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showInkAnnotation="0" defaultThemeVersion="124226"/>
  <bookViews>
    <workbookView xWindow="0" yWindow="0" windowWidth="18420" windowHeight="7590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62913"/>
</workbook>
</file>

<file path=xl/calcChain.xml><?xml version="1.0" encoding="utf-8"?>
<calcChain xmlns="http://schemas.openxmlformats.org/spreadsheetml/2006/main">
  <c r="DJ143" i="7" l="1"/>
  <c r="DI143" i="7"/>
  <c r="DJ142" i="7"/>
  <c r="DI142" i="7"/>
  <c r="DJ141" i="7"/>
  <c r="DI141" i="7"/>
  <c r="DJ140" i="7"/>
  <c r="DI140" i="7"/>
  <c r="DJ139" i="7"/>
  <c r="DI139" i="7"/>
  <c r="DJ138" i="7"/>
  <c r="DI138" i="7"/>
  <c r="DJ137" i="7"/>
  <c r="DI137" i="7"/>
  <c r="DJ136" i="7"/>
  <c r="DI136" i="7"/>
  <c r="DJ135" i="7"/>
  <c r="DI135" i="7"/>
  <c r="DJ134" i="7"/>
  <c r="DI134" i="7"/>
  <c r="DJ133" i="7"/>
  <c r="DI133" i="7"/>
  <c r="DJ132" i="7"/>
  <c r="DI132" i="7"/>
  <c r="DJ131" i="7"/>
  <c r="DI131" i="7"/>
  <c r="DJ130" i="7"/>
  <c r="DI130" i="7"/>
  <c r="DJ129" i="7"/>
  <c r="DI129" i="7"/>
  <c r="DJ128" i="7"/>
  <c r="DI128" i="7"/>
  <c r="DJ127" i="7"/>
  <c r="DI127" i="7"/>
  <c r="DJ126" i="7"/>
  <c r="DI126" i="7"/>
  <c r="DJ125" i="7"/>
  <c r="DI125" i="7"/>
  <c r="DJ124" i="7"/>
  <c r="DI124" i="7"/>
  <c r="DJ123" i="7"/>
  <c r="DI123" i="7"/>
  <c r="DJ122" i="7"/>
  <c r="DI122" i="7"/>
  <c r="DJ121" i="7"/>
  <c r="DI121" i="7"/>
  <c r="DJ120" i="7"/>
  <c r="DI120" i="7"/>
  <c r="DJ119" i="7"/>
  <c r="DI119" i="7"/>
  <c r="DJ118" i="7"/>
  <c r="DI118" i="7"/>
  <c r="DJ117" i="7"/>
  <c r="DI117" i="7"/>
  <c r="DJ116" i="7"/>
  <c r="DI116" i="7"/>
  <c r="DJ115" i="7"/>
  <c r="DI115" i="7"/>
  <c r="DJ114" i="7"/>
  <c r="DI114" i="7"/>
  <c r="DJ113" i="7"/>
  <c r="DI113" i="7"/>
  <c r="OQ71" i="7"/>
  <c r="OP71" i="7"/>
  <c r="OO71" i="7"/>
  <c r="ON71" i="7"/>
  <c r="OJ71" i="7"/>
  <c r="LY71" i="7"/>
  <c r="LX71" i="7"/>
  <c r="LS71" i="7"/>
  <c r="LR71" i="7"/>
  <c r="LQ71" i="7"/>
  <c r="LP71" i="7"/>
  <c r="LG71" i="7"/>
  <c r="LF71" i="7"/>
  <c r="LE71" i="7"/>
  <c r="LD71" i="7"/>
  <c r="KM71" i="7"/>
  <c r="KL71" i="7"/>
  <c r="JS71" i="7"/>
  <c r="JR71" i="7"/>
  <c r="JK71" i="7"/>
  <c r="JJ71" i="7"/>
  <c r="OQ70" i="7"/>
  <c r="OP70" i="7"/>
  <c r="OO70" i="7"/>
  <c r="ON70" i="7"/>
  <c r="OJ70" i="7"/>
  <c r="LY70" i="7"/>
  <c r="LX70" i="7"/>
  <c r="LS70" i="7"/>
  <c r="LR70" i="7"/>
  <c r="LQ70" i="7"/>
  <c r="LP70" i="7"/>
  <c r="LG70" i="7"/>
  <c r="LF70" i="7"/>
  <c r="LE70" i="7"/>
  <c r="LD70" i="7"/>
  <c r="KM70" i="7"/>
  <c r="KL70" i="7"/>
  <c r="JS70" i="7"/>
  <c r="JR70" i="7"/>
  <c r="JK70" i="7"/>
  <c r="JJ70" i="7"/>
  <c r="OQ69" i="7"/>
  <c r="OP69" i="7"/>
  <c r="OO69" i="7"/>
  <c r="ON69" i="7"/>
  <c r="OJ69" i="7"/>
  <c r="LY69" i="7"/>
  <c r="LX69" i="7"/>
  <c r="LS69" i="7"/>
  <c r="LR69" i="7"/>
  <c r="LQ69" i="7"/>
  <c r="LP69" i="7"/>
  <c r="LG69" i="7"/>
  <c r="LF69" i="7"/>
  <c r="LE69" i="7"/>
  <c r="LD69" i="7"/>
  <c r="KM69" i="7"/>
  <c r="KL69" i="7"/>
  <c r="JS69" i="7"/>
  <c r="JR69" i="7"/>
  <c r="JK69" i="7"/>
  <c r="JJ69" i="7"/>
  <c r="OQ68" i="7"/>
  <c r="OP68" i="7"/>
  <c r="OO68" i="7"/>
  <c r="ON68" i="7"/>
  <c r="OJ68" i="7"/>
  <c r="LY68" i="7"/>
  <c r="LX68" i="7"/>
  <c r="LS68" i="7"/>
  <c r="LR68" i="7"/>
  <c r="LQ68" i="7"/>
  <c r="LP68" i="7"/>
  <c r="LG68" i="7"/>
  <c r="LF68" i="7"/>
  <c r="LE68" i="7"/>
  <c r="LD68" i="7"/>
  <c r="KM68" i="7"/>
  <c r="KL68" i="7"/>
  <c r="JS68" i="7"/>
  <c r="JR68" i="7"/>
  <c r="JK68" i="7"/>
  <c r="JJ68" i="7"/>
  <c r="OQ67" i="7"/>
  <c r="OP67" i="7"/>
  <c r="OO67" i="7"/>
  <c r="ON67" i="7"/>
  <c r="OJ67" i="7"/>
  <c r="LY67" i="7"/>
  <c r="LX67" i="7"/>
  <c r="LS67" i="7"/>
  <c r="LR67" i="7"/>
  <c r="LQ67" i="7"/>
  <c r="LP67" i="7"/>
  <c r="LG67" i="7"/>
  <c r="LF67" i="7"/>
  <c r="LE67" i="7"/>
  <c r="LD67" i="7"/>
  <c r="KM67" i="7"/>
  <c r="KL67" i="7"/>
  <c r="JS67" i="7"/>
  <c r="JR67" i="7"/>
  <c r="JK67" i="7"/>
  <c r="JJ67" i="7"/>
  <c r="OQ66" i="7"/>
  <c r="OP66" i="7"/>
  <c r="OO66" i="7"/>
  <c r="ON66" i="7"/>
  <c r="OJ66" i="7"/>
  <c r="LY66" i="7"/>
  <c r="LX66" i="7"/>
  <c r="LS66" i="7"/>
  <c r="LR66" i="7"/>
  <c r="LQ66" i="7"/>
  <c r="LP66" i="7"/>
  <c r="LG66" i="7"/>
  <c r="LF66" i="7"/>
  <c r="LE66" i="7"/>
  <c r="LD66" i="7"/>
  <c r="KM66" i="7"/>
  <c r="KL66" i="7"/>
  <c r="JS66" i="7"/>
  <c r="JR66" i="7"/>
  <c r="JK66" i="7"/>
  <c r="JJ66" i="7"/>
  <c r="OQ65" i="7"/>
  <c r="OP65" i="7"/>
  <c r="OO65" i="7"/>
  <c r="ON65" i="7"/>
  <c r="OJ65" i="7"/>
  <c r="LY65" i="7"/>
  <c r="LX65" i="7"/>
  <c r="LS65" i="7"/>
  <c r="LR65" i="7"/>
  <c r="LQ65" i="7"/>
  <c r="LP65" i="7"/>
  <c r="LG65" i="7"/>
  <c r="LF65" i="7"/>
  <c r="LE65" i="7"/>
  <c r="LD65" i="7"/>
  <c r="KM65" i="7"/>
  <c r="KL65" i="7"/>
  <c r="JS65" i="7"/>
  <c r="JR65" i="7"/>
  <c r="JK65" i="7"/>
  <c r="JJ65" i="7"/>
  <c r="OQ64" i="7"/>
  <c r="OP64" i="7"/>
  <c r="OO64" i="7"/>
  <c r="ON64" i="7"/>
  <c r="OJ64" i="7"/>
  <c r="LY64" i="7"/>
  <c r="LX64" i="7"/>
  <c r="LS64" i="7"/>
  <c r="LR64" i="7"/>
  <c r="LQ64" i="7"/>
  <c r="LP64" i="7"/>
  <c r="LG64" i="7"/>
  <c r="LF64" i="7"/>
  <c r="LE64" i="7"/>
  <c r="LD64" i="7"/>
  <c r="KM64" i="7"/>
  <c r="KL64" i="7"/>
  <c r="JS64" i="7"/>
  <c r="JR64" i="7"/>
  <c r="JK64" i="7"/>
  <c r="JJ64" i="7"/>
  <c r="OQ63" i="7"/>
  <c r="OP63" i="7"/>
  <c r="OO63" i="7"/>
  <c r="ON63" i="7"/>
  <c r="OJ63" i="7"/>
  <c r="LY63" i="7"/>
  <c r="LX63" i="7"/>
  <c r="LS63" i="7"/>
  <c r="LR63" i="7"/>
  <c r="LQ63" i="7"/>
  <c r="LP63" i="7"/>
  <c r="LG63" i="7"/>
  <c r="LF63" i="7"/>
  <c r="LE63" i="7"/>
  <c r="LD63" i="7"/>
  <c r="KM63" i="7"/>
  <c r="KL63" i="7"/>
  <c r="JS63" i="7"/>
  <c r="JR63" i="7"/>
  <c r="JK63" i="7"/>
  <c r="JJ63" i="7"/>
  <c r="OQ62" i="7"/>
  <c r="OP62" i="7"/>
  <c r="OO62" i="7"/>
  <c r="ON62" i="7"/>
  <c r="OJ62" i="7"/>
  <c r="LY62" i="7"/>
  <c r="LX62" i="7"/>
  <c r="LS62" i="7"/>
  <c r="LR62" i="7"/>
  <c r="LQ62" i="7"/>
  <c r="LP62" i="7"/>
  <c r="LG62" i="7"/>
  <c r="LF62" i="7"/>
  <c r="LE62" i="7"/>
  <c r="LD62" i="7"/>
  <c r="KM62" i="7"/>
  <c r="KL62" i="7"/>
  <c r="JS62" i="7"/>
  <c r="JR62" i="7"/>
  <c r="JK62" i="7"/>
  <c r="JJ62" i="7"/>
  <c r="OQ61" i="7"/>
  <c r="OP61" i="7"/>
  <c r="OO61" i="7"/>
  <c r="ON61" i="7"/>
  <c r="OJ61" i="7"/>
  <c r="LY61" i="7"/>
  <c r="LX61" i="7"/>
  <c r="LS61" i="7"/>
  <c r="LR61" i="7"/>
  <c r="LQ61" i="7"/>
  <c r="LP61" i="7"/>
  <c r="LG61" i="7"/>
  <c r="LF61" i="7"/>
  <c r="LE61" i="7"/>
  <c r="LD61" i="7"/>
  <c r="KM61" i="7"/>
  <c r="KL61" i="7"/>
  <c r="JS61" i="7"/>
  <c r="JR61" i="7"/>
  <c r="JK61" i="7"/>
  <c r="JJ61" i="7"/>
  <c r="OQ60" i="7"/>
  <c r="OP60" i="7"/>
  <c r="OO60" i="7"/>
  <c r="ON60" i="7"/>
  <c r="OJ60" i="7"/>
  <c r="LY60" i="7"/>
  <c r="LX60" i="7"/>
  <c r="LS60" i="7"/>
  <c r="LR60" i="7"/>
  <c r="LQ60" i="7"/>
  <c r="LP60" i="7"/>
  <c r="LG60" i="7"/>
  <c r="LF60" i="7"/>
  <c r="LE60" i="7"/>
  <c r="LD60" i="7"/>
  <c r="KM60" i="7"/>
  <c r="KL60" i="7"/>
  <c r="JS60" i="7"/>
  <c r="JR60" i="7"/>
  <c r="JK60" i="7"/>
  <c r="JJ60" i="7"/>
  <c r="OQ59" i="7"/>
  <c r="OP59" i="7"/>
  <c r="OO59" i="7"/>
  <c r="ON59" i="7"/>
  <c r="OJ59" i="7"/>
  <c r="LY59" i="7"/>
  <c r="LX59" i="7"/>
  <c r="LS59" i="7"/>
  <c r="LR59" i="7"/>
  <c r="LQ59" i="7"/>
  <c r="LP59" i="7"/>
  <c r="LG59" i="7"/>
  <c r="LF59" i="7"/>
  <c r="LE59" i="7"/>
  <c r="LD59" i="7"/>
  <c r="KM59" i="7"/>
  <c r="KL59" i="7"/>
  <c r="JS59" i="7"/>
  <c r="JR59" i="7"/>
  <c r="JK59" i="7"/>
  <c r="JJ59" i="7"/>
  <c r="OQ58" i="7"/>
  <c r="OP58" i="7"/>
  <c r="OO58" i="7"/>
  <c r="ON58" i="7"/>
  <c r="OJ58" i="7"/>
  <c r="LY58" i="7"/>
  <c r="LX58" i="7"/>
  <c r="LS58" i="7"/>
  <c r="LR58" i="7"/>
  <c r="LQ58" i="7"/>
  <c r="LP58" i="7"/>
  <c r="LG58" i="7"/>
  <c r="LF58" i="7"/>
  <c r="LE58" i="7"/>
  <c r="LD58" i="7"/>
  <c r="KM58" i="7"/>
  <c r="KL58" i="7"/>
  <c r="JS58" i="7"/>
  <c r="JR58" i="7"/>
  <c r="JK58" i="7"/>
  <c r="JJ58" i="7"/>
  <c r="OQ57" i="7"/>
  <c r="OP57" i="7"/>
  <c r="OO57" i="7"/>
  <c r="ON57" i="7"/>
  <c r="OJ57" i="7"/>
  <c r="LY57" i="7"/>
  <c r="LX57" i="7"/>
  <c r="LS57" i="7"/>
  <c r="LR57" i="7"/>
  <c r="LQ57" i="7"/>
  <c r="LP57" i="7"/>
  <c r="LG57" i="7"/>
  <c r="LF57" i="7"/>
  <c r="LE57" i="7"/>
  <c r="LD57" i="7"/>
  <c r="KM57" i="7"/>
  <c r="KL57" i="7"/>
  <c r="JS57" i="7"/>
  <c r="JR57" i="7"/>
  <c r="JK57" i="7"/>
  <c r="JJ57" i="7"/>
  <c r="OQ56" i="7"/>
  <c r="OP56" i="7"/>
  <c r="OO56" i="7"/>
  <c r="ON56" i="7"/>
  <c r="OJ56" i="7"/>
  <c r="LY56" i="7"/>
  <c r="LX56" i="7"/>
  <c r="LS56" i="7"/>
  <c r="LR56" i="7"/>
  <c r="LQ56" i="7"/>
  <c r="LP56" i="7"/>
  <c r="LG56" i="7"/>
  <c r="LF56" i="7"/>
  <c r="LE56" i="7"/>
  <c r="LD56" i="7"/>
  <c r="KM56" i="7"/>
  <c r="KL56" i="7"/>
  <c r="JS56" i="7"/>
  <c r="JR56" i="7"/>
  <c r="JK56" i="7"/>
  <c r="JJ56" i="7"/>
  <c r="OQ55" i="7"/>
  <c r="OP55" i="7"/>
  <c r="OO55" i="7"/>
  <c r="ON55" i="7"/>
  <c r="OJ55" i="7"/>
  <c r="LY55" i="7"/>
  <c r="LX55" i="7"/>
  <c r="LS55" i="7"/>
  <c r="LR55" i="7"/>
  <c r="LQ55" i="7"/>
  <c r="LP55" i="7"/>
  <c r="LG55" i="7"/>
  <c r="LF55" i="7"/>
  <c r="LE55" i="7"/>
  <c r="LD55" i="7"/>
  <c r="KM55" i="7"/>
  <c r="KL55" i="7"/>
  <c r="JS55" i="7"/>
  <c r="JR55" i="7"/>
  <c r="JK55" i="7"/>
  <c r="JJ55" i="7"/>
  <c r="OQ54" i="7"/>
  <c r="OP54" i="7"/>
  <c r="OO54" i="7"/>
  <c r="ON54" i="7"/>
  <c r="OJ54" i="7"/>
  <c r="LY54" i="7"/>
  <c r="LX54" i="7"/>
  <c r="LS54" i="7"/>
  <c r="LR54" i="7"/>
  <c r="LQ54" i="7"/>
  <c r="LP54" i="7"/>
  <c r="LG54" i="7"/>
  <c r="LF54" i="7"/>
  <c r="LE54" i="7"/>
  <c r="LD54" i="7"/>
  <c r="KM54" i="7"/>
  <c r="KL54" i="7"/>
  <c r="JS54" i="7"/>
  <c r="JR54" i="7"/>
  <c r="JK54" i="7"/>
  <c r="JJ54" i="7"/>
  <c r="OQ53" i="7"/>
  <c r="OP53" i="7"/>
  <c r="OO53" i="7"/>
  <c r="ON53" i="7"/>
  <c r="OJ53" i="7"/>
  <c r="LY53" i="7"/>
  <c r="LX53" i="7"/>
  <c r="LS53" i="7"/>
  <c r="LR53" i="7"/>
  <c r="LQ53" i="7"/>
  <c r="LP53" i="7"/>
  <c r="LG53" i="7"/>
  <c r="LF53" i="7"/>
  <c r="LE53" i="7"/>
  <c r="LD53" i="7"/>
  <c r="KM53" i="7"/>
  <c r="KL53" i="7"/>
  <c r="JS53" i="7"/>
  <c r="JR53" i="7"/>
  <c r="JK53" i="7"/>
  <c r="JJ53" i="7"/>
  <c r="OQ52" i="7"/>
  <c r="OP52" i="7"/>
  <c r="OO52" i="7"/>
  <c r="ON52" i="7"/>
  <c r="OJ52" i="7"/>
  <c r="LY52" i="7"/>
  <c r="LX52" i="7"/>
  <c r="LS52" i="7"/>
  <c r="LR52" i="7"/>
  <c r="LQ52" i="7"/>
  <c r="LP52" i="7"/>
  <c r="LG52" i="7"/>
  <c r="LF52" i="7"/>
  <c r="LE52" i="7"/>
  <c r="LD52" i="7"/>
  <c r="KM52" i="7"/>
  <c r="KL52" i="7"/>
  <c r="JS52" i="7"/>
  <c r="JR52" i="7"/>
  <c r="JK52" i="7"/>
  <c r="JJ52" i="7"/>
  <c r="OQ51" i="7"/>
  <c r="OP51" i="7"/>
  <c r="OO51" i="7"/>
  <c r="ON51" i="7"/>
  <c r="OJ51" i="7"/>
  <c r="LY51" i="7"/>
  <c r="LX51" i="7"/>
  <c r="LS51" i="7"/>
  <c r="LR51" i="7"/>
  <c r="LQ51" i="7"/>
  <c r="LP51" i="7"/>
  <c r="LG51" i="7"/>
  <c r="LF51" i="7"/>
  <c r="LE51" i="7"/>
  <c r="LD51" i="7"/>
  <c r="KM51" i="7"/>
  <c r="KL51" i="7"/>
  <c r="JS51" i="7"/>
  <c r="JR51" i="7"/>
  <c r="JK51" i="7"/>
  <c r="JJ51" i="7"/>
  <c r="OQ50" i="7"/>
  <c r="OP50" i="7"/>
  <c r="OO50" i="7"/>
  <c r="ON50" i="7"/>
  <c r="OK50" i="7"/>
  <c r="OJ50" i="7"/>
  <c r="LY50" i="7"/>
  <c r="LX50" i="7"/>
  <c r="LS50" i="7"/>
  <c r="LR50" i="7"/>
  <c r="LQ50" i="7"/>
  <c r="LP50" i="7"/>
  <c r="LG50" i="7"/>
  <c r="LF50" i="7"/>
  <c r="LE50" i="7"/>
  <c r="LD50" i="7"/>
  <c r="KM50" i="7"/>
  <c r="KL50" i="7"/>
  <c r="JS50" i="7"/>
  <c r="JR50" i="7"/>
  <c r="JK50" i="7"/>
  <c r="JJ50" i="7"/>
  <c r="OQ49" i="7"/>
  <c r="OP49" i="7"/>
  <c r="OO49" i="7"/>
  <c r="ON49" i="7"/>
  <c r="OK49" i="7"/>
  <c r="OJ49" i="7"/>
  <c r="LY49" i="7"/>
  <c r="LX49" i="7"/>
  <c r="LS49" i="7"/>
  <c r="LR49" i="7"/>
  <c r="LQ49" i="7"/>
  <c r="LP49" i="7"/>
  <c r="LG49" i="7"/>
  <c r="LF49" i="7"/>
  <c r="LE49" i="7"/>
  <c r="LD49" i="7"/>
  <c r="KM49" i="7"/>
  <c r="KL49" i="7"/>
  <c r="JS49" i="7"/>
  <c r="JR49" i="7"/>
  <c r="JK49" i="7"/>
  <c r="JJ49" i="7"/>
  <c r="OQ48" i="7"/>
  <c r="OP48" i="7"/>
  <c r="OO48" i="7"/>
  <c r="ON48" i="7"/>
  <c r="OJ48" i="7"/>
  <c r="LY48" i="7"/>
  <c r="LX48" i="7"/>
  <c r="LS48" i="7"/>
  <c r="LR48" i="7"/>
  <c r="LQ48" i="7"/>
  <c r="LP48" i="7"/>
  <c r="LG48" i="7"/>
  <c r="LF48" i="7"/>
  <c r="LE48" i="7"/>
  <c r="LD48" i="7"/>
  <c r="KM48" i="7"/>
  <c r="KL48" i="7"/>
  <c r="JS48" i="7"/>
  <c r="JR48" i="7"/>
  <c r="JK48" i="7"/>
  <c r="JJ48" i="7"/>
  <c r="OQ47" i="7"/>
  <c r="OP47" i="7"/>
  <c r="OO47" i="7"/>
  <c r="ON47" i="7"/>
  <c r="OJ47" i="7"/>
  <c r="LY47" i="7"/>
  <c r="LX47" i="7"/>
  <c r="LS47" i="7"/>
  <c r="LR47" i="7"/>
  <c r="LQ47" i="7"/>
  <c r="LP47" i="7"/>
  <c r="LG47" i="7"/>
  <c r="LF47" i="7"/>
  <c r="LE47" i="7"/>
  <c r="LD47" i="7"/>
  <c r="KM47" i="7"/>
  <c r="KL47" i="7"/>
  <c r="JS47" i="7"/>
  <c r="JR47" i="7"/>
  <c r="JK47" i="7"/>
  <c r="JJ47" i="7"/>
  <c r="OQ46" i="7"/>
  <c r="OP46" i="7"/>
  <c r="OO46" i="7"/>
  <c r="ON46" i="7"/>
  <c r="OJ46" i="7"/>
  <c r="LY46" i="7"/>
  <c r="LX46" i="7"/>
  <c r="LS46" i="7"/>
  <c r="LR46" i="7"/>
  <c r="LQ46" i="7"/>
  <c r="LP46" i="7"/>
  <c r="LG46" i="7"/>
  <c r="LF46" i="7"/>
  <c r="LE46" i="7"/>
  <c r="LD46" i="7"/>
  <c r="KM46" i="7"/>
  <c r="KL46" i="7"/>
  <c r="JS46" i="7"/>
  <c r="JR46" i="7"/>
  <c r="JK46" i="7"/>
  <c r="JJ46" i="7"/>
  <c r="OQ45" i="7"/>
  <c r="OP45" i="7"/>
  <c r="OO45" i="7"/>
  <c r="ON45" i="7"/>
  <c r="OJ45" i="7"/>
  <c r="LY45" i="7"/>
  <c r="LX45" i="7"/>
  <c r="LS45" i="7"/>
  <c r="LR45" i="7"/>
  <c r="LQ45" i="7"/>
  <c r="LP45" i="7"/>
  <c r="LG45" i="7"/>
  <c r="LF45" i="7"/>
  <c r="LE45" i="7"/>
  <c r="LD45" i="7"/>
  <c r="KM45" i="7"/>
  <c r="KL45" i="7"/>
  <c r="JS45" i="7"/>
  <c r="JR45" i="7"/>
  <c r="JK45" i="7"/>
  <c r="JJ45" i="7"/>
  <c r="OQ44" i="7"/>
  <c r="OP44" i="7"/>
  <c r="OO44" i="7"/>
  <c r="ON44" i="7"/>
  <c r="OJ44" i="7"/>
  <c r="LY44" i="7"/>
  <c r="LX44" i="7"/>
  <c r="LS44" i="7"/>
  <c r="LR44" i="7"/>
  <c r="LQ44" i="7"/>
  <c r="LP44" i="7"/>
  <c r="LG44" i="7"/>
  <c r="LF44" i="7"/>
  <c r="LE44" i="7"/>
  <c r="LD44" i="7"/>
  <c r="KM44" i="7"/>
  <c r="KL44" i="7"/>
  <c r="JS44" i="7"/>
  <c r="JR44" i="7"/>
  <c r="JK44" i="7"/>
  <c r="JJ44" i="7"/>
  <c r="OQ43" i="7"/>
  <c r="OP43" i="7"/>
  <c r="OO43" i="7"/>
  <c r="ON43" i="7"/>
  <c r="OJ43" i="7"/>
  <c r="LY43" i="7"/>
  <c r="LX43" i="7"/>
  <c r="LS43" i="7"/>
  <c r="LR43" i="7"/>
  <c r="LQ43" i="7"/>
  <c r="LP43" i="7"/>
  <c r="LG43" i="7"/>
  <c r="LF43" i="7"/>
  <c r="LE43" i="7"/>
  <c r="LD43" i="7"/>
  <c r="KM43" i="7"/>
  <c r="KL43" i="7"/>
  <c r="JS43" i="7"/>
  <c r="JR43" i="7"/>
  <c r="JK43" i="7"/>
  <c r="JJ43" i="7"/>
  <c r="OQ42" i="7"/>
  <c r="OP42" i="7"/>
  <c r="OO42" i="7"/>
  <c r="ON42" i="7"/>
  <c r="OJ42" i="7"/>
  <c r="LY42" i="7"/>
  <c r="LX42" i="7"/>
  <c r="LS42" i="7"/>
  <c r="LR42" i="7"/>
  <c r="LQ42" i="7"/>
  <c r="LP42" i="7"/>
  <c r="LG42" i="7"/>
  <c r="LF42" i="7"/>
  <c r="LE42" i="7"/>
  <c r="LD42" i="7"/>
  <c r="KM42" i="7"/>
  <c r="KL42" i="7"/>
  <c r="JS42" i="7"/>
  <c r="JR42" i="7"/>
  <c r="JK42" i="7"/>
  <c r="JJ42" i="7"/>
  <c r="OQ41" i="7"/>
  <c r="OP41" i="7"/>
  <c r="OO41" i="7"/>
  <c r="ON41" i="7"/>
  <c r="OM41" i="7"/>
  <c r="OL41" i="7"/>
  <c r="OK41" i="7"/>
  <c r="OJ41" i="7"/>
  <c r="LY41" i="7"/>
  <c r="LX41" i="7"/>
  <c r="LS41" i="7"/>
  <c r="LR41" i="7"/>
  <c r="LQ41" i="7"/>
  <c r="LP41" i="7"/>
  <c r="LG41" i="7"/>
  <c r="LF41" i="7"/>
  <c r="LE41" i="7"/>
  <c r="LD41" i="7"/>
  <c r="KM41" i="7"/>
  <c r="KL41" i="7"/>
  <c r="JS41" i="7"/>
  <c r="JR41" i="7"/>
  <c r="JK41" i="7"/>
  <c r="JJ41" i="7"/>
  <c r="FR35" i="7"/>
  <c r="FR34" i="7"/>
  <c r="FR33" i="7"/>
  <c r="FR32" i="7"/>
  <c r="FR31" i="7"/>
  <c r="FR30" i="7"/>
  <c r="FR29" i="7"/>
  <c r="FR28" i="7"/>
  <c r="FR27" i="7"/>
  <c r="FR26" i="7"/>
  <c r="FR25" i="7"/>
  <c r="FR24" i="7"/>
  <c r="FR23" i="7"/>
  <c r="FR22" i="7"/>
  <c r="FR21" i="7"/>
  <c r="FR20" i="7"/>
  <c r="FR19" i="7"/>
  <c r="FR18" i="7"/>
  <c r="FR17" i="7"/>
  <c r="FR16" i="7"/>
  <c r="FR15" i="7"/>
  <c r="FR14" i="7"/>
  <c r="FR13" i="7"/>
  <c r="FR12" i="7"/>
  <c r="FR11" i="7"/>
  <c r="FR10" i="7"/>
  <c r="FR9" i="7"/>
  <c r="FR8" i="7"/>
  <c r="FR7" i="7"/>
  <c r="FR6" i="7"/>
  <c r="FR5" i="7"/>
  <c r="OI71" i="7" l="1"/>
  <c r="OH51" i="7"/>
  <c r="OG51" i="7"/>
  <c r="OH49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CK77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R42" i="7"/>
  <c r="OR43" i="7"/>
  <c r="OR44" i="7"/>
  <c r="OR45" i="7"/>
  <c r="OR46" i="7"/>
  <c r="OR47" i="7"/>
  <c r="OR48" i="7"/>
  <c r="OR49" i="7"/>
  <c r="OR50" i="7"/>
  <c r="OR51" i="7"/>
  <c r="OR52" i="7"/>
  <c r="OR53" i="7"/>
  <c r="OR54" i="7"/>
  <c r="OR55" i="7"/>
  <c r="OR56" i="7"/>
  <c r="OR57" i="7"/>
  <c r="OR58" i="7"/>
  <c r="OR59" i="7"/>
  <c r="OR60" i="7"/>
  <c r="OR61" i="7"/>
  <c r="OR62" i="7"/>
  <c r="OR63" i="7"/>
  <c r="OR64" i="7"/>
  <c r="OR65" i="7"/>
  <c r="OR66" i="7"/>
  <c r="OR67" i="7"/>
  <c r="OR68" i="7"/>
  <c r="OR69" i="7"/>
  <c r="OR70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EU9" i="7"/>
  <c r="OQ72" i="7" l="1"/>
  <c r="OP72" i="7"/>
  <c r="BC42" i="7"/>
  <c r="BC41" i="7"/>
  <c r="BC43" i="7"/>
  <c r="BC44" i="7"/>
  <c r="BC45" i="7"/>
  <c r="BC46" i="7"/>
  <c r="BC47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T42" i="7" l="1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G41" i="7"/>
  <c r="JH41" i="7"/>
  <c r="JI41" i="7"/>
  <c r="JL41" i="7"/>
  <c r="JM41" i="7"/>
  <c r="JN41" i="7"/>
  <c r="JO41" i="7"/>
  <c r="JP41" i="7"/>
  <c r="JQ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J41" i="7"/>
  <c r="KK41" i="7"/>
  <c r="KN41" i="7"/>
  <c r="KO41" i="7"/>
  <c r="KP41" i="7"/>
  <c r="KQ41" i="7"/>
  <c r="KR41" i="7"/>
  <c r="KS41" i="7"/>
  <c r="KT41" i="7"/>
  <c r="KU41" i="7"/>
  <c r="KV41" i="7"/>
  <c r="KW41" i="7"/>
  <c r="KX41" i="7"/>
  <c r="KY41" i="7"/>
  <c r="KZ41" i="7"/>
  <c r="LA41" i="7"/>
  <c r="LB41" i="7"/>
  <c r="LC41" i="7"/>
  <c r="LH41" i="7"/>
  <c r="LI41" i="7"/>
  <c r="LL41" i="7"/>
  <c r="LM41" i="7"/>
  <c r="LZ41" i="7"/>
  <c r="MA41" i="7"/>
  <c r="MB41" i="7"/>
  <c r="MC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G42" i="7"/>
  <c r="JH42" i="7"/>
  <c r="JI42" i="7"/>
  <c r="JL42" i="7"/>
  <c r="JM42" i="7"/>
  <c r="JN42" i="7"/>
  <c r="JO42" i="7"/>
  <c r="JP42" i="7"/>
  <c r="JQ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J42" i="7"/>
  <c r="KK42" i="7"/>
  <c r="KN42" i="7"/>
  <c r="KO42" i="7"/>
  <c r="KP42" i="7"/>
  <c r="KQ42" i="7"/>
  <c r="KR42" i="7"/>
  <c r="KS42" i="7"/>
  <c r="KT42" i="7"/>
  <c r="KU42" i="7"/>
  <c r="KV42" i="7"/>
  <c r="KW42" i="7"/>
  <c r="KX42" i="7"/>
  <c r="KY42" i="7"/>
  <c r="KZ42" i="7"/>
  <c r="LA42" i="7"/>
  <c r="LB42" i="7"/>
  <c r="LC42" i="7"/>
  <c r="LL42" i="7"/>
  <c r="LM42" i="7"/>
  <c r="LZ42" i="7"/>
  <c r="MA42" i="7"/>
  <c r="MB42" i="7"/>
  <c r="MC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G43" i="7"/>
  <c r="JH43" i="7"/>
  <c r="JI43" i="7"/>
  <c r="JL43" i="7"/>
  <c r="JM43" i="7"/>
  <c r="JN43" i="7"/>
  <c r="JO43" i="7"/>
  <c r="JP43" i="7"/>
  <c r="JQ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J43" i="7"/>
  <c r="KK43" i="7"/>
  <c r="KN43" i="7"/>
  <c r="KO43" i="7"/>
  <c r="KP43" i="7"/>
  <c r="KQ43" i="7"/>
  <c r="KR43" i="7"/>
  <c r="KS43" i="7"/>
  <c r="KT43" i="7"/>
  <c r="KU43" i="7"/>
  <c r="KV43" i="7"/>
  <c r="KW43" i="7"/>
  <c r="KX43" i="7"/>
  <c r="KY43" i="7"/>
  <c r="KZ43" i="7"/>
  <c r="LA43" i="7"/>
  <c r="LB43" i="7"/>
  <c r="LC43" i="7"/>
  <c r="LL43" i="7"/>
  <c r="LM43" i="7"/>
  <c r="LZ43" i="7"/>
  <c r="MA43" i="7"/>
  <c r="MB43" i="7"/>
  <c r="MC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G44" i="7"/>
  <c r="JH44" i="7"/>
  <c r="JI44" i="7"/>
  <c r="JL44" i="7"/>
  <c r="JM44" i="7"/>
  <c r="JN44" i="7"/>
  <c r="JO44" i="7"/>
  <c r="JP44" i="7"/>
  <c r="JQ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J44" i="7"/>
  <c r="KK44" i="7"/>
  <c r="KN44" i="7"/>
  <c r="KO44" i="7"/>
  <c r="KP44" i="7"/>
  <c r="KQ44" i="7"/>
  <c r="KR44" i="7"/>
  <c r="KS44" i="7"/>
  <c r="KT44" i="7"/>
  <c r="KU44" i="7"/>
  <c r="KV44" i="7"/>
  <c r="KW44" i="7"/>
  <c r="KX44" i="7"/>
  <c r="KY44" i="7"/>
  <c r="KZ44" i="7"/>
  <c r="LA44" i="7"/>
  <c r="LB44" i="7"/>
  <c r="LC44" i="7"/>
  <c r="LL44" i="7"/>
  <c r="LM44" i="7"/>
  <c r="LZ44" i="7"/>
  <c r="MA44" i="7"/>
  <c r="MB44" i="7"/>
  <c r="MC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G45" i="7"/>
  <c r="JH45" i="7"/>
  <c r="JI45" i="7"/>
  <c r="JL45" i="7"/>
  <c r="JM45" i="7"/>
  <c r="JN45" i="7"/>
  <c r="JO45" i="7"/>
  <c r="JP45" i="7"/>
  <c r="JQ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J45" i="7"/>
  <c r="KK45" i="7"/>
  <c r="KN45" i="7"/>
  <c r="KO45" i="7"/>
  <c r="KP45" i="7"/>
  <c r="KQ45" i="7"/>
  <c r="KR45" i="7"/>
  <c r="KS45" i="7"/>
  <c r="KT45" i="7"/>
  <c r="KU45" i="7"/>
  <c r="KV45" i="7"/>
  <c r="KW45" i="7"/>
  <c r="KX45" i="7"/>
  <c r="KY45" i="7"/>
  <c r="KZ45" i="7"/>
  <c r="LA45" i="7"/>
  <c r="LB45" i="7"/>
  <c r="LC45" i="7"/>
  <c r="LL45" i="7"/>
  <c r="LM45" i="7"/>
  <c r="LZ45" i="7"/>
  <c r="MA45" i="7"/>
  <c r="MB45" i="7"/>
  <c r="MC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G46" i="7"/>
  <c r="JH46" i="7"/>
  <c r="JI46" i="7"/>
  <c r="JL46" i="7"/>
  <c r="JM46" i="7"/>
  <c r="JN46" i="7"/>
  <c r="JO46" i="7"/>
  <c r="JP46" i="7"/>
  <c r="JQ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J46" i="7"/>
  <c r="KK46" i="7"/>
  <c r="KN46" i="7"/>
  <c r="KO46" i="7"/>
  <c r="KP46" i="7"/>
  <c r="KQ46" i="7"/>
  <c r="KR46" i="7"/>
  <c r="KS46" i="7"/>
  <c r="KT46" i="7"/>
  <c r="KU46" i="7"/>
  <c r="KV46" i="7"/>
  <c r="KW46" i="7"/>
  <c r="KX46" i="7"/>
  <c r="KY46" i="7"/>
  <c r="KZ46" i="7"/>
  <c r="LA46" i="7"/>
  <c r="LB46" i="7"/>
  <c r="LC46" i="7"/>
  <c r="LL46" i="7"/>
  <c r="LM46" i="7"/>
  <c r="LZ46" i="7"/>
  <c r="MA46" i="7"/>
  <c r="MB46" i="7"/>
  <c r="MC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G47" i="7"/>
  <c r="JH47" i="7"/>
  <c r="JI47" i="7"/>
  <c r="JL47" i="7"/>
  <c r="JM47" i="7"/>
  <c r="JN47" i="7"/>
  <c r="JO47" i="7"/>
  <c r="JP47" i="7"/>
  <c r="JQ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J47" i="7"/>
  <c r="KK47" i="7"/>
  <c r="KN47" i="7"/>
  <c r="KO47" i="7"/>
  <c r="KP47" i="7"/>
  <c r="KQ47" i="7"/>
  <c r="KR47" i="7"/>
  <c r="KS47" i="7"/>
  <c r="KT47" i="7"/>
  <c r="KU47" i="7"/>
  <c r="KV47" i="7"/>
  <c r="KW47" i="7"/>
  <c r="KX47" i="7"/>
  <c r="KY47" i="7"/>
  <c r="KZ47" i="7"/>
  <c r="LA47" i="7"/>
  <c r="LB47" i="7"/>
  <c r="LC47" i="7"/>
  <c r="LL47" i="7"/>
  <c r="LM47" i="7"/>
  <c r="LZ47" i="7"/>
  <c r="MA47" i="7"/>
  <c r="MB47" i="7"/>
  <c r="MC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BC48" i="7"/>
  <c r="JF48" i="7"/>
  <c r="JG48" i="7"/>
  <c r="JH48" i="7"/>
  <c r="JI48" i="7"/>
  <c r="JL48" i="7"/>
  <c r="JM48" i="7"/>
  <c r="JN48" i="7"/>
  <c r="JO48" i="7"/>
  <c r="JP48" i="7"/>
  <c r="JQ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J48" i="7"/>
  <c r="KK48" i="7"/>
  <c r="KN48" i="7"/>
  <c r="KO48" i="7"/>
  <c r="KP48" i="7"/>
  <c r="KQ48" i="7"/>
  <c r="KR48" i="7"/>
  <c r="KS48" i="7"/>
  <c r="KT48" i="7"/>
  <c r="KU48" i="7"/>
  <c r="KV48" i="7"/>
  <c r="KW48" i="7"/>
  <c r="KX48" i="7"/>
  <c r="KY48" i="7"/>
  <c r="KZ48" i="7"/>
  <c r="LA48" i="7"/>
  <c r="LB48" i="7"/>
  <c r="LC48" i="7"/>
  <c r="LL48" i="7"/>
  <c r="LM48" i="7"/>
  <c r="LZ48" i="7"/>
  <c r="MA48" i="7"/>
  <c r="MB48" i="7"/>
  <c r="MC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BC49" i="7"/>
  <c r="JF49" i="7"/>
  <c r="JG49" i="7"/>
  <c r="JH49" i="7"/>
  <c r="JI49" i="7"/>
  <c r="JL49" i="7"/>
  <c r="JM49" i="7"/>
  <c r="JN49" i="7"/>
  <c r="JO49" i="7"/>
  <c r="JP49" i="7"/>
  <c r="JQ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J49" i="7"/>
  <c r="KK49" i="7"/>
  <c r="KN49" i="7"/>
  <c r="KO49" i="7"/>
  <c r="KP49" i="7"/>
  <c r="KQ49" i="7"/>
  <c r="KR49" i="7"/>
  <c r="KS49" i="7"/>
  <c r="KT49" i="7"/>
  <c r="KU49" i="7"/>
  <c r="KV49" i="7"/>
  <c r="KW49" i="7"/>
  <c r="KX49" i="7"/>
  <c r="KY49" i="7"/>
  <c r="KZ49" i="7"/>
  <c r="LA49" i="7"/>
  <c r="LB49" i="7"/>
  <c r="LC49" i="7"/>
  <c r="LL49" i="7"/>
  <c r="LM49" i="7"/>
  <c r="LZ49" i="7"/>
  <c r="MA49" i="7"/>
  <c r="MB49" i="7"/>
  <c r="MC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BC50" i="7"/>
  <c r="JF50" i="7"/>
  <c r="JG50" i="7"/>
  <c r="JH50" i="7"/>
  <c r="JI50" i="7"/>
  <c r="JL50" i="7"/>
  <c r="JM50" i="7"/>
  <c r="JN50" i="7"/>
  <c r="JO50" i="7"/>
  <c r="JP50" i="7"/>
  <c r="JQ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J50" i="7"/>
  <c r="KK50" i="7"/>
  <c r="KN50" i="7"/>
  <c r="KO50" i="7"/>
  <c r="KP50" i="7"/>
  <c r="KQ50" i="7"/>
  <c r="KR50" i="7"/>
  <c r="KS50" i="7"/>
  <c r="KT50" i="7"/>
  <c r="KU50" i="7"/>
  <c r="KV50" i="7"/>
  <c r="KW50" i="7"/>
  <c r="KX50" i="7"/>
  <c r="KY50" i="7"/>
  <c r="KZ50" i="7"/>
  <c r="LA50" i="7"/>
  <c r="LB50" i="7"/>
  <c r="LC50" i="7"/>
  <c r="LL50" i="7"/>
  <c r="LM50" i="7"/>
  <c r="LZ50" i="7"/>
  <c r="MA50" i="7"/>
  <c r="MB50" i="7"/>
  <c r="MC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BC51" i="7"/>
  <c r="JF51" i="7"/>
  <c r="JG51" i="7"/>
  <c r="JH51" i="7"/>
  <c r="JI51" i="7"/>
  <c r="JL51" i="7"/>
  <c r="JM51" i="7"/>
  <c r="JN51" i="7"/>
  <c r="JO51" i="7"/>
  <c r="JP51" i="7"/>
  <c r="JQ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J51" i="7"/>
  <c r="KK51" i="7"/>
  <c r="KN51" i="7"/>
  <c r="KO51" i="7"/>
  <c r="KP51" i="7"/>
  <c r="KQ51" i="7"/>
  <c r="KR51" i="7"/>
  <c r="KS51" i="7"/>
  <c r="KT51" i="7"/>
  <c r="KU51" i="7"/>
  <c r="KV51" i="7"/>
  <c r="KW51" i="7"/>
  <c r="KX51" i="7"/>
  <c r="KY51" i="7"/>
  <c r="KZ51" i="7"/>
  <c r="LA51" i="7"/>
  <c r="LB51" i="7"/>
  <c r="LC51" i="7"/>
  <c r="LL51" i="7"/>
  <c r="LM51" i="7"/>
  <c r="LZ51" i="7"/>
  <c r="MA51" i="7"/>
  <c r="MB51" i="7"/>
  <c r="MC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BC52" i="7"/>
  <c r="JF52" i="7"/>
  <c r="JG52" i="7"/>
  <c r="JH52" i="7"/>
  <c r="JI52" i="7"/>
  <c r="JL52" i="7"/>
  <c r="JM52" i="7"/>
  <c r="JN52" i="7"/>
  <c r="JO52" i="7"/>
  <c r="JP52" i="7"/>
  <c r="JQ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J52" i="7"/>
  <c r="KK52" i="7"/>
  <c r="KN52" i="7"/>
  <c r="KO52" i="7"/>
  <c r="KP52" i="7"/>
  <c r="KQ52" i="7"/>
  <c r="KR52" i="7"/>
  <c r="KS52" i="7"/>
  <c r="KT52" i="7"/>
  <c r="KU52" i="7"/>
  <c r="KV52" i="7"/>
  <c r="KW52" i="7"/>
  <c r="KX52" i="7"/>
  <c r="KY52" i="7"/>
  <c r="KZ52" i="7"/>
  <c r="LA52" i="7"/>
  <c r="LB52" i="7"/>
  <c r="LC52" i="7"/>
  <c r="LL52" i="7"/>
  <c r="LM52" i="7"/>
  <c r="LZ52" i="7"/>
  <c r="MA52" i="7"/>
  <c r="MB52" i="7"/>
  <c r="MC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BC53" i="7"/>
  <c r="JF53" i="7"/>
  <c r="JG53" i="7"/>
  <c r="JH53" i="7"/>
  <c r="JI53" i="7"/>
  <c r="JL53" i="7"/>
  <c r="JM53" i="7"/>
  <c r="JN53" i="7"/>
  <c r="JO53" i="7"/>
  <c r="JP53" i="7"/>
  <c r="JQ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J53" i="7"/>
  <c r="KK53" i="7"/>
  <c r="KN53" i="7"/>
  <c r="KO53" i="7"/>
  <c r="KP53" i="7"/>
  <c r="KQ53" i="7"/>
  <c r="KR53" i="7"/>
  <c r="KS53" i="7"/>
  <c r="KT53" i="7"/>
  <c r="KU53" i="7"/>
  <c r="KV53" i="7"/>
  <c r="KW53" i="7"/>
  <c r="KX53" i="7"/>
  <c r="KY53" i="7"/>
  <c r="KZ53" i="7"/>
  <c r="LA53" i="7"/>
  <c r="LB53" i="7"/>
  <c r="LC53" i="7"/>
  <c r="LL53" i="7"/>
  <c r="LM53" i="7"/>
  <c r="LZ53" i="7"/>
  <c r="MA53" i="7"/>
  <c r="MB53" i="7"/>
  <c r="MC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BC54" i="7"/>
  <c r="JF54" i="7"/>
  <c r="JG54" i="7"/>
  <c r="JH54" i="7"/>
  <c r="JI54" i="7"/>
  <c r="JL54" i="7"/>
  <c r="JM54" i="7"/>
  <c r="JN54" i="7"/>
  <c r="JO54" i="7"/>
  <c r="JP54" i="7"/>
  <c r="JQ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J54" i="7"/>
  <c r="KK54" i="7"/>
  <c r="KN54" i="7"/>
  <c r="KO54" i="7"/>
  <c r="KP54" i="7"/>
  <c r="KQ54" i="7"/>
  <c r="KR54" i="7"/>
  <c r="KS54" i="7"/>
  <c r="KT54" i="7"/>
  <c r="KU54" i="7"/>
  <c r="KV54" i="7"/>
  <c r="KW54" i="7"/>
  <c r="KX54" i="7"/>
  <c r="KY54" i="7"/>
  <c r="KZ54" i="7"/>
  <c r="LA54" i="7"/>
  <c r="LB54" i="7"/>
  <c r="LC54" i="7"/>
  <c r="LL54" i="7"/>
  <c r="LM54" i="7"/>
  <c r="LZ54" i="7"/>
  <c r="MA54" i="7"/>
  <c r="MB54" i="7"/>
  <c r="MC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BC55" i="7"/>
  <c r="JF55" i="7"/>
  <c r="JG55" i="7"/>
  <c r="JH55" i="7"/>
  <c r="JI55" i="7"/>
  <c r="JL55" i="7"/>
  <c r="JM55" i="7"/>
  <c r="JN55" i="7"/>
  <c r="JO55" i="7"/>
  <c r="JP55" i="7"/>
  <c r="JQ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J55" i="7"/>
  <c r="KK55" i="7"/>
  <c r="KN55" i="7"/>
  <c r="KO55" i="7"/>
  <c r="KP55" i="7"/>
  <c r="KQ55" i="7"/>
  <c r="KR55" i="7"/>
  <c r="KS55" i="7"/>
  <c r="KT55" i="7"/>
  <c r="KU55" i="7"/>
  <c r="KV55" i="7"/>
  <c r="KW55" i="7"/>
  <c r="KX55" i="7"/>
  <c r="KY55" i="7"/>
  <c r="KZ55" i="7"/>
  <c r="LA55" i="7"/>
  <c r="LB55" i="7"/>
  <c r="LC55" i="7"/>
  <c r="LL55" i="7"/>
  <c r="LM55" i="7"/>
  <c r="LZ55" i="7"/>
  <c r="MA55" i="7"/>
  <c r="MB55" i="7"/>
  <c r="MC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BC56" i="7"/>
  <c r="JF56" i="7"/>
  <c r="JG56" i="7"/>
  <c r="JH56" i="7"/>
  <c r="JI56" i="7"/>
  <c r="JL56" i="7"/>
  <c r="JM56" i="7"/>
  <c r="JN56" i="7"/>
  <c r="JO56" i="7"/>
  <c r="JP56" i="7"/>
  <c r="JQ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J56" i="7"/>
  <c r="KK56" i="7"/>
  <c r="KN56" i="7"/>
  <c r="KO56" i="7"/>
  <c r="KP56" i="7"/>
  <c r="KQ56" i="7"/>
  <c r="KR56" i="7"/>
  <c r="KS56" i="7"/>
  <c r="KT56" i="7"/>
  <c r="KU56" i="7"/>
  <c r="KV56" i="7"/>
  <c r="KW56" i="7"/>
  <c r="KX56" i="7"/>
  <c r="KY56" i="7"/>
  <c r="KZ56" i="7"/>
  <c r="LA56" i="7"/>
  <c r="LB56" i="7"/>
  <c r="LC56" i="7"/>
  <c r="LL56" i="7"/>
  <c r="LM56" i="7"/>
  <c r="LZ56" i="7"/>
  <c r="MA56" i="7"/>
  <c r="MB56" i="7"/>
  <c r="MC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BC57" i="7"/>
  <c r="JF57" i="7"/>
  <c r="JG57" i="7"/>
  <c r="JH57" i="7"/>
  <c r="JI57" i="7"/>
  <c r="JL57" i="7"/>
  <c r="JM57" i="7"/>
  <c r="JN57" i="7"/>
  <c r="JO57" i="7"/>
  <c r="JP57" i="7"/>
  <c r="JQ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J57" i="7"/>
  <c r="KK57" i="7"/>
  <c r="KN57" i="7"/>
  <c r="KO57" i="7"/>
  <c r="KP57" i="7"/>
  <c r="KQ57" i="7"/>
  <c r="KR57" i="7"/>
  <c r="KS57" i="7"/>
  <c r="KT57" i="7"/>
  <c r="KU57" i="7"/>
  <c r="KV57" i="7"/>
  <c r="KW57" i="7"/>
  <c r="KX57" i="7"/>
  <c r="KY57" i="7"/>
  <c r="KZ57" i="7"/>
  <c r="LA57" i="7"/>
  <c r="LB57" i="7"/>
  <c r="LC57" i="7"/>
  <c r="LL57" i="7"/>
  <c r="LM57" i="7"/>
  <c r="LZ57" i="7"/>
  <c r="MA57" i="7"/>
  <c r="MB57" i="7"/>
  <c r="MC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BC58" i="7"/>
  <c r="JF58" i="7"/>
  <c r="JG58" i="7"/>
  <c r="JH58" i="7"/>
  <c r="JI58" i="7"/>
  <c r="JL58" i="7"/>
  <c r="JM58" i="7"/>
  <c r="JN58" i="7"/>
  <c r="JO58" i="7"/>
  <c r="JP58" i="7"/>
  <c r="JQ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J58" i="7"/>
  <c r="KK58" i="7"/>
  <c r="KN58" i="7"/>
  <c r="KO58" i="7"/>
  <c r="KP58" i="7"/>
  <c r="KQ58" i="7"/>
  <c r="KR58" i="7"/>
  <c r="KS58" i="7"/>
  <c r="KT58" i="7"/>
  <c r="KU58" i="7"/>
  <c r="KV58" i="7"/>
  <c r="KW58" i="7"/>
  <c r="KX58" i="7"/>
  <c r="KY58" i="7"/>
  <c r="KZ58" i="7"/>
  <c r="LA58" i="7"/>
  <c r="LB58" i="7"/>
  <c r="LC58" i="7"/>
  <c r="LL58" i="7"/>
  <c r="LM58" i="7"/>
  <c r="LZ58" i="7"/>
  <c r="MA58" i="7"/>
  <c r="MB58" i="7"/>
  <c r="MC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BC59" i="7"/>
  <c r="JF59" i="7"/>
  <c r="JG59" i="7"/>
  <c r="JH59" i="7"/>
  <c r="JI59" i="7"/>
  <c r="JL59" i="7"/>
  <c r="JM59" i="7"/>
  <c r="JN59" i="7"/>
  <c r="JO59" i="7"/>
  <c r="JP59" i="7"/>
  <c r="JQ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J59" i="7"/>
  <c r="KK59" i="7"/>
  <c r="KN59" i="7"/>
  <c r="KO59" i="7"/>
  <c r="KP59" i="7"/>
  <c r="KQ59" i="7"/>
  <c r="KR59" i="7"/>
  <c r="KS59" i="7"/>
  <c r="KT59" i="7"/>
  <c r="KU59" i="7"/>
  <c r="KV59" i="7"/>
  <c r="KW59" i="7"/>
  <c r="KX59" i="7"/>
  <c r="KY59" i="7"/>
  <c r="KZ59" i="7"/>
  <c r="LA59" i="7"/>
  <c r="LB59" i="7"/>
  <c r="LC59" i="7"/>
  <c r="LL59" i="7"/>
  <c r="LM59" i="7"/>
  <c r="LZ59" i="7"/>
  <c r="MA59" i="7"/>
  <c r="MB59" i="7"/>
  <c r="MC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BC60" i="7"/>
  <c r="JF60" i="7"/>
  <c r="JG60" i="7"/>
  <c r="JH60" i="7"/>
  <c r="JI60" i="7"/>
  <c r="JL60" i="7"/>
  <c r="JM60" i="7"/>
  <c r="JN60" i="7"/>
  <c r="JO60" i="7"/>
  <c r="JP60" i="7"/>
  <c r="JQ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J60" i="7"/>
  <c r="KK60" i="7"/>
  <c r="KN60" i="7"/>
  <c r="KO60" i="7"/>
  <c r="KP60" i="7"/>
  <c r="KQ60" i="7"/>
  <c r="KR60" i="7"/>
  <c r="KS60" i="7"/>
  <c r="KT60" i="7"/>
  <c r="KU60" i="7"/>
  <c r="KV60" i="7"/>
  <c r="KW60" i="7"/>
  <c r="KX60" i="7"/>
  <c r="KY60" i="7"/>
  <c r="KZ60" i="7"/>
  <c r="LA60" i="7"/>
  <c r="LB60" i="7"/>
  <c r="LC60" i="7"/>
  <c r="LL60" i="7"/>
  <c r="LM60" i="7"/>
  <c r="LZ60" i="7"/>
  <c r="MA60" i="7"/>
  <c r="MB60" i="7"/>
  <c r="MC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BC61" i="7"/>
  <c r="JF61" i="7"/>
  <c r="JG61" i="7"/>
  <c r="JH61" i="7"/>
  <c r="JI61" i="7"/>
  <c r="JL61" i="7"/>
  <c r="JM61" i="7"/>
  <c r="JN61" i="7"/>
  <c r="JO61" i="7"/>
  <c r="JP61" i="7"/>
  <c r="JQ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J61" i="7"/>
  <c r="KK61" i="7"/>
  <c r="KN61" i="7"/>
  <c r="KO61" i="7"/>
  <c r="KP61" i="7"/>
  <c r="KQ61" i="7"/>
  <c r="KR61" i="7"/>
  <c r="KS61" i="7"/>
  <c r="KT61" i="7"/>
  <c r="KU61" i="7"/>
  <c r="KV61" i="7"/>
  <c r="KW61" i="7"/>
  <c r="KX61" i="7"/>
  <c r="KY61" i="7"/>
  <c r="KZ61" i="7"/>
  <c r="LA61" i="7"/>
  <c r="LB61" i="7"/>
  <c r="LC61" i="7"/>
  <c r="LL61" i="7"/>
  <c r="LM61" i="7"/>
  <c r="LZ61" i="7"/>
  <c r="MA61" i="7"/>
  <c r="MB61" i="7"/>
  <c r="MC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BC62" i="7"/>
  <c r="JF62" i="7"/>
  <c r="JG62" i="7"/>
  <c r="JH62" i="7"/>
  <c r="JI62" i="7"/>
  <c r="JL62" i="7"/>
  <c r="JM62" i="7"/>
  <c r="JN62" i="7"/>
  <c r="JO62" i="7"/>
  <c r="JP62" i="7"/>
  <c r="JQ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J62" i="7"/>
  <c r="KK62" i="7"/>
  <c r="KN62" i="7"/>
  <c r="KO62" i="7"/>
  <c r="KP62" i="7"/>
  <c r="KQ62" i="7"/>
  <c r="KR62" i="7"/>
  <c r="KS62" i="7"/>
  <c r="KT62" i="7"/>
  <c r="KU62" i="7"/>
  <c r="KV62" i="7"/>
  <c r="KW62" i="7"/>
  <c r="KX62" i="7"/>
  <c r="KY62" i="7"/>
  <c r="KZ62" i="7"/>
  <c r="LA62" i="7"/>
  <c r="LB62" i="7"/>
  <c r="LC62" i="7"/>
  <c r="LL62" i="7"/>
  <c r="LM62" i="7"/>
  <c r="LZ62" i="7"/>
  <c r="MA62" i="7"/>
  <c r="MB62" i="7"/>
  <c r="MC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BC63" i="7"/>
  <c r="JF63" i="7"/>
  <c r="JG63" i="7"/>
  <c r="JH63" i="7"/>
  <c r="JI63" i="7"/>
  <c r="JL63" i="7"/>
  <c r="JM63" i="7"/>
  <c r="JN63" i="7"/>
  <c r="JO63" i="7"/>
  <c r="JP63" i="7"/>
  <c r="JQ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J63" i="7"/>
  <c r="KK63" i="7"/>
  <c r="KN63" i="7"/>
  <c r="KO63" i="7"/>
  <c r="KP63" i="7"/>
  <c r="KQ63" i="7"/>
  <c r="KR63" i="7"/>
  <c r="KS63" i="7"/>
  <c r="KT63" i="7"/>
  <c r="KU63" i="7"/>
  <c r="KV63" i="7"/>
  <c r="KW63" i="7"/>
  <c r="KX63" i="7"/>
  <c r="KY63" i="7"/>
  <c r="KZ63" i="7"/>
  <c r="LA63" i="7"/>
  <c r="LB63" i="7"/>
  <c r="LC63" i="7"/>
  <c r="LL63" i="7"/>
  <c r="LM63" i="7"/>
  <c r="LZ63" i="7"/>
  <c r="MA63" i="7"/>
  <c r="MB63" i="7"/>
  <c r="MC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BC64" i="7"/>
  <c r="JF64" i="7"/>
  <c r="JG64" i="7"/>
  <c r="JH64" i="7"/>
  <c r="JI64" i="7"/>
  <c r="JL64" i="7"/>
  <c r="JM64" i="7"/>
  <c r="JN64" i="7"/>
  <c r="JO64" i="7"/>
  <c r="JP64" i="7"/>
  <c r="JQ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J64" i="7"/>
  <c r="KK64" i="7"/>
  <c r="KN64" i="7"/>
  <c r="KO64" i="7"/>
  <c r="KP64" i="7"/>
  <c r="KQ64" i="7"/>
  <c r="KR64" i="7"/>
  <c r="KS64" i="7"/>
  <c r="KT64" i="7"/>
  <c r="KU64" i="7"/>
  <c r="KV64" i="7"/>
  <c r="KW64" i="7"/>
  <c r="KX64" i="7"/>
  <c r="KY64" i="7"/>
  <c r="KZ64" i="7"/>
  <c r="LA64" i="7"/>
  <c r="LB64" i="7"/>
  <c r="LC64" i="7"/>
  <c r="LL64" i="7"/>
  <c r="LM64" i="7"/>
  <c r="LZ64" i="7"/>
  <c r="MA64" i="7"/>
  <c r="MB64" i="7"/>
  <c r="MC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BC65" i="7"/>
  <c r="JF65" i="7"/>
  <c r="JG65" i="7"/>
  <c r="JH65" i="7"/>
  <c r="JI65" i="7"/>
  <c r="JL65" i="7"/>
  <c r="JM65" i="7"/>
  <c r="JN65" i="7"/>
  <c r="JO65" i="7"/>
  <c r="JP65" i="7"/>
  <c r="JQ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J65" i="7"/>
  <c r="KK65" i="7"/>
  <c r="KN65" i="7"/>
  <c r="KO65" i="7"/>
  <c r="KP65" i="7"/>
  <c r="KQ65" i="7"/>
  <c r="KR65" i="7"/>
  <c r="KS65" i="7"/>
  <c r="KT65" i="7"/>
  <c r="KU65" i="7"/>
  <c r="KV65" i="7"/>
  <c r="KW65" i="7"/>
  <c r="KX65" i="7"/>
  <c r="KY65" i="7"/>
  <c r="KZ65" i="7"/>
  <c r="LA65" i="7"/>
  <c r="LB65" i="7"/>
  <c r="LC65" i="7"/>
  <c r="LL65" i="7"/>
  <c r="LM65" i="7"/>
  <c r="LZ65" i="7"/>
  <c r="MA65" i="7"/>
  <c r="MB65" i="7"/>
  <c r="MC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BC66" i="7"/>
  <c r="JF66" i="7"/>
  <c r="JG66" i="7"/>
  <c r="JH66" i="7"/>
  <c r="JI66" i="7"/>
  <c r="JL66" i="7"/>
  <c r="JM66" i="7"/>
  <c r="JN66" i="7"/>
  <c r="JO66" i="7"/>
  <c r="JP66" i="7"/>
  <c r="JQ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J66" i="7"/>
  <c r="KK66" i="7"/>
  <c r="KN66" i="7"/>
  <c r="KO66" i="7"/>
  <c r="KP66" i="7"/>
  <c r="KQ66" i="7"/>
  <c r="KR66" i="7"/>
  <c r="KS66" i="7"/>
  <c r="KT66" i="7"/>
  <c r="KU66" i="7"/>
  <c r="KV66" i="7"/>
  <c r="KW66" i="7"/>
  <c r="KX66" i="7"/>
  <c r="KY66" i="7"/>
  <c r="KZ66" i="7"/>
  <c r="LA66" i="7"/>
  <c r="LB66" i="7"/>
  <c r="LC66" i="7"/>
  <c r="LL66" i="7"/>
  <c r="LM66" i="7"/>
  <c r="LZ66" i="7"/>
  <c r="MA66" i="7"/>
  <c r="MB66" i="7"/>
  <c r="MC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BC67" i="7"/>
  <c r="JF67" i="7"/>
  <c r="JG67" i="7"/>
  <c r="JH67" i="7"/>
  <c r="JI67" i="7"/>
  <c r="JL67" i="7"/>
  <c r="JM67" i="7"/>
  <c r="JN67" i="7"/>
  <c r="JO67" i="7"/>
  <c r="JP67" i="7"/>
  <c r="JQ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J67" i="7"/>
  <c r="KK67" i="7"/>
  <c r="KN67" i="7"/>
  <c r="KO67" i="7"/>
  <c r="KP67" i="7"/>
  <c r="KQ67" i="7"/>
  <c r="KR67" i="7"/>
  <c r="KS67" i="7"/>
  <c r="KT67" i="7"/>
  <c r="KU67" i="7"/>
  <c r="KV67" i="7"/>
  <c r="KW67" i="7"/>
  <c r="KX67" i="7"/>
  <c r="KY67" i="7"/>
  <c r="KZ67" i="7"/>
  <c r="LA67" i="7"/>
  <c r="LB67" i="7"/>
  <c r="LC67" i="7"/>
  <c r="LL67" i="7"/>
  <c r="LM67" i="7"/>
  <c r="LZ67" i="7"/>
  <c r="MA67" i="7"/>
  <c r="MB67" i="7"/>
  <c r="MC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BC68" i="7"/>
  <c r="JF68" i="7"/>
  <c r="JG68" i="7"/>
  <c r="JH68" i="7"/>
  <c r="JI68" i="7"/>
  <c r="JL68" i="7"/>
  <c r="JM68" i="7"/>
  <c r="JN68" i="7"/>
  <c r="JO68" i="7"/>
  <c r="JP68" i="7"/>
  <c r="JQ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J68" i="7"/>
  <c r="KK68" i="7"/>
  <c r="KN68" i="7"/>
  <c r="KO68" i="7"/>
  <c r="KP68" i="7"/>
  <c r="KQ68" i="7"/>
  <c r="KR68" i="7"/>
  <c r="KS68" i="7"/>
  <c r="KT68" i="7"/>
  <c r="KU68" i="7"/>
  <c r="KV68" i="7"/>
  <c r="KW68" i="7"/>
  <c r="KX68" i="7"/>
  <c r="KY68" i="7"/>
  <c r="KZ68" i="7"/>
  <c r="LA68" i="7"/>
  <c r="LB68" i="7"/>
  <c r="LC68" i="7"/>
  <c r="LL68" i="7"/>
  <c r="LM68" i="7"/>
  <c r="LZ68" i="7"/>
  <c r="MA68" i="7"/>
  <c r="MB68" i="7"/>
  <c r="MC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BC69" i="7"/>
  <c r="JF69" i="7"/>
  <c r="JG69" i="7"/>
  <c r="JH69" i="7"/>
  <c r="JI69" i="7"/>
  <c r="JL69" i="7"/>
  <c r="JM69" i="7"/>
  <c r="JN69" i="7"/>
  <c r="JO69" i="7"/>
  <c r="JP69" i="7"/>
  <c r="JQ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J69" i="7"/>
  <c r="KK69" i="7"/>
  <c r="KN69" i="7"/>
  <c r="KO69" i="7"/>
  <c r="KP69" i="7"/>
  <c r="KQ69" i="7"/>
  <c r="KR69" i="7"/>
  <c r="KS69" i="7"/>
  <c r="KT69" i="7"/>
  <c r="KU69" i="7"/>
  <c r="KV69" i="7"/>
  <c r="KW69" i="7"/>
  <c r="KX69" i="7"/>
  <c r="KY69" i="7"/>
  <c r="KZ69" i="7"/>
  <c r="LA69" i="7"/>
  <c r="LB69" i="7"/>
  <c r="LC69" i="7"/>
  <c r="LL69" i="7"/>
  <c r="LM69" i="7"/>
  <c r="LZ69" i="7"/>
  <c r="MA69" i="7"/>
  <c r="MB69" i="7"/>
  <c r="MC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BC70" i="7"/>
  <c r="JF70" i="7"/>
  <c r="JG70" i="7"/>
  <c r="JH70" i="7"/>
  <c r="JI70" i="7"/>
  <c r="JL70" i="7"/>
  <c r="JM70" i="7"/>
  <c r="JN70" i="7"/>
  <c r="JO70" i="7"/>
  <c r="JP70" i="7"/>
  <c r="JQ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J70" i="7"/>
  <c r="KK70" i="7"/>
  <c r="KN70" i="7"/>
  <c r="KO70" i="7"/>
  <c r="KP70" i="7"/>
  <c r="KQ70" i="7"/>
  <c r="KR70" i="7"/>
  <c r="KS70" i="7"/>
  <c r="KT70" i="7"/>
  <c r="KU70" i="7"/>
  <c r="KV70" i="7"/>
  <c r="KW70" i="7"/>
  <c r="KX70" i="7"/>
  <c r="KY70" i="7"/>
  <c r="KZ70" i="7"/>
  <c r="LA70" i="7"/>
  <c r="LB70" i="7"/>
  <c r="LC70" i="7"/>
  <c r="LL70" i="7"/>
  <c r="LM70" i="7"/>
  <c r="LZ70" i="7"/>
  <c r="MA70" i="7"/>
  <c r="MB70" i="7"/>
  <c r="MC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L71" i="7"/>
  <c r="JM71" i="7"/>
  <c r="JN71" i="7"/>
  <c r="JO71" i="7"/>
  <c r="JP71" i="7"/>
  <c r="JQ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J71" i="7"/>
  <c r="KK71" i="7"/>
  <c r="KN71" i="7"/>
  <c r="KO71" i="7"/>
  <c r="KP71" i="7"/>
  <c r="KQ71" i="7"/>
  <c r="KR71" i="7"/>
  <c r="KS71" i="7"/>
  <c r="KT71" i="7"/>
  <c r="KU71" i="7"/>
  <c r="KV71" i="7"/>
  <c r="KW71" i="7"/>
  <c r="KX71" i="7"/>
  <c r="KY71" i="7"/>
  <c r="KZ71" i="7"/>
  <c r="LA71" i="7"/>
  <c r="LB71" i="7"/>
  <c r="LC71" i="7"/>
  <c r="LL71" i="7"/>
  <c r="LM71" i="7"/>
  <c r="LZ71" i="7"/>
  <c r="MA71" i="7"/>
  <c r="MB71" i="7"/>
  <c r="MC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K114" i="7"/>
  <c r="DL114" i="7"/>
  <c r="DM114" i="7"/>
  <c r="DN114" i="7"/>
  <c r="DG115" i="7"/>
  <c r="DH115" i="7"/>
  <c r="DK115" i="7"/>
  <c r="DL115" i="7"/>
  <c r="DM115" i="7"/>
  <c r="DN115" i="7"/>
  <c r="DG116" i="7"/>
  <c r="DH116" i="7"/>
  <c r="DK116" i="7"/>
  <c r="DL116" i="7"/>
  <c r="DM116" i="7"/>
  <c r="DN116" i="7"/>
  <c r="DG117" i="7"/>
  <c r="DH117" i="7"/>
  <c r="DK117" i="7"/>
  <c r="DL117" i="7"/>
  <c r="DM117" i="7"/>
  <c r="DN117" i="7"/>
  <c r="DG118" i="7"/>
  <c r="DH118" i="7"/>
  <c r="DK118" i="7"/>
  <c r="DL118" i="7"/>
  <c r="DM118" i="7"/>
  <c r="DN118" i="7"/>
  <c r="DG119" i="7"/>
  <c r="DH119" i="7"/>
  <c r="DK119" i="7"/>
  <c r="DL119" i="7"/>
  <c r="DM119" i="7"/>
  <c r="DN119" i="7"/>
  <c r="DG120" i="7"/>
  <c r="DH120" i="7"/>
  <c r="DK120" i="7"/>
  <c r="DL120" i="7"/>
  <c r="DM120" i="7"/>
  <c r="DN120" i="7"/>
  <c r="DG121" i="7"/>
  <c r="DH121" i="7"/>
  <c r="DK121" i="7"/>
  <c r="DL121" i="7"/>
  <c r="DM121" i="7"/>
  <c r="DN121" i="7"/>
  <c r="DG122" i="7"/>
  <c r="DH122" i="7"/>
  <c r="DK122" i="7"/>
  <c r="DL122" i="7"/>
  <c r="DM122" i="7"/>
  <c r="DN122" i="7"/>
  <c r="DG123" i="7"/>
  <c r="DH123" i="7"/>
  <c r="DK123" i="7"/>
  <c r="DL123" i="7"/>
  <c r="DM123" i="7"/>
  <c r="DN123" i="7"/>
  <c r="DG124" i="7"/>
  <c r="DH124" i="7"/>
  <c r="DK124" i="7"/>
  <c r="DL124" i="7"/>
  <c r="DM124" i="7"/>
  <c r="DN124" i="7"/>
  <c r="DG125" i="7"/>
  <c r="DH125" i="7"/>
  <c r="DK125" i="7"/>
  <c r="DL125" i="7"/>
  <c r="DM125" i="7"/>
  <c r="DN125" i="7"/>
  <c r="DG126" i="7"/>
  <c r="DH126" i="7"/>
  <c r="DK126" i="7"/>
  <c r="DL126" i="7"/>
  <c r="DM126" i="7"/>
  <c r="DN126" i="7"/>
  <c r="DG127" i="7"/>
  <c r="DH127" i="7"/>
  <c r="DK127" i="7"/>
  <c r="DL127" i="7"/>
  <c r="DM127" i="7"/>
  <c r="DN127" i="7"/>
  <c r="DG128" i="7"/>
  <c r="DH128" i="7"/>
  <c r="DK128" i="7"/>
  <c r="DL128" i="7"/>
  <c r="DM128" i="7"/>
  <c r="DN128" i="7"/>
  <c r="DG129" i="7"/>
  <c r="DH129" i="7"/>
  <c r="DK129" i="7"/>
  <c r="DL129" i="7"/>
  <c r="DM129" i="7"/>
  <c r="DN129" i="7"/>
  <c r="DG130" i="7"/>
  <c r="DH130" i="7"/>
  <c r="DK130" i="7"/>
  <c r="DL130" i="7"/>
  <c r="DM130" i="7"/>
  <c r="DN130" i="7"/>
  <c r="DG131" i="7"/>
  <c r="DH131" i="7"/>
  <c r="DK131" i="7"/>
  <c r="DL131" i="7"/>
  <c r="DM131" i="7"/>
  <c r="DN131" i="7"/>
  <c r="DG132" i="7"/>
  <c r="DH132" i="7"/>
  <c r="DK132" i="7"/>
  <c r="DL132" i="7"/>
  <c r="DM132" i="7"/>
  <c r="DN132" i="7"/>
  <c r="DG133" i="7"/>
  <c r="DH133" i="7"/>
  <c r="DK133" i="7"/>
  <c r="DL133" i="7"/>
  <c r="DM133" i="7"/>
  <c r="DN133" i="7"/>
  <c r="DG134" i="7"/>
  <c r="DH134" i="7"/>
  <c r="DK134" i="7"/>
  <c r="DL134" i="7"/>
  <c r="DM134" i="7"/>
  <c r="DN134" i="7"/>
  <c r="DG135" i="7"/>
  <c r="DH135" i="7"/>
  <c r="DK135" i="7"/>
  <c r="DL135" i="7"/>
  <c r="DM135" i="7"/>
  <c r="DN135" i="7"/>
  <c r="DG136" i="7"/>
  <c r="DH136" i="7"/>
  <c r="DK136" i="7"/>
  <c r="DL136" i="7"/>
  <c r="DM136" i="7"/>
  <c r="DN136" i="7"/>
  <c r="DG137" i="7"/>
  <c r="DH137" i="7"/>
  <c r="DK137" i="7"/>
  <c r="DL137" i="7"/>
  <c r="DM137" i="7"/>
  <c r="DN137" i="7"/>
  <c r="DG138" i="7"/>
  <c r="DH138" i="7"/>
  <c r="DK138" i="7"/>
  <c r="DL138" i="7"/>
  <c r="DM138" i="7"/>
  <c r="DN138" i="7"/>
  <c r="DG139" i="7"/>
  <c r="DH139" i="7"/>
  <c r="DK139" i="7"/>
  <c r="DL139" i="7"/>
  <c r="DM139" i="7"/>
  <c r="DN139" i="7"/>
  <c r="DG140" i="7"/>
  <c r="DH140" i="7"/>
  <c r="DK140" i="7"/>
  <c r="DL140" i="7"/>
  <c r="DM140" i="7"/>
  <c r="DN140" i="7"/>
  <c r="DG141" i="7"/>
  <c r="DH141" i="7"/>
  <c r="DK141" i="7"/>
  <c r="DL141" i="7"/>
  <c r="DM141" i="7"/>
  <c r="DN141" i="7"/>
  <c r="DG142" i="7"/>
  <c r="DH142" i="7"/>
  <c r="DK142" i="7"/>
  <c r="DL142" i="7"/>
  <c r="DM142" i="7"/>
  <c r="DN142" i="7"/>
  <c r="DG143" i="7"/>
  <c r="DH143" i="7"/>
  <c r="DK143" i="7"/>
  <c r="DL143" i="7"/>
  <c r="DM143" i="7"/>
  <c r="DN143" i="7"/>
  <c r="DN113" i="7"/>
  <c r="DM113" i="7"/>
  <c r="DL113" i="7"/>
  <c r="DK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K16" i="7"/>
  <c r="DT16" i="7"/>
  <c r="DU16" i="7"/>
  <c r="DJ17" i="7"/>
  <c r="DK17" i="7"/>
  <c r="DT17" i="7"/>
  <c r="DU17" i="7"/>
  <c r="DJ18" i="7"/>
  <c r="DK18" i="7"/>
  <c r="DT18" i="7"/>
  <c r="DU18" i="7"/>
  <c r="DJ19" i="7"/>
  <c r="DK19" i="7"/>
  <c r="DT19" i="7"/>
  <c r="DU19" i="7"/>
  <c r="DJ20" i="7"/>
  <c r="DK20" i="7"/>
  <c r="DT20" i="7"/>
  <c r="DU20" i="7"/>
  <c r="DJ21" i="7"/>
  <c r="DK21" i="7"/>
  <c r="DT21" i="7"/>
  <c r="DU21" i="7"/>
  <c r="DJ22" i="7"/>
  <c r="DK22" i="7"/>
  <c r="DT22" i="7"/>
  <c r="DU22" i="7"/>
  <c r="DJ23" i="7"/>
  <c r="DK23" i="7"/>
  <c r="DT23" i="7"/>
  <c r="DU23" i="7"/>
  <c r="DJ24" i="7"/>
  <c r="DK24" i="7"/>
  <c r="DT24" i="7"/>
  <c r="DU24" i="7"/>
  <c r="DJ25" i="7"/>
  <c r="DK25" i="7"/>
  <c r="DT25" i="7"/>
  <c r="DU25" i="7"/>
  <c r="DJ26" i="7"/>
  <c r="DK26" i="7"/>
  <c r="DT26" i="7"/>
  <c r="DU26" i="7"/>
  <c r="DJ27" i="7"/>
  <c r="DK27" i="7"/>
  <c r="DT27" i="7"/>
  <c r="DU27" i="7"/>
  <c r="DJ28" i="7"/>
  <c r="DK28" i="7"/>
  <c r="DT28" i="7"/>
  <c r="DU28" i="7"/>
  <c r="DJ29" i="7"/>
  <c r="DK29" i="7"/>
  <c r="DT29" i="7"/>
  <c r="DU29" i="7"/>
  <c r="DJ30" i="7"/>
  <c r="DK30" i="7"/>
  <c r="DT30" i="7"/>
  <c r="DU30" i="7"/>
  <c r="DJ31" i="7"/>
  <c r="DK31" i="7"/>
  <c r="DT31" i="7"/>
  <c r="DU31" i="7"/>
  <c r="DJ32" i="7"/>
  <c r="DK32" i="7"/>
  <c r="DT32" i="7"/>
  <c r="DU32" i="7"/>
  <c r="DJ33" i="7"/>
  <c r="DK33" i="7"/>
  <c r="DT33" i="7"/>
  <c r="DU33" i="7"/>
  <c r="DJ34" i="7"/>
  <c r="DK34" i="7"/>
  <c r="DT34" i="7"/>
  <c r="DU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T142" i="7"/>
  <c r="CS142" i="7"/>
  <c r="BF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T141" i="7"/>
  <c r="CS141" i="7"/>
  <c r="BF141" i="7"/>
  <c r="B31" i="14" s="1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T140" i="7"/>
  <c r="CS140" i="7"/>
  <c r="BF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T139" i="7"/>
  <c r="CS139" i="7"/>
  <c r="BF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T138" i="7"/>
  <c r="CS138" i="7"/>
  <c r="BF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T137" i="7"/>
  <c r="CS137" i="7"/>
  <c r="BF137" i="7"/>
  <c r="B27" i="14" s="1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T136" i="7"/>
  <c r="CS136" i="7"/>
  <c r="BF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T135" i="7"/>
  <c r="CS135" i="7"/>
  <c r="BF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T134" i="7"/>
  <c r="CS134" i="7"/>
  <c r="BF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T133" i="7"/>
  <c r="CS133" i="7"/>
  <c r="BF133" i="7"/>
  <c r="B23" i="15" s="1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T132" i="7"/>
  <c r="CS132" i="7"/>
  <c r="BF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T131" i="7"/>
  <c r="CS131" i="7"/>
  <c r="BF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T130" i="7"/>
  <c r="CS130" i="7"/>
  <c r="BF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T129" i="7"/>
  <c r="CS129" i="7"/>
  <c r="BF129" i="7"/>
  <c r="B19" i="15" s="1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T128" i="7"/>
  <c r="CS128" i="7"/>
  <c r="BF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T127" i="7"/>
  <c r="CS127" i="7"/>
  <c r="BF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T126" i="7"/>
  <c r="CS126" i="7"/>
  <c r="BF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T125" i="7"/>
  <c r="CS125" i="7"/>
  <c r="BF125" i="7"/>
  <c r="B15" i="14" s="1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T124" i="7"/>
  <c r="CS124" i="7"/>
  <c r="BF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T123" i="7"/>
  <c r="CS123" i="7"/>
  <c r="BF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T122" i="7"/>
  <c r="CS122" i="7"/>
  <c r="BF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T121" i="7"/>
  <c r="CS121" i="7"/>
  <c r="BF121" i="7"/>
  <c r="B11" i="14" s="1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T120" i="7"/>
  <c r="CS120" i="7"/>
  <c r="BF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T119" i="7"/>
  <c r="CS119" i="7"/>
  <c r="BF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T118" i="7"/>
  <c r="CS118" i="7"/>
  <c r="BF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T117" i="7"/>
  <c r="CS117" i="7"/>
  <c r="BF117" i="7"/>
  <c r="B7" i="15" s="1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T116" i="7"/>
  <c r="CS116" i="7"/>
  <c r="BF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T115" i="7"/>
  <c r="CS115" i="7"/>
  <c r="BF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T114" i="7"/>
  <c r="CS114" i="7"/>
  <c r="BF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T113" i="7"/>
  <c r="CS113" i="7"/>
  <c r="BF113" i="7"/>
  <c r="B3" i="14" s="1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K106" i="7"/>
  <c r="CJ106" i="7"/>
  <c r="BC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K105" i="7"/>
  <c r="CJ105" i="7"/>
  <c r="BC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K104" i="7"/>
  <c r="CJ104" i="7"/>
  <c r="BC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K103" i="7"/>
  <c r="CJ103" i="7"/>
  <c r="BC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K102" i="7"/>
  <c r="CJ102" i="7"/>
  <c r="BC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K101" i="7"/>
  <c r="CJ101" i="7"/>
  <c r="BC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K100" i="7"/>
  <c r="CJ100" i="7"/>
  <c r="BC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K99" i="7"/>
  <c r="CJ99" i="7"/>
  <c r="BC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K98" i="7"/>
  <c r="CJ98" i="7"/>
  <c r="BC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K97" i="7"/>
  <c r="CJ97" i="7"/>
  <c r="BC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K96" i="7"/>
  <c r="CJ96" i="7"/>
  <c r="BC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K95" i="7"/>
  <c r="CJ95" i="7"/>
  <c r="BC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K94" i="7"/>
  <c r="CJ94" i="7"/>
  <c r="BC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K93" i="7"/>
  <c r="CJ93" i="7"/>
  <c r="BC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K92" i="7"/>
  <c r="CJ92" i="7"/>
  <c r="BC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K91" i="7"/>
  <c r="CJ91" i="7"/>
  <c r="BC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K90" i="7"/>
  <c r="CJ90" i="7"/>
  <c r="BC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K89" i="7"/>
  <c r="CJ89" i="7"/>
  <c r="BC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K88" i="7"/>
  <c r="CJ88" i="7"/>
  <c r="BC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K87" i="7"/>
  <c r="CJ87" i="7"/>
  <c r="BC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K86" i="7"/>
  <c r="CJ86" i="7"/>
  <c r="BC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K85" i="7"/>
  <c r="CJ85" i="7"/>
  <c r="BC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K84" i="7"/>
  <c r="CJ84" i="7"/>
  <c r="BC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K83" i="7"/>
  <c r="CJ83" i="7"/>
  <c r="BC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K82" i="7"/>
  <c r="CJ82" i="7"/>
  <c r="BC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K81" i="7"/>
  <c r="CJ81" i="7"/>
  <c r="BC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K80" i="7"/>
  <c r="CJ80" i="7"/>
  <c r="BC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K79" i="7"/>
  <c r="CJ79" i="7"/>
  <c r="BC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K78" i="7"/>
  <c r="CJ78" i="7"/>
  <c r="BC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C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U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U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U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U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U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U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U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U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U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U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U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U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U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U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U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U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U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U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U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U15" i="7"/>
  <c r="ET15" i="7"/>
  <c r="DU15" i="7"/>
  <c r="DT15" i="7"/>
  <c r="DK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U14" i="7"/>
  <c r="ET14" i="7"/>
  <c r="DU14" i="7"/>
  <c r="DT14" i="7"/>
  <c r="DK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U13" i="7"/>
  <c r="ET13" i="7"/>
  <c r="DU13" i="7"/>
  <c r="DT13" i="7"/>
  <c r="DK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U12" i="7"/>
  <c r="ET12" i="7"/>
  <c r="DU12" i="7"/>
  <c r="DT12" i="7"/>
  <c r="DK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U11" i="7"/>
  <c r="ET11" i="7"/>
  <c r="DU11" i="7"/>
  <c r="DT11" i="7"/>
  <c r="DK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U10" i="7"/>
  <c r="ET10" i="7"/>
  <c r="DU10" i="7"/>
  <c r="DT10" i="7"/>
  <c r="DK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U9" i="7"/>
  <c r="DT9" i="7"/>
  <c r="DK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U8" i="7"/>
  <c r="ET8" i="7"/>
  <c r="DU8" i="7"/>
  <c r="DT8" i="7"/>
  <c r="DK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U7" i="7"/>
  <c r="ET7" i="7"/>
  <c r="DU7" i="7"/>
  <c r="DT7" i="7"/>
  <c r="DK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U6" i="7"/>
  <c r="ET6" i="7"/>
  <c r="DU6" i="7"/>
  <c r="DT6" i="7"/>
  <c r="DK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U5" i="7"/>
  <c r="ET5" i="7"/>
  <c r="DU5" i="7"/>
  <c r="DT5" i="7"/>
  <c r="DK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AN274" i="7" s="1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AN277" i="7" s="1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F26" i="16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AC278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AD274" i="7" s="1"/>
  <c r="RX71" i="7"/>
  <c r="N32" i="8" s="1"/>
  <c r="RI107" i="7"/>
  <c r="AD277" i="7" s="1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AD273" i="7" s="1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D276" i="7" s="1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AD272" i="7"/>
  <c r="AD275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AC279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>
  <authors>
    <author>Author</author>
  </authors>
  <commentList>
    <comment ref="H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<sst xmlns="http://schemas.openxmlformats.org/spreadsheetml/2006/main" count="16940" uniqueCount="340">
  <si>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</si>
  <si>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</si>
  <si>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</si>
  <si>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</si>
  <si>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</si>
  <si>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</si>
  <si>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</si>
  <si>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</si>
  <si>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</si>
  <si>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</si>
  <si>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</si>
  <si>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</si>
  <si>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</si>
  <si>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</si>
  <si>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</si>
  <si>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</si>
  <si>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</si>
  <si>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</si>
  <si>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</si>
  <si>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</si>
  <si>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</si>
  <si>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</si>
  <si>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</si>
  <si>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</si>
  <si>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</si>
  <si>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</si>
  <si>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</si>
  <si>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</si>
  <si>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</si>
  <si>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</si>
  <si>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</si>
  <si>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</si>
  <si>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</si>
  <si>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</si>
  <si>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</si>
  <si>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</si>
  <si>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</si>
  <si>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</si>
  <si>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</si>
  <si>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</si>
  <si>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</si>
  <si>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</si>
  <si>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</si>
  <si>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</si>
  <si>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</si>
  <si>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</si>
  <si>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</si>
  <si>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</si>
  <si>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</si>
  <si>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</si>
  <si>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</si>
  <si>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</si>
  <si>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</si>
  <si>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</si>
  <si>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</si>
  <si>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</si>
  <si>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</si>
  <si>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</si>
  <si>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</si>
  <si>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</si>
  <si>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</si>
  <si>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</si>
  <si>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>خداپرست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</si>
  <si>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</si>
  <si>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</si>
  <si>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</si>
  <si>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</si>
  <si>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</si>
  <si>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</si>
  <si>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</si>
  <si>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</si>
  <si>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</si>
  <si>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</si>
  <si>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</si>
  <si>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</si>
  <si>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</si>
  <si>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</si>
  <si>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</si>
  <si>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</si>
  <si>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</si>
  <si>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</si>
  <si>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</si>
  <si>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</si>
  <si>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</si>
  <si>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</si>
  <si>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</si>
  <si>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</si>
  <si>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</si>
  <si>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</si>
  <si>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</si>
  <si>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</si>
  <si>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</si>
  <si>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</si>
  <si>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</si>
  <si>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</si>
  <si>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</si>
  <si>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</si>
  <si>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</si>
  <si>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</si>
  <si>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</si>
  <si>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</si>
  <si>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</si>
  <si>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</si>
  <si>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</si>
  <si>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</si>
  <si>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</si>
  <si>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</si>
  <si>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</si>
  <si>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</si>
  <si>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</si>
  <si>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</si>
  <si>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</si>
  <si>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</si>
  <si>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</si>
  <si>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</si>
  <si>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</si>
  <si>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</si>
  <si>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</si>
  <si>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</si>
  <si>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</si>
  <si>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</si>
  <si>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</si>
  <si>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</si>
  <si>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</si>
  <si>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</si>
  <si>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</si>
  <si>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</si>
  <si>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</si>
  <si>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</si>
  <si>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</si>
  <si>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</si>
  <si>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</si>
  <si>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</si>
  <si>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</si>
  <si>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</si>
  <si>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</si>
  <si>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</si>
  <si>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</si>
  <si>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</si>
  <si>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</si>
  <si>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</si>
  <si>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</si>
  <si>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</si>
  <si>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</si>
  <si>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</si>
  <si>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</si>
  <si>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</si>
  <si>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</si>
  <si>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</si>
  <si>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</si>
  <si>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</si>
  <si>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</si>
  <si>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</si>
  <si>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</si>
  <si>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</si>
  <si>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</si>
  <si>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</si>
  <si>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</si>
  <si>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</si>
  <si>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</si>
  <si>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</si>
  <si>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</si>
  <si>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</si>
  <si>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</si>
  <si>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</si>
  <si>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</si>
  <si>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</si>
  <si>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</si>
  <si>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</si>
  <si>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</si>
  <si>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</si>
  <si>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</si>
  <si>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</si>
  <si>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</si>
  <si>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</si>
  <si>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</si>
  <si>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</si>
  <si>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</si>
  <si>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</si>
  <si>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</si>
  <si>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</si>
  <si>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</si>
  <si>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</si>
  <si>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</si>
  <si>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</si>
  <si>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</si>
  <si>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</si>
  <si>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</si>
  <si>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</si>
  <si>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</si>
  <si>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</si>
  <si>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</si>
  <si>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</si>
  <si>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</si>
  <si>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</si>
  <si>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</si>
  <si>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</si>
  <si>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</si>
  <si>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</si>
  <si>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</si>
  <si>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</si>
  <si>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</si>
  <si>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</si>
  <si>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</si>
  <si>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</si>
  <si>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</si>
  <si>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</si>
  <si>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</si>
  <si>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</si>
  <si>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</si>
  <si>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</si>
  <si>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</si>
  <si>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</si>
  <si>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</si>
  <si>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</si>
  <si>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</si>
  <si>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</si>
  <si>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</si>
  <si>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</si>
  <si>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</si>
  <si>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</si>
  <si>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</si>
  <si>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</si>
  <si>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</si>
  <si>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>مکتوب دور</t>
  </si>
  <si>
    <t>ترجمه مکتوب دور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</si>
  <si>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</si>
  <si>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</si>
  <si>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</si>
  <si>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</si>
  <si>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</si>
  <si>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</si>
  <si>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</si>
  <si>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</si>
  <si>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</si>
  <si>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</si>
  <si>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</si>
  <si>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</si>
  <si>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</si>
  <si>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</si>
  <si>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</si>
  <si>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</si>
  <si>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</si>
  <si>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</si>
  <si>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</si>
  <si>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</si>
  <si>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</si>
  <si>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</si>
  <si>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</si>
  <si>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</si>
  <si>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</si>
  <si>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</si>
  <si>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</si>
  <si>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</si>
  <si>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</si>
  <si>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</si>
  <si>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</si>
  <si>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</si>
  <si>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</si>
  <si>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</si>
  <si>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</si>
  <si>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</si>
  <si>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</si>
  <si>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</si>
  <si>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</si>
  <si>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</si>
  <si>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</si>
  <si>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</si>
  <si>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</si>
  <si>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</si>
  <si>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</si>
  <si>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</si>
  <si>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</si>
  <si>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</si>
  <si>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</si>
  <si>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</si>
  <si>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</si>
  <si>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</si>
  <si>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</si>
  <si>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</si>
  <si>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</si>
  <si>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</si>
  <si>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</si>
  <si>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</si>
  <si>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</si>
  <si>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</si>
  <si>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</si>
  <si>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</si>
  <si>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</si>
  <si>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</si>
  <si>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</si>
  <si>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</si>
  <si>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</si>
  <si>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</si>
  <si>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</si>
  <si>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</si>
  <si>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</si>
  <si>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</si>
  <si>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</si>
  <si>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</si>
  <si>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</si>
  <si>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24</t>
  </si>
  <si>
    <t>دی 31</t>
  </si>
  <si>
    <t>حضوری</t>
  </si>
  <si>
    <t>انگلیسی صبح</t>
  </si>
  <si>
    <t>پیرویسی</t>
  </si>
  <si>
    <t>ولد محمدی</t>
  </si>
  <si>
    <t>ولدمحمدی</t>
  </si>
  <si>
    <t>پاشا</t>
  </si>
  <si>
    <t>9 بهمن</t>
  </si>
  <si>
    <t>11 بهمن</t>
  </si>
  <si>
    <t>بهمن 10</t>
  </si>
  <si>
    <t>بهمن 18</t>
  </si>
  <si>
    <t>بهمن 19</t>
  </si>
  <si>
    <t>بهمن 28</t>
  </si>
  <si>
    <t>بهمن 29</t>
  </si>
  <si>
    <t>بهمن 30</t>
  </si>
  <si>
    <t>بهمن  12</t>
  </si>
  <si>
    <t>بهمن  13</t>
  </si>
  <si>
    <t xml:space="preserve">بهمن  14 </t>
  </si>
  <si>
    <t>بهمن  15</t>
  </si>
  <si>
    <t>بهمن  16</t>
  </si>
  <si>
    <t>بهمن  17</t>
  </si>
  <si>
    <t>بهمن  20</t>
  </si>
  <si>
    <t>بهمن  21</t>
  </si>
  <si>
    <t>بهمن  22</t>
  </si>
  <si>
    <t>بهمن  23</t>
  </si>
  <si>
    <t>بهمن  25</t>
  </si>
  <si>
    <t>بهمن  26</t>
  </si>
  <si>
    <t>بهمن  27</t>
  </si>
  <si>
    <t>پنج  شنبه</t>
  </si>
  <si>
    <t>قربا</t>
  </si>
  <si>
    <t>بهمن 8</t>
  </si>
  <si>
    <t>بهمن  7</t>
  </si>
  <si>
    <t>بهمن 6</t>
  </si>
  <si>
    <t>بهمن 5</t>
  </si>
  <si>
    <t>بهمن4</t>
  </si>
  <si>
    <t>بهمن3</t>
  </si>
  <si>
    <t>بهمن 2</t>
  </si>
  <si>
    <t>بهمن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</si>
</sst>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3000401]0"/>
  </numFmts>
  <fonts count="7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</borders>
  <cellStyleXfs count="11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</cellStyleXfs>
  <cellXfs count="790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237" xfId="0" applyFont="1" applyFill="1" applyBorder="1" applyAlignment="1" applyProtection="1">
      <alignment vertical="center" textRotation="90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2" fillId="2" borderId="33" xfId="0" applyFont="1" applyFill="1" applyBorder="1" applyAlignment="1" applyProtection="1">
      <alignment vertical="center" textRotation="90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36" fillId="14" borderId="84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28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1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</cellXfs>
  <cellStyles count="11">
    <cellStyle name="Normal" xfId="0" builtinId="0"/>
    <cellStyle name="Normal 10" xfId="10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N328"/>
  <sheetViews>
    <sheetView rightToLeft="1" tabSelected="1" view="pageBreakPreview" zoomScaleNormal="100" zoomScaleSheetLayoutView="100" workbookViewId="0">
      <selection activeCell="AA2" sqref="AA2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298</v>
      </c>
      <c r="B1" s="251" t="s">
        <v>339</v>
      </c>
      <c r="C1" s="349" t="s">
        <v>172</v>
      </c>
      <c r="D1" s="350" t="s">
        <v>207</v>
      </c>
      <c r="E1" s="393" t="s">
        <v>209</v>
      </c>
      <c r="F1" s="394" t="s">
        <v>208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303</v>
      </c>
      <c r="O1" s="245" t="s">
        <v>303</v>
      </c>
      <c r="P1" s="193" t="s">
        <v>303</v>
      </c>
      <c r="Q1" s="193" t="s">
        <v>303</v>
      </c>
      <c r="R1" s="577" t="s">
        <v>303</v>
      </c>
      <c r="S1" s="578"/>
      <c r="T1" s="555" t="s">
        <v>304</v>
      </c>
      <c r="U1" s="354"/>
      <c r="V1" s="354"/>
      <c r="W1" s="354"/>
      <c r="X1" s="246" t="s">
        <v>111</v>
      </c>
      <c r="Y1" s="354"/>
      <c r="Z1" s="354"/>
      <c r="AA1" s="354"/>
      <c r="AB1" s="354"/>
      <c r="AC1" s="247" t="s">
        <v>135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112</v>
      </c>
      <c r="AL1" s="248"/>
      <c r="AM1" s="248"/>
      <c r="AN1" s="248"/>
      <c r="AO1" s="249" t="s">
        <v>113</v>
      </c>
      <c r="AP1" s="248"/>
      <c r="AQ1" s="248"/>
      <c r="AR1" s="248"/>
      <c r="AS1" s="247" t="s">
        <v>198</v>
      </c>
      <c r="AT1" s="248"/>
      <c r="AU1" s="248"/>
      <c r="AV1" s="250" t="s">
        <v>114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290</v>
      </c>
      <c r="B2" s="252" t="s">
        <v>168</v>
      </c>
      <c r="C2" s="315"/>
      <c r="D2" s="314"/>
      <c r="E2" s="308"/>
      <c r="F2" s="321" t="s">
        <v>104</v>
      </c>
      <c r="G2" s="322" t="s">
        <v>27</v>
      </c>
      <c r="H2" s="558" t="s">
        <v>293</v>
      </c>
      <c r="I2" s="559"/>
      <c r="J2" s="279"/>
      <c r="K2" s="564" t="s">
        <v>297</v>
      </c>
      <c r="L2" s="565"/>
      <c r="M2" s="254"/>
      <c r="N2" s="356" t="s">
        <v>202</v>
      </c>
      <c r="O2" s="255"/>
      <c r="P2" s="253"/>
      <c r="Q2" s="256"/>
      <c r="R2" s="257"/>
      <c r="S2" s="357" t="s">
        <v>194</v>
      </c>
      <c r="T2" s="258"/>
      <c r="U2" s="259"/>
      <c r="V2" s="260"/>
      <c r="W2" s="253"/>
      <c r="X2" s="261"/>
      <c r="Y2" s="261"/>
      <c r="Z2" s="261"/>
      <c r="AA2" s="262"/>
      <c r="AB2" s="263"/>
      <c r="AC2" s="332" t="s">
        <v>213</v>
      </c>
      <c r="AD2" s="574" t="str">
        <f>RG41</f>
        <v>*حا ج محمدی- **************************************************حیدری-****</v>
      </c>
      <c r="AE2" s="575"/>
      <c r="AF2" s="575"/>
      <c r="AG2" s="575"/>
      <c r="AH2" s="575"/>
      <c r="AI2" s="575"/>
      <c r="AJ2" s="575"/>
      <c r="AK2" s="575"/>
      <c r="AL2" s="575"/>
      <c r="AM2" s="575"/>
      <c r="AN2" s="575"/>
      <c r="AO2" s="575"/>
      <c r="AP2" s="575"/>
      <c r="AQ2" s="575"/>
      <c r="AR2" s="576"/>
      <c r="AS2" s="607" t="s">
        <v>216</v>
      </c>
      <c r="AT2" s="608"/>
      <c r="AU2" s="608"/>
      <c r="AV2" s="608"/>
      <c r="AW2" s="608"/>
      <c r="AX2" s="609"/>
      <c r="AY2" s="1"/>
      <c r="AZ2" s="1"/>
      <c r="BA2" s="1"/>
      <c r="BB2" s="693" t="s">
        <v>105</v>
      </c>
      <c r="BC2" s="694"/>
      <c r="BD2" s="694"/>
      <c r="BE2" s="694"/>
      <c r="BF2" s="694"/>
      <c r="BG2" s="694"/>
      <c r="BH2" s="694"/>
      <c r="BI2" s="694"/>
      <c r="BJ2" s="694"/>
      <c r="BK2" s="694"/>
      <c r="BL2" s="694"/>
      <c r="BM2" s="694"/>
      <c r="BN2" s="694"/>
      <c r="BO2" s="694"/>
      <c r="BP2" s="694"/>
      <c r="BQ2" s="694"/>
      <c r="BR2" s="694"/>
      <c r="BS2" s="694"/>
      <c r="BT2" s="694"/>
      <c r="BU2" s="694"/>
      <c r="BV2" s="694"/>
      <c r="BW2" s="694"/>
      <c r="BX2" s="694"/>
      <c r="BY2" s="694"/>
      <c r="BZ2" s="694"/>
      <c r="CA2" s="694"/>
      <c r="CB2" s="694"/>
      <c r="CC2" s="694"/>
      <c r="CD2" s="694"/>
      <c r="CE2" s="694"/>
      <c r="CF2" s="694"/>
      <c r="CG2" s="694"/>
      <c r="CH2" s="694"/>
      <c r="CI2" s="694"/>
      <c r="CJ2" s="694"/>
      <c r="CK2" s="694"/>
      <c r="CL2" s="694"/>
      <c r="CM2" s="694"/>
      <c r="CN2" s="694"/>
      <c r="CO2" s="694"/>
      <c r="CP2" s="694"/>
      <c r="CQ2" s="694"/>
      <c r="CR2" s="694"/>
      <c r="CS2" s="694"/>
      <c r="CT2" s="694"/>
      <c r="CU2" s="694"/>
      <c r="CV2" s="694"/>
      <c r="CW2" s="694"/>
      <c r="CX2" s="694"/>
      <c r="CY2" s="694"/>
      <c r="CZ2" s="694"/>
      <c r="DA2" s="694"/>
      <c r="DB2" s="694"/>
      <c r="DC2" s="694"/>
      <c r="DD2" s="694"/>
      <c r="DE2" s="694"/>
      <c r="DF2" s="694"/>
      <c r="DG2" s="694"/>
      <c r="DH2" s="694"/>
      <c r="DI2" s="694"/>
      <c r="DJ2" s="694"/>
      <c r="DK2" s="694"/>
      <c r="DL2" s="694"/>
      <c r="DM2" s="694"/>
      <c r="DN2" s="694"/>
      <c r="DO2" s="694"/>
      <c r="DP2" s="694"/>
      <c r="DQ2" s="694"/>
      <c r="DR2" s="694"/>
      <c r="DS2" s="695"/>
      <c r="DT2" s="673" t="s">
        <v>106</v>
      </c>
      <c r="DU2" s="674"/>
      <c r="DV2" s="674"/>
      <c r="DW2" s="674"/>
      <c r="DX2" s="674"/>
      <c r="DY2" s="674"/>
      <c r="DZ2" s="674"/>
      <c r="EA2" s="674"/>
      <c r="EB2" s="674"/>
      <c r="EC2" s="674"/>
      <c r="ED2" s="674"/>
      <c r="EE2" s="674"/>
      <c r="EF2" s="674"/>
      <c r="EG2" s="674"/>
      <c r="EH2" s="674"/>
      <c r="EI2" s="674"/>
      <c r="EJ2" s="674"/>
      <c r="EK2" s="674"/>
      <c r="EL2" s="674"/>
      <c r="EM2" s="674"/>
      <c r="EN2" s="674"/>
      <c r="EO2" s="674"/>
      <c r="EP2" s="674"/>
      <c r="EQ2" s="675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/>
      <c r="B3" s="359" t="s">
        <v>308</v>
      </c>
      <c r="C3" s="360"/>
      <c r="D3" s="361"/>
      <c r="E3" s="309"/>
      <c r="F3" s="323" t="s">
        <v>107</v>
      </c>
      <c r="G3" s="324" t="s">
        <v>27</v>
      </c>
      <c r="H3" s="558" t="s">
        <v>203</v>
      </c>
      <c r="I3" s="559"/>
      <c r="J3" s="279"/>
      <c r="K3" s="564" t="s">
        <v>226</v>
      </c>
      <c r="L3" s="565"/>
      <c r="M3" s="275"/>
      <c r="N3" s="362" t="s">
        <v>199</v>
      </c>
      <c r="O3" s="275"/>
      <c r="P3" s="271"/>
      <c r="Q3" s="271"/>
      <c r="R3" s="276"/>
      <c r="S3" s="363" t="s">
        <v>194</v>
      </c>
      <c r="T3" s="268"/>
      <c r="U3" s="269"/>
      <c r="V3" s="270"/>
      <c r="W3" s="271"/>
      <c r="X3" s="265"/>
      <c r="Y3" s="424"/>
      <c r="Z3" s="264"/>
      <c r="AA3" s="265"/>
      <c r="AB3" s="266"/>
      <c r="AC3" s="333" t="s">
        <v>214</v>
      </c>
      <c r="AD3" s="633" t="str">
        <f>RG5</f>
        <v>********************************</v>
      </c>
      <c r="AE3" s="634"/>
      <c r="AF3" s="634"/>
      <c r="AG3" s="634"/>
      <c r="AH3" s="634"/>
      <c r="AI3" s="634"/>
      <c r="AJ3" s="634"/>
      <c r="AK3" s="634"/>
      <c r="AL3" s="634"/>
      <c r="AM3" s="634"/>
      <c r="AN3" s="634"/>
      <c r="AO3" s="634"/>
      <c r="AP3" s="634"/>
      <c r="AQ3" s="634"/>
      <c r="AR3" s="681"/>
      <c r="AS3" s="612" t="s">
        <v>223</v>
      </c>
      <c r="AT3" s="613"/>
      <c r="AU3" s="613"/>
      <c r="AV3" s="613"/>
      <c r="AW3" s="613"/>
      <c r="AX3" s="614"/>
      <c r="AY3" s="1"/>
      <c r="AZ3" s="1"/>
      <c r="BA3" s="1"/>
      <c r="BB3" s="3" t="s">
        <v>0</v>
      </c>
      <c r="BC3" s="4"/>
      <c r="BD3" s="696" t="s">
        <v>160</v>
      </c>
      <c r="BE3" s="697"/>
      <c r="BF3" s="696" t="s">
        <v>181</v>
      </c>
      <c r="BG3" s="697"/>
      <c r="BH3" s="696" t="s">
        <v>2</v>
      </c>
      <c r="BI3" s="697"/>
      <c r="BJ3" s="688" t="s">
        <v>3</v>
      </c>
      <c r="BK3" s="688"/>
      <c r="BL3" s="688" t="s">
        <v>4</v>
      </c>
      <c r="BM3" s="688"/>
      <c r="BN3" s="688" t="s">
        <v>219</v>
      </c>
      <c r="BO3" s="688"/>
      <c r="BP3" s="688" t="s">
        <v>228</v>
      </c>
      <c r="BQ3" s="688"/>
      <c r="BR3" s="688" t="s">
        <v>167</v>
      </c>
      <c r="BS3" s="688"/>
      <c r="BT3" s="679" t="s">
        <v>19</v>
      </c>
      <c r="BU3" s="680"/>
      <c r="BV3" s="679" t="s">
        <v>7</v>
      </c>
      <c r="BW3" s="680"/>
      <c r="BX3" s="679" t="s">
        <v>8</v>
      </c>
      <c r="BY3" s="680"/>
      <c r="BZ3" s="679" t="s">
        <v>229</v>
      </c>
      <c r="CA3" s="680"/>
      <c r="CB3" s="679" t="s">
        <v>9</v>
      </c>
      <c r="CC3" s="680"/>
      <c r="CD3" s="691" t="s">
        <v>156</v>
      </c>
      <c r="CE3" s="692"/>
      <c r="CF3" s="691" t="s">
        <v>10</v>
      </c>
      <c r="CG3" s="692"/>
      <c r="CH3" s="691" t="s">
        <v>205</v>
      </c>
      <c r="CI3" s="692"/>
      <c r="CJ3" s="679" t="s">
        <v>11</v>
      </c>
      <c r="CK3" s="701"/>
      <c r="CL3" s="679" t="s">
        <v>12</v>
      </c>
      <c r="CM3" s="680"/>
      <c r="CN3" s="701" t="s">
        <v>13</v>
      </c>
      <c r="CO3" s="680"/>
      <c r="CP3" s="679" t="s">
        <v>14</v>
      </c>
      <c r="CQ3" s="680"/>
      <c r="CR3" s="679" t="s">
        <v>15</v>
      </c>
      <c r="CS3" s="680"/>
      <c r="CT3" s="679" t="s">
        <v>16</v>
      </c>
      <c r="CU3" s="680"/>
      <c r="CV3" s="679" t="s">
        <v>17</v>
      </c>
      <c r="CW3" s="680"/>
      <c r="CX3" s="679" t="s">
        <v>18</v>
      </c>
      <c r="CY3" s="680"/>
      <c r="CZ3" s="699"/>
      <c r="DA3" s="700"/>
      <c r="DB3" s="699"/>
      <c r="DC3" s="700"/>
      <c r="DD3" s="699"/>
      <c r="DE3" s="700"/>
      <c r="DF3" s="699"/>
      <c r="DG3" s="700"/>
      <c r="DH3" s="686"/>
      <c r="DI3" s="687"/>
      <c r="DJ3" s="5" t="s">
        <v>0</v>
      </c>
      <c r="DK3" s="6"/>
      <c r="DL3" s="679" t="s">
        <v>21</v>
      </c>
      <c r="DM3" s="680"/>
      <c r="DN3" s="684" t="s">
        <v>155</v>
      </c>
      <c r="DO3" s="685"/>
      <c r="DP3" s="684" t="s">
        <v>155</v>
      </c>
      <c r="DQ3" s="685"/>
      <c r="DR3" s="679" t="s">
        <v>136</v>
      </c>
      <c r="DS3" s="680"/>
      <c r="DT3" s="5" t="s">
        <v>0</v>
      </c>
      <c r="DU3" s="6"/>
      <c r="DV3" s="691" t="s">
        <v>136</v>
      </c>
      <c r="DW3" s="692"/>
      <c r="DX3" s="679" t="s">
        <v>20</v>
      </c>
      <c r="DY3" s="680"/>
      <c r="DZ3" s="679" t="s">
        <v>8</v>
      </c>
      <c r="EA3" s="680"/>
      <c r="EB3" s="679" t="s">
        <v>219</v>
      </c>
      <c r="EC3" s="680"/>
      <c r="ED3" s="679" t="s">
        <v>217</v>
      </c>
      <c r="EE3" s="680"/>
      <c r="EF3" s="725" t="s">
        <v>167</v>
      </c>
      <c r="EG3" s="726"/>
      <c r="EH3" s="679"/>
      <c r="EI3" s="680"/>
      <c r="EJ3" s="689"/>
      <c r="EK3" s="690"/>
      <c r="EL3" s="689"/>
      <c r="EM3" s="690"/>
      <c r="EN3" s="679"/>
      <c r="EO3" s="680"/>
      <c r="EP3" s="708"/>
      <c r="EQ3" s="709"/>
      <c r="ER3" s="7"/>
      <c r="ES3" s="7"/>
      <c r="ET3" s="8" t="s">
        <v>0</v>
      </c>
      <c r="EU3" s="9"/>
      <c r="EV3" s="696" t="s">
        <v>160</v>
      </c>
      <c r="EW3" s="697"/>
      <c r="EX3" s="696" t="s">
        <v>181</v>
      </c>
      <c r="EY3" s="697"/>
      <c r="EZ3" s="696" t="s">
        <v>2</v>
      </c>
      <c r="FA3" s="697"/>
      <c r="FB3" s="688" t="s">
        <v>3</v>
      </c>
      <c r="FC3" s="688"/>
      <c r="FD3" s="688" t="s">
        <v>4</v>
      </c>
      <c r="FE3" s="688"/>
      <c r="FF3" s="688" t="s">
        <v>219</v>
      </c>
      <c r="FG3" s="688"/>
      <c r="FH3" s="688" t="s">
        <v>228</v>
      </c>
      <c r="FI3" s="688"/>
      <c r="FJ3" s="688" t="s">
        <v>167</v>
      </c>
      <c r="FK3" s="688"/>
      <c r="FL3" s="679" t="s">
        <v>19</v>
      </c>
      <c r="FM3" s="680"/>
      <c r="FN3" s="679" t="s">
        <v>7</v>
      </c>
      <c r="FO3" s="680"/>
      <c r="FP3" s="679" t="s">
        <v>8</v>
      </c>
      <c r="FQ3" s="680"/>
      <c r="FR3" s="679" t="s">
        <v>229</v>
      </c>
      <c r="FS3" s="680"/>
      <c r="FT3" s="679" t="s">
        <v>9</v>
      </c>
      <c r="FU3" s="680"/>
      <c r="FV3" s="691" t="s">
        <v>156</v>
      </c>
      <c r="FW3" s="692"/>
      <c r="FX3" s="691" t="s">
        <v>10</v>
      </c>
      <c r="FY3" s="692"/>
      <c r="FZ3" s="691" t="s">
        <v>205</v>
      </c>
      <c r="GA3" s="692"/>
      <c r="GB3" s="679" t="s">
        <v>11</v>
      </c>
      <c r="GC3" s="701"/>
      <c r="GD3" s="679" t="s">
        <v>12</v>
      </c>
      <c r="GE3" s="680"/>
      <c r="GF3" s="701" t="s">
        <v>13</v>
      </c>
      <c r="GG3" s="680"/>
      <c r="GH3" s="679" t="s">
        <v>14</v>
      </c>
      <c r="GI3" s="680"/>
      <c r="GJ3" s="679" t="s">
        <v>15</v>
      </c>
      <c r="GK3" s="680"/>
      <c r="GL3" s="679" t="s">
        <v>16</v>
      </c>
      <c r="GM3" s="680"/>
      <c r="GN3" s="679" t="s">
        <v>17</v>
      </c>
      <c r="GO3" s="680"/>
      <c r="GP3" s="679" t="s">
        <v>18</v>
      </c>
      <c r="GQ3" s="680"/>
      <c r="GR3" s="708"/>
      <c r="GS3" s="709"/>
      <c r="GT3" s="708"/>
      <c r="GU3" s="709"/>
      <c r="GV3" s="708"/>
      <c r="GW3" s="709"/>
      <c r="GX3" s="708"/>
      <c r="GY3" s="709"/>
      <c r="GZ3" s="708"/>
      <c r="HA3" s="709"/>
      <c r="HB3" s="10" t="s">
        <v>0</v>
      </c>
      <c r="HC3" s="11"/>
      <c r="HD3" s="708" t="s">
        <v>21</v>
      </c>
      <c r="HE3" s="709"/>
      <c r="HF3" s="708" t="s">
        <v>155</v>
      </c>
      <c r="HG3" s="709"/>
      <c r="HH3" s="708" t="s">
        <v>155</v>
      </c>
      <c r="HI3" s="709"/>
      <c r="HJ3" s="708" t="s">
        <v>136</v>
      </c>
      <c r="HK3" s="709"/>
      <c r="HL3" s="10" t="s">
        <v>0</v>
      </c>
      <c r="HM3" s="11"/>
      <c r="HN3" s="691" t="s">
        <v>136</v>
      </c>
      <c r="HO3" s="692"/>
      <c r="HP3" s="679" t="s">
        <v>20</v>
      </c>
      <c r="HQ3" s="680"/>
      <c r="HR3" s="679" t="s">
        <v>8</v>
      </c>
      <c r="HS3" s="680"/>
      <c r="HT3" s="679" t="s">
        <v>219</v>
      </c>
      <c r="HU3" s="680"/>
      <c r="HV3" s="679" t="s">
        <v>217</v>
      </c>
      <c r="HW3" s="680"/>
      <c r="HX3" s="708" t="s">
        <v>23</v>
      </c>
      <c r="HY3" s="709"/>
      <c r="HZ3" s="708" t="s">
        <v>22</v>
      </c>
      <c r="IA3" s="709"/>
      <c r="IB3" s="708" t="s">
        <v>6</v>
      </c>
      <c r="IC3" s="709"/>
      <c r="ID3" s="708" t="s">
        <v>24</v>
      </c>
      <c r="IE3" s="709"/>
      <c r="IF3" s="708" t="s">
        <v>21</v>
      </c>
      <c r="IG3" s="709"/>
      <c r="IH3" s="708" t="s">
        <v>63</v>
      </c>
      <c r="II3" s="709"/>
      <c r="IJ3" s="708"/>
      <c r="IK3" s="709"/>
      <c r="IL3" s="708"/>
      <c r="IM3" s="709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51" t="s">
        <v>292</v>
      </c>
      <c r="B4" s="553" t="s">
        <v>168</v>
      </c>
      <c r="C4" s="472"/>
      <c r="D4" s="473"/>
      <c r="E4" s="310"/>
      <c r="F4" s="325" t="s">
        <v>294</v>
      </c>
      <c r="G4" s="326" t="s">
        <v>27</v>
      </c>
      <c r="H4" s="564" t="s">
        <v>295</v>
      </c>
      <c r="I4" s="565"/>
      <c r="J4" s="496"/>
      <c r="K4" s="603" t="s">
        <v>226</v>
      </c>
      <c r="L4" s="604"/>
      <c r="M4" s="496"/>
      <c r="N4" s="366" t="s">
        <v>192</v>
      </c>
      <c r="O4" s="496"/>
      <c r="P4" s="366" t="s">
        <v>193</v>
      </c>
      <c r="Q4" s="492"/>
      <c r="R4" s="493"/>
      <c r="S4" s="494"/>
      <c r="T4" s="494"/>
      <c r="U4" s="495"/>
      <c r="V4" s="366" t="s">
        <v>132</v>
      </c>
      <c r="W4" s="482"/>
      <c r="X4" s="273"/>
      <c r="Y4" s="367" t="s">
        <v>200</v>
      </c>
      <c r="Z4" s="267" t="s">
        <v>185</v>
      </c>
      <c r="AA4" s="368"/>
      <c r="AB4" s="369"/>
      <c r="AC4" s="341" t="s">
        <v>215</v>
      </c>
      <c r="AD4" s="698" t="str">
        <f>RG77</f>
        <v>*****************</v>
      </c>
      <c r="AE4" s="698"/>
      <c r="AF4" s="698"/>
      <c r="AG4" s="698"/>
      <c r="AH4" s="698"/>
      <c r="AI4" s="698"/>
      <c r="AJ4" s="698"/>
      <c r="AK4" s="698"/>
      <c r="AL4" s="714"/>
      <c r="AM4" s="342" t="s">
        <v>212</v>
      </c>
      <c r="AN4" s="698" t="str">
        <f>RG113</f>
        <v>*******************</v>
      </c>
      <c r="AO4" s="698"/>
      <c r="AP4" s="698"/>
      <c r="AQ4" s="698"/>
      <c r="AR4" s="698"/>
      <c r="AS4" s="615"/>
      <c r="AT4" s="616"/>
      <c r="AU4" s="616"/>
      <c r="AV4" s="616"/>
      <c r="AW4" s="616"/>
      <c r="AX4" s="617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157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290</v>
      </c>
      <c r="B5" s="280" t="s">
        <v>232</v>
      </c>
      <c r="C5" s="316"/>
      <c r="D5" s="317"/>
      <c r="E5" s="311"/>
      <c r="F5" s="327" t="s">
        <v>104</v>
      </c>
      <c r="G5" s="328" t="s">
        <v>28</v>
      </c>
      <c r="H5" s="560" t="s">
        <v>293</v>
      </c>
      <c r="I5" s="561"/>
      <c r="J5" s="307"/>
      <c r="K5" s="572" t="s">
        <v>297</v>
      </c>
      <c r="L5" s="573"/>
      <c r="M5" s="282"/>
      <c r="N5" s="371" t="s">
        <v>202</v>
      </c>
      <c r="O5" s="283"/>
      <c r="P5" s="281"/>
      <c r="Q5" s="284"/>
      <c r="R5" s="285"/>
      <c r="S5" s="372" t="s">
        <v>194</v>
      </c>
      <c r="T5" s="286"/>
      <c r="U5" s="287"/>
      <c r="V5" s="288"/>
      <c r="W5" s="281"/>
      <c r="X5" s="281"/>
      <c r="Y5" s="281"/>
      <c r="Z5" s="281"/>
      <c r="AA5" s="294"/>
      <c r="AB5" s="295"/>
      <c r="AC5" s="340" t="s">
        <v>213</v>
      </c>
      <c r="AD5" s="682" t="str">
        <f>RJ41</f>
        <v>*********************************************************</v>
      </c>
      <c r="AE5" s="683"/>
      <c r="AF5" s="683"/>
      <c r="AG5" s="683"/>
      <c r="AH5" s="683"/>
      <c r="AI5" s="683"/>
      <c r="AJ5" s="683"/>
      <c r="AK5" s="683"/>
      <c r="AL5" s="683"/>
      <c r="AM5" s="683"/>
      <c r="AN5" s="683"/>
      <c r="AO5" s="683"/>
      <c r="AP5" s="683"/>
      <c r="AQ5" s="683"/>
      <c r="AR5" s="683"/>
      <c r="AS5" s="615"/>
      <c r="AT5" s="616"/>
      <c r="AU5" s="616"/>
      <c r="AV5" s="616"/>
      <c r="AW5" s="616"/>
      <c r="AX5" s="617"/>
      <c r="AY5" s="1"/>
      <c r="AZ5" s="1"/>
      <c r="BA5" s="1"/>
      <c r="BB5" s="158">
        <v>1</v>
      </c>
      <c r="BC5" s="159" t="s">
        <v>38</v>
      </c>
      <c r="BD5" s="515" t="s">
        <v>32</v>
      </c>
      <c r="BE5" s="516" t="s">
        <v>32</v>
      </c>
      <c r="BF5" s="515" t="s">
        <v>32</v>
      </c>
      <c r="BG5" s="516" t="s">
        <v>32</v>
      </c>
      <c r="BH5" s="515" t="s">
        <v>32</v>
      </c>
      <c r="BI5" s="516" t="s">
        <v>32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515" t="s">
        <v>32</v>
      </c>
      <c r="BQ5" s="516" t="s">
        <v>32</v>
      </c>
      <c r="BR5" s="515" t="s">
        <v>32</v>
      </c>
      <c r="BS5" s="516" t="s">
        <v>32</v>
      </c>
      <c r="BT5" s="515" t="s">
        <v>32</v>
      </c>
      <c r="BU5" s="516" t="s">
        <v>32</v>
      </c>
      <c r="BV5" s="515" t="s">
        <v>32</v>
      </c>
      <c r="BW5" s="516" t="s">
        <v>32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 t="s">
        <v>32</v>
      </c>
      <c r="CG5" s="516" t="s">
        <v>32</v>
      </c>
      <c r="CH5" s="515" t="s">
        <v>32</v>
      </c>
      <c r="CI5" s="516" t="s">
        <v>32</v>
      </c>
      <c r="CJ5" s="515" t="s">
        <v>32</v>
      </c>
      <c r="CK5" s="516" t="s">
        <v>32</v>
      </c>
      <c r="CL5" s="515" t="s">
        <v>32</v>
      </c>
      <c r="CM5" s="516" t="s">
        <v>32</v>
      </c>
      <c r="CN5" s="515" t="s">
        <v>32</v>
      </c>
      <c r="CO5" s="516" t="s">
        <v>32</v>
      </c>
      <c r="CP5" s="515" t="s">
        <v>32</v>
      </c>
      <c r="CQ5" s="516" t="s">
        <v>32</v>
      </c>
      <c r="CR5" s="515" t="s">
        <v>32</v>
      </c>
      <c r="CS5" s="516" t="s">
        <v>32</v>
      </c>
      <c r="CT5" s="515" t="s">
        <v>32</v>
      </c>
      <c r="CU5" s="516" t="s">
        <v>32</v>
      </c>
      <c r="CV5" s="515" t="s">
        <v>32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30" t="e">
        <f>#REF!</f>
        <v>#REF!</v>
      </c>
      <c r="DL5" s="515" t="s">
        <v>32</v>
      </c>
      <c r="DM5" s="516" t="s">
        <v>32</v>
      </c>
      <c r="DN5" s="515" t="s">
        <v>32</v>
      </c>
      <c r="DO5" s="516" t="s">
        <v>32</v>
      </c>
      <c r="DP5" s="515" t="s">
        <v>32</v>
      </c>
      <c r="DQ5" s="516" t="s">
        <v>32</v>
      </c>
      <c r="DR5" s="515" t="s">
        <v>32</v>
      </c>
      <c r="DS5" s="516" t="s">
        <v>32</v>
      </c>
      <c r="DT5" s="29">
        <f t="shared" ref="DT5:DT35" si="1">BB5</f>
        <v>1</v>
      </c>
      <c r="DU5" s="30" t="e">
        <f>#REF!</f>
        <v>#REF!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 t="s">
        <v>32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30" t="e">
        <f>#REF!</f>
        <v>#REF!</v>
      </c>
      <c r="EV5" s="32" t="str">
        <f t="shared" ref="EV5:EV35" si="3">TEXT(BD5,"هاشمی-")</f>
        <v>*</v>
      </c>
      <c r="EW5" s="33" t="str">
        <f t="shared" ref="EW5:EW35" si="4">TEXT(BE5,"هاشمی-")</f>
        <v>*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*</v>
      </c>
      <c r="FA5" s="33" t="str">
        <f t="shared" ref="FA5:FA35" si="8">TEXT(BI5,"ولدمحمدي-")</f>
        <v>*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*</v>
      </c>
      <c r="FI5" s="33" t="str">
        <f t="shared" ref="FI5:FI35" si="16">TEXT(BQ5,"عبدالهی-")</f>
        <v>*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*</v>
      </c>
      <c r="FO5" s="33" t="str">
        <f t="shared" ref="FO5:FO35" si="22">TEXT(BW5,"کبريايي-")</f>
        <v>*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*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*</v>
      </c>
      <c r="GA5" s="33" t="str">
        <f t="shared" ref="GA5:GA35" si="34">TEXT(CI5," حاجعلیپور-")</f>
        <v>*</v>
      </c>
      <c r="GB5" s="32" t="str">
        <f t="shared" ref="GB5:GB35" si="35">TEXT(CJ5,"قویدل-")</f>
        <v>*</v>
      </c>
      <c r="GC5" s="33" t="str">
        <f t="shared" ref="GC5:GC35" si="36">TEXT(CK5," قویدل-")</f>
        <v>*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*</v>
      </c>
      <c r="GG5" s="33" t="str">
        <f t="shared" ref="GG5:GG35" si="40">TEXT(CO5,"داداشي-")</f>
        <v>*</v>
      </c>
      <c r="GH5" s="32" t="str">
        <f t="shared" ref="GH5:GH35" si="41">TEXT(CP5,"کاظميني - ")</f>
        <v>*</v>
      </c>
      <c r="GI5" s="33" t="str">
        <f t="shared" ref="GI5:GI35" si="42">TEXT(CQ5,"کاظميني -")</f>
        <v>*</v>
      </c>
      <c r="GJ5" s="32" t="str">
        <f t="shared" ref="GJ5:GJ35" si="43">TEXT(CR5,"بازرگان-")</f>
        <v>*</v>
      </c>
      <c r="GK5" s="33" t="str">
        <f t="shared" ref="GK5:GK35" si="44">TEXT(CS5,"بازرگان-")</f>
        <v>*</v>
      </c>
      <c r="GL5" s="32" t="str">
        <f t="shared" ref="GL5:GL35" si="45">TEXT(CT5,"نويد-")</f>
        <v>*</v>
      </c>
      <c r="GM5" s="33" t="str">
        <f t="shared" ref="GM5:GM35" si="46">TEXT(CU5,"نويد-")</f>
        <v>*</v>
      </c>
      <c r="GN5" s="32" t="str">
        <f t="shared" ref="GN5:GN35" si="47">TEXT(CV5,"طالبي-")</f>
        <v>*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>*</v>
      </c>
      <c r="HE5" s="33" t="str">
        <f t="shared" ref="HE5:HE35" si="63">TEXT(DM5,"سلوکي-")</f>
        <v>*</v>
      </c>
      <c r="HF5" s="32" t="str">
        <f t="shared" ref="HF5:HF35" si="64">TEXT(DN5,"برزنوني-")</f>
        <v>*</v>
      </c>
      <c r="HG5" s="33" t="str">
        <f t="shared" ref="HG5:HG35" si="65">TEXT(DO5," برزنونی-")</f>
        <v>*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*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*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********************************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********************************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05" t="str">
        <f>CONCATENATE(HN5,HP5,HR5,HT5,HV5,HX5,HZ5,IB5,ID5,IF5,HH5)</f>
        <v>***********</v>
      </c>
      <c r="RP5" s="707"/>
      <c r="RQ5" s="35" t="s">
        <v>34</v>
      </c>
      <c r="RR5" s="705" t="str">
        <f>CONCATENATE(HO5,HQ5,HS5,HU5,HW5,HY5,IA5,IC5,IE5,IG5,HI5)</f>
        <v>***********</v>
      </c>
      <c r="RS5" s="706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291</v>
      </c>
      <c r="B6" s="374" t="s">
        <v>308</v>
      </c>
      <c r="C6" s="375"/>
      <c r="D6" s="376"/>
      <c r="E6" s="312"/>
      <c r="F6" s="329" t="s">
        <v>107</v>
      </c>
      <c r="G6" s="330" t="s">
        <v>28</v>
      </c>
      <c r="H6" s="560" t="s">
        <v>203</v>
      </c>
      <c r="I6" s="561"/>
      <c r="J6" s="307"/>
      <c r="K6" s="572" t="s">
        <v>226</v>
      </c>
      <c r="L6" s="573"/>
      <c r="M6" s="303"/>
      <c r="N6" s="377" t="s">
        <v>199</v>
      </c>
      <c r="O6" s="303"/>
      <c r="P6" s="292"/>
      <c r="Q6" s="292"/>
      <c r="R6" s="304"/>
      <c r="S6" s="378" t="s">
        <v>194</v>
      </c>
      <c r="T6" s="289"/>
      <c r="U6" s="290"/>
      <c r="V6" s="291"/>
      <c r="W6" s="292"/>
      <c r="X6" s="297"/>
      <c r="Y6" s="297"/>
      <c r="Z6" s="296"/>
      <c r="AA6" s="297"/>
      <c r="AB6" s="298"/>
      <c r="AC6" s="334" t="s">
        <v>214</v>
      </c>
      <c r="AD6" s="643" t="str">
        <f>RJ5</f>
        <v>********************************</v>
      </c>
      <c r="AE6" s="644"/>
      <c r="AF6" s="644"/>
      <c r="AG6" s="644"/>
      <c r="AH6" s="644"/>
      <c r="AI6" s="644"/>
      <c r="AJ6" s="644"/>
      <c r="AK6" s="644"/>
      <c r="AL6" s="644"/>
      <c r="AM6" s="644"/>
      <c r="AN6" s="644"/>
      <c r="AO6" s="644"/>
      <c r="AP6" s="644"/>
      <c r="AQ6" s="644"/>
      <c r="AR6" s="644"/>
      <c r="AS6" s="615"/>
      <c r="AT6" s="616"/>
      <c r="AU6" s="616"/>
      <c r="AV6" s="616"/>
      <c r="AW6" s="616"/>
      <c r="AX6" s="617"/>
      <c r="AY6" s="1"/>
      <c r="AZ6" s="1"/>
      <c r="BA6" s="1"/>
      <c r="BB6" s="158">
        <v>2</v>
      </c>
      <c r="BC6" s="159" t="s">
        <v>286</v>
      </c>
      <c r="BD6" s="515" t="s">
        <v>32</v>
      </c>
      <c r="BE6" s="516" t="s">
        <v>32</v>
      </c>
      <c r="BF6" s="515" t="s">
        <v>32</v>
      </c>
      <c r="BG6" s="516" t="s">
        <v>32</v>
      </c>
      <c r="BH6" s="515" t="s">
        <v>32</v>
      </c>
      <c r="BI6" s="516" t="s">
        <v>32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15" t="s">
        <v>32</v>
      </c>
      <c r="BQ6" s="516" t="s">
        <v>32</v>
      </c>
      <c r="BR6" s="515" t="s">
        <v>32</v>
      </c>
      <c r="BS6" s="516" t="s">
        <v>32</v>
      </c>
      <c r="BT6" s="515" t="s">
        <v>32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15" t="s">
        <v>32</v>
      </c>
      <c r="CE6" s="516" t="s">
        <v>32</v>
      </c>
      <c r="CF6" s="515" t="s">
        <v>32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 t="s">
        <v>32</v>
      </c>
      <c r="CO6" s="516" t="s">
        <v>32</v>
      </c>
      <c r="CP6" s="515" t="s">
        <v>32</v>
      </c>
      <c r="CQ6" s="516" t="s">
        <v>32</v>
      </c>
      <c r="CR6" s="515" t="s">
        <v>32</v>
      </c>
      <c r="CS6" s="516" t="s">
        <v>32</v>
      </c>
      <c r="CT6" s="515" t="s">
        <v>32</v>
      </c>
      <c r="CU6" s="516" t="s">
        <v>32</v>
      </c>
      <c r="CV6" s="515" t="s">
        <v>32</v>
      </c>
      <c r="CW6" s="516" t="s">
        <v>32</v>
      </c>
      <c r="CX6" s="515" t="s">
        <v>32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30" t="e">
        <f>#REF!</f>
        <v>#REF!</v>
      </c>
      <c r="DL6" s="515" t="s">
        <v>32</v>
      </c>
      <c r="DM6" s="516" t="s">
        <v>32</v>
      </c>
      <c r="DN6" s="515" t="s">
        <v>32</v>
      </c>
      <c r="DO6" s="516" t="s">
        <v>32</v>
      </c>
      <c r="DP6" s="515" t="s">
        <v>32</v>
      </c>
      <c r="DQ6" s="516" t="s">
        <v>32</v>
      </c>
      <c r="DR6" s="515" t="s">
        <v>32</v>
      </c>
      <c r="DS6" s="516" t="s">
        <v>32</v>
      </c>
      <c r="DT6" s="29">
        <f t="shared" si="1"/>
        <v>2</v>
      </c>
      <c r="DU6" s="30" t="e">
        <f>#REF!</f>
        <v>#REF!</v>
      </c>
      <c r="DV6" s="163" t="s">
        <v>32</v>
      </c>
      <c r="DW6" s="164" t="s">
        <v>32</v>
      </c>
      <c r="DX6" s="163" t="s">
        <v>32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30" t="e">
        <f>#REF!</f>
        <v>#REF!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*</v>
      </c>
      <c r="EY6" s="33" t="str">
        <f t="shared" ref="EY6:EY35" si="96">TEXT(BG6,"چراغي-")</f>
        <v>*</v>
      </c>
      <c r="EZ6" s="32" t="str">
        <f t="shared" si="7"/>
        <v>*</v>
      </c>
      <c r="FA6" s="33" t="str">
        <f t="shared" si="8"/>
        <v>*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*</v>
      </c>
      <c r="FL6" s="32" t="str">
        <f t="shared" si="19"/>
        <v>*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>*</v>
      </c>
      <c r="FW6" s="33" t="str">
        <f t="shared" si="30"/>
        <v>*</v>
      </c>
      <c r="FX6" s="32" t="str">
        <f t="shared" si="31"/>
        <v>*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*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*</v>
      </c>
      <c r="GK6" s="33" t="str">
        <f t="shared" si="44"/>
        <v>*</v>
      </c>
      <c r="GL6" s="32" t="str">
        <f t="shared" si="45"/>
        <v>*</v>
      </c>
      <c r="GM6" s="33" t="str">
        <f t="shared" si="46"/>
        <v>*</v>
      </c>
      <c r="GN6" s="32" t="str">
        <f t="shared" si="47"/>
        <v>*</v>
      </c>
      <c r="GO6" s="33" t="str">
        <f t="shared" si="48"/>
        <v>*</v>
      </c>
      <c r="GP6" s="32" t="str">
        <f t="shared" si="49"/>
        <v>*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>*</v>
      </c>
      <c r="HE6" s="33" t="str">
        <f t="shared" si="63"/>
        <v>*</v>
      </c>
      <c r="HF6" s="32" t="str">
        <f t="shared" si="64"/>
        <v>*</v>
      </c>
      <c r="HG6" s="33" t="str">
        <f t="shared" si="65"/>
        <v>*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*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*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********************************</v>
      </c>
      <c r="RH6" s="116"/>
      <c r="RI6" s="336">
        <v>2</v>
      </c>
      <c r="RJ6" s="115" t="str">
        <f t="shared" si="93"/>
        <v>********************************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05" t="str">
        <f t="shared" ref="RO6:RO35" si="97">CONCATENATE(HN6,HP6,HR6,HT6,HV6,HX6,HZ6,IB6,ID6,IF6,HH6)</f>
        <v>***********</v>
      </c>
      <c r="RP6" s="707"/>
      <c r="RQ6" s="35" t="s">
        <v>34</v>
      </c>
      <c r="RR6" s="705" t="str">
        <f t="shared" ref="RR6:RR35" si="98">CONCATENATE(HO6,HQ6,HS6,HU6,HW6,HY6,IA6,IC6,IE6,IG6,HI6)</f>
        <v>***********</v>
      </c>
      <c r="RS6" s="706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2" t="s">
        <v>292</v>
      </c>
      <c r="B7" s="554" t="s">
        <v>232</v>
      </c>
      <c r="C7" s="474"/>
      <c r="D7" s="475"/>
      <c r="E7" s="313"/>
      <c r="F7" s="338" t="s">
        <v>294</v>
      </c>
      <c r="G7" s="339" t="s">
        <v>28</v>
      </c>
      <c r="H7" s="562" t="s">
        <v>295</v>
      </c>
      <c r="I7" s="563"/>
      <c r="J7" s="491"/>
      <c r="K7" s="556" t="s">
        <v>226</v>
      </c>
      <c r="L7" s="557"/>
      <c r="M7" s="491"/>
      <c r="N7" s="381" t="s">
        <v>192</v>
      </c>
      <c r="O7" s="491"/>
      <c r="P7" s="381" t="s">
        <v>193</v>
      </c>
      <c r="Q7" s="486"/>
      <c r="R7" s="488"/>
      <c r="S7" s="489"/>
      <c r="T7" s="489"/>
      <c r="U7" s="490"/>
      <c r="V7" s="381" t="s">
        <v>132</v>
      </c>
      <c r="W7" s="300"/>
      <c r="X7" s="301"/>
      <c r="Y7" s="382" t="s">
        <v>200</v>
      </c>
      <c r="Z7" s="299" t="s">
        <v>185</v>
      </c>
      <c r="AA7" s="383"/>
      <c r="AB7" s="384"/>
      <c r="AC7" s="343" t="s">
        <v>215</v>
      </c>
      <c r="AD7" s="610" t="str">
        <f>RI77</f>
        <v>*******ایمانی-*********</v>
      </c>
      <c r="AE7" s="605"/>
      <c r="AF7" s="605"/>
      <c r="AG7" s="605"/>
      <c r="AH7" s="605"/>
      <c r="AI7" s="605"/>
      <c r="AJ7" s="605"/>
      <c r="AK7" s="605"/>
      <c r="AL7" s="611"/>
      <c r="AM7" s="344" t="s">
        <v>212</v>
      </c>
      <c r="AN7" s="605" t="str">
        <f>RI113</f>
        <v>*******************</v>
      </c>
      <c r="AO7" s="605"/>
      <c r="AP7" s="605"/>
      <c r="AQ7" s="605"/>
      <c r="AR7" s="605"/>
      <c r="AS7" s="615"/>
      <c r="AT7" s="616"/>
      <c r="AU7" s="616"/>
      <c r="AV7" s="616"/>
      <c r="AW7" s="616"/>
      <c r="AX7" s="617"/>
      <c r="AY7" s="1"/>
      <c r="AZ7" s="1"/>
      <c r="BA7" s="1"/>
      <c r="BB7" s="158">
        <v>3</v>
      </c>
      <c r="BC7" s="159" t="s">
        <v>40</v>
      </c>
      <c r="BD7" s="515" t="s">
        <v>32</v>
      </c>
      <c r="BE7" s="516" t="s">
        <v>32</v>
      </c>
      <c r="BF7" s="515" t="s">
        <v>32</v>
      </c>
      <c r="BG7" s="516" t="s">
        <v>32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515" t="s">
        <v>32</v>
      </c>
      <c r="BQ7" s="516" t="s">
        <v>32</v>
      </c>
      <c r="BR7" s="515" t="s">
        <v>32</v>
      </c>
      <c r="BS7" s="516" t="s">
        <v>32</v>
      </c>
      <c r="BT7" s="515" t="s">
        <v>32</v>
      </c>
      <c r="BU7" s="516" t="s">
        <v>32</v>
      </c>
      <c r="BV7" s="515" t="s">
        <v>32</v>
      </c>
      <c r="BW7" s="516" t="s">
        <v>32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 t="s">
        <v>32</v>
      </c>
      <c r="CG7" s="516" t="s">
        <v>32</v>
      </c>
      <c r="CH7" s="515" t="s">
        <v>32</v>
      </c>
      <c r="CI7" s="516" t="s">
        <v>32</v>
      </c>
      <c r="CJ7" s="515" t="s">
        <v>32</v>
      </c>
      <c r="CK7" s="516" t="s">
        <v>32</v>
      </c>
      <c r="CL7" s="515" t="s">
        <v>32</v>
      </c>
      <c r="CM7" s="516" t="s">
        <v>32</v>
      </c>
      <c r="CN7" s="515" t="s">
        <v>32</v>
      </c>
      <c r="CO7" s="516" t="s">
        <v>32</v>
      </c>
      <c r="CP7" s="515" t="s">
        <v>32</v>
      </c>
      <c r="CQ7" s="516" t="s">
        <v>32</v>
      </c>
      <c r="CR7" s="515" t="s">
        <v>32</v>
      </c>
      <c r="CS7" s="516" t="s">
        <v>32</v>
      </c>
      <c r="CT7" s="515" t="s">
        <v>32</v>
      </c>
      <c r="CU7" s="516" t="s">
        <v>32</v>
      </c>
      <c r="CV7" s="515" t="s">
        <v>32</v>
      </c>
      <c r="CW7" s="516" t="s">
        <v>32</v>
      </c>
      <c r="CX7" s="515" t="s">
        <v>32</v>
      </c>
      <c r="CY7" s="516" t="s">
        <v>32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30" t="e">
        <f>#REF!</f>
        <v>#REF!</v>
      </c>
      <c r="DL7" s="515" t="s">
        <v>32</v>
      </c>
      <c r="DM7" s="516" t="s">
        <v>32</v>
      </c>
      <c r="DN7" s="515" t="s">
        <v>32</v>
      </c>
      <c r="DO7" s="516" t="s">
        <v>32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30" t="e">
        <f>#REF!</f>
        <v>#REF!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 t="s">
        <v>32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30" t="e">
        <f>#REF!</f>
        <v>#REF!</v>
      </c>
      <c r="EV7" s="32" t="str">
        <f t="shared" si="3"/>
        <v>*</v>
      </c>
      <c r="EW7" s="33" t="str">
        <f t="shared" si="4"/>
        <v>*</v>
      </c>
      <c r="EX7" s="32" t="str">
        <f t="shared" si="95"/>
        <v>*</v>
      </c>
      <c r="EY7" s="33" t="str">
        <f t="shared" si="96"/>
        <v>*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*</v>
      </c>
      <c r="FK7" s="33" t="str">
        <f t="shared" si="18"/>
        <v>*</v>
      </c>
      <c r="FL7" s="32" t="str">
        <f t="shared" si="19"/>
        <v>*</v>
      </c>
      <c r="FM7" s="33" t="str">
        <f t="shared" si="20"/>
        <v>*</v>
      </c>
      <c r="FN7" s="32" t="str">
        <f t="shared" si="21"/>
        <v>*</v>
      </c>
      <c r="FO7" s="33" t="str">
        <f t="shared" si="22"/>
        <v>*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*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*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*</v>
      </c>
      <c r="GG7" s="33" t="str">
        <f t="shared" si="40"/>
        <v>*</v>
      </c>
      <c r="GH7" s="32" t="str">
        <f t="shared" si="41"/>
        <v>*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*</v>
      </c>
      <c r="GM7" s="33" t="str">
        <f t="shared" si="46"/>
        <v>*</v>
      </c>
      <c r="GN7" s="32" t="str">
        <f t="shared" si="47"/>
        <v>*</v>
      </c>
      <c r="GO7" s="33" t="str">
        <f t="shared" si="48"/>
        <v>*</v>
      </c>
      <c r="GP7" s="32" t="str">
        <f t="shared" si="49"/>
        <v>*</v>
      </c>
      <c r="GQ7" s="33" t="str">
        <f t="shared" si="50"/>
        <v>*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>*</v>
      </c>
      <c r="HE7" s="33" t="str">
        <f t="shared" si="63"/>
        <v>*</v>
      </c>
      <c r="HF7" s="32" t="str">
        <f t="shared" si="64"/>
        <v>*</v>
      </c>
      <c r="HG7" s="33" t="str">
        <f t="shared" si="65"/>
        <v>*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*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********************************</v>
      </c>
      <c r="RH7" s="116"/>
      <c r="RI7" s="336">
        <v>3</v>
      </c>
      <c r="RJ7" s="115" t="str">
        <f t="shared" si="93"/>
        <v>********************************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05" t="str">
        <f t="shared" si="97"/>
        <v>***********</v>
      </c>
      <c r="RP7" s="707"/>
      <c r="RQ7" s="35" t="s">
        <v>34</v>
      </c>
      <c r="RR7" s="705" t="str">
        <f t="shared" si="98"/>
        <v>***********</v>
      </c>
      <c r="RS7" s="706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206</v>
      </c>
      <c r="B8" s="386"/>
      <c r="C8" s="387"/>
      <c r="D8" s="388"/>
      <c r="E8" s="318" t="s">
        <v>120</v>
      </c>
      <c r="F8" s="331" t="s">
        <v>157</v>
      </c>
      <c r="G8" s="566" t="s">
        <v>195</v>
      </c>
      <c r="H8" s="567"/>
      <c r="I8" s="567"/>
      <c r="J8" s="568"/>
      <c r="K8" s="579" t="s">
        <v>187</v>
      </c>
      <c r="L8" s="579"/>
      <c r="M8" s="579"/>
      <c r="N8" s="591" t="s">
        <v>196</v>
      </c>
      <c r="O8" s="591"/>
      <c r="P8" s="591"/>
      <c r="Q8" s="591" t="s">
        <v>197</v>
      </c>
      <c r="R8" s="591"/>
      <c r="S8" s="592"/>
      <c r="T8" s="588" t="s">
        <v>204</v>
      </c>
      <c r="U8" s="589"/>
      <c r="V8" s="589"/>
      <c r="W8" s="590"/>
      <c r="X8" s="585" t="s">
        <v>201</v>
      </c>
      <c r="Y8" s="586"/>
      <c r="Z8" s="586"/>
      <c r="AA8" s="586"/>
      <c r="AB8" s="587"/>
      <c r="AC8" s="599" t="str">
        <f>RO41</f>
        <v>************************************جعفری-</v>
      </c>
      <c r="AD8" s="599"/>
      <c r="AE8" s="599"/>
      <c r="AF8" s="599"/>
      <c r="AG8" s="599"/>
      <c r="AH8" s="599"/>
      <c r="AI8" s="600"/>
      <c r="AJ8" s="601"/>
      <c r="AK8" s="601"/>
      <c r="AL8" s="601"/>
      <c r="AM8" s="601"/>
      <c r="AN8" s="601"/>
      <c r="AO8" s="601"/>
      <c r="AP8" s="601"/>
      <c r="AQ8" s="601"/>
      <c r="AR8" s="601"/>
      <c r="AS8" s="615"/>
      <c r="AT8" s="616"/>
      <c r="AU8" s="616"/>
      <c r="AV8" s="616"/>
      <c r="AW8" s="616"/>
      <c r="AX8" s="617"/>
      <c r="AY8" s="1"/>
      <c r="AZ8" s="1"/>
      <c r="BA8" s="1"/>
      <c r="BB8" s="158">
        <v>4</v>
      </c>
      <c r="BC8" s="518" t="s">
        <v>41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 t="s">
        <v>32</v>
      </c>
      <c r="BI8" s="516" t="s">
        <v>32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 t="s">
        <v>32</v>
      </c>
      <c r="BO8" s="516" t="s">
        <v>32</v>
      </c>
      <c r="BP8" s="515" t="s">
        <v>32</v>
      </c>
      <c r="BQ8" s="516" t="s">
        <v>32</v>
      </c>
      <c r="BR8" s="515" t="s">
        <v>32</v>
      </c>
      <c r="BS8" s="516" t="s">
        <v>32</v>
      </c>
      <c r="BT8" s="515" t="s">
        <v>32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15" t="s">
        <v>32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 t="s">
        <v>32</v>
      </c>
      <c r="CO8" s="516" t="s">
        <v>32</v>
      </c>
      <c r="CP8" s="515" t="s">
        <v>32</v>
      </c>
      <c r="CQ8" s="516" t="s">
        <v>32</v>
      </c>
      <c r="CR8" s="515" t="s">
        <v>32</v>
      </c>
      <c r="CS8" s="516" t="s">
        <v>32</v>
      </c>
      <c r="CT8" s="515" t="s">
        <v>32</v>
      </c>
      <c r="CU8" s="516" t="s">
        <v>32</v>
      </c>
      <c r="CV8" s="515" t="s">
        <v>32</v>
      </c>
      <c r="CW8" s="516" t="s">
        <v>32</v>
      </c>
      <c r="CX8" s="515" t="s">
        <v>32</v>
      </c>
      <c r="CY8" s="516" t="s">
        <v>32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30" t="str">
        <f t="shared" ref="DK8:DK35" si="99">BC5</f>
        <v>دوشنبه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30" t="str">
        <f t="shared" ref="DU8:DU35" si="100">BC5</f>
        <v>دوشنبه</v>
      </c>
      <c r="DV8" s="163" t="s">
        <v>32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30" t="str">
        <f t="shared" ref="EU8:EU35" si="101">BC5</f>
        <v>دوشنبه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*</v>
      </c>
      <c r="FA8" s="33" t="str">
        <f t="shared" si="8"/>
        <v>*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*</v>
      </c>
      <c r="FG8" s="33" t="str">
        <f t="shared" si="14"/>
        <v>*</v>
      </c>
      <c r="FH8" s="32" t="str">
        <f t="shared" si="15"/>
        <v>*</v>
      </c>
      <c r="FI8" s="33" t="str">
        <f t="shared" si="16"/>
        <v>*</v>
      </c>
      <c r="FJ8" s="32" t="str">
        <f t="shared" si="17"/>
        <v>*</v>
      </c>
      <c r="FK8" s="33" t="str">
        <f t="shared" si="18"/>
        <v>*</v>
      </c>
      <c r="FL8" s="32" t="str">
        <f t="shared" si="19"/>
        <v>*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>*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*</v>
      </c>
      <c r="GG8" s="33" t="str">
        <f t="shared" si="40"/>
        <v>*</v>
      </c>
      <c r="GH8" s="32" t="str">
        <f t="shared" si="41"/>
        <v>*</v>
      </c>
      <c r="GI8" s="33" t="str">
        <f t="shared" si="42"/>
        <v>*</v>
      </c>
      <c r="GJ8" s="32" t="str">
        <f t="shared" si="43"/>
        <v>*</v>
      </c>
      <c r="GK8" s="33" t="str">
        <f t="shared" si="44"/>
        <v>*</v>
      </c>
      <c r="GL8" s="32" t="str">
        <f t="shared" si="45"/>
        <v>*</v>
      </c>
      <c r="GM8" s="33" t="str">
        <f t="shared" si="46"/>
        <v>*</v>
      </c>
      <c r="GN8" s="32" t="str">
        <f t="shared" si="47"/>
        <v>*</v>
      </c>
      <c r="GO8" s="33" t="str">
        <f t="shared" si="48"/>
        <v>*</v>
      </c>
      <c r="GP8" s="32" t="str">
        <f t="shared" si="49"/>
        <v>*</v>
      </c>
      <c r="GQ8" s="33" t="str">
        <f t="shared" si="50"/>
        <v>*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102">BC5</f>
        <v>دوشنبه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3">BC5</f>
        <v>دوشنبه</v>
      </c>
      <c r="HN8" s="32" t="str">
        <f t="shared" si="71"/>
        <v>*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4">BC5</f>
        <v>دوشنبه</v>
      </c>
      <c r="RF8" s="34" t="s">
        <v>33</v>
      </c>
      <c r="RG8" s="115" t="str">
        <f t="shared" si="92"/>
        <v>********************************</v>
      </c>
      <c r="RH8" s="116"/>
      <c r="RI8" s="336">
        <v>4</v>
      </c>
      <c r="RJ8" s="115" t="str">
        <f t="shared" si="93"/>
        <v>********************************</v>
      </c>
      <c r="RK8" s="105"/>
      <c r="RL8" s="335">
        <f t="shared" si="94"/>
        <v>4</v>
      </c>
      <c r="RM8" s="30" t="str">
        <f t="shared" ref="RM8:RM35" si="105">BC5</f>
        <v>دوشنبه</v>
      </c>
      <c r="RN8" s="36" t="s">
        <v>29</v>
      </c>
      <c r="RO8" s="705" t="str">
        <f t="shared" si="97"/>
        <v>***********</v>
      </c>
      <c r="RP8" s="707"/>
      <c r="RQ8" s="35" t="s">
        <v>34</v>
      </c>
      <c r="RR8" s="705" t="str">
        <f t="shared" si="98"/>
        <v>***********</v>
      </c>
      <c r="RS8" s="706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109</v>
      </c>
      <c r="F9" s="320" t="s">
        <v>34</v>
      </c>
      <c r="G9" s="569"/>
      <c r="H9" s="570"/>
      <c r="I9" s="570"/>
      <c r="J9" s="571"/>
      <c r="K9" s="593"/>
      <c r="L9" s="593"/>
      <c r="M9" s="593"/>
      <c r="N9" s="593"/>
      <c r="O9" s="593"/>
      <c r="P9" s="593"/>
      <c r="Q9" s="593"/>
      <c r="R9" s="593"/>
      <c r="S9" s="594"/>
      <c r="T9" s="580"/>
      <c r="U9" s="581"/>
      <c r="V9" s="581"/>
      <c r="W9" s="582"/>
      <c r="X9" s="583"/>
      <c r="Y9" s="583"/>
      <c r="Z9" s="583"/>
      <c r="AA9" s="583"/>
      <c r="AB9" s="584"/>
      <c r="AC9" s="702" t="str">
        <f>RO5</f>
        <v>***********</v>
      </c>
      <c r="AD9" s="703"/>
      <c r="AE9" s="703"/>
      <c r="AF9" s="703"/>
      <c r="AG9" s="703"/>
      <c r="AH9" s="703"/>
      <c r="AI9" s="704"/>
      <c r="AJ9" s="598"/>
      <c r="AK9" s="583"/>
      <c r="AL9" s="583"/>
      <c r="AM9" s="583"/>
      <c r="AN9" s="583"/>
      <c r="AO9" s="583"/>
      <c r="AP9" s="583"/>
      <c r="AQ9" s="583"/>
      <c r="AR9" s="583"/>
      <c r="AS9" s="618"/>
      <c r="AT9" s="619"/>
      <c r="AU9" s="619"/>
      <c r="AV9" s="619"/>
      <c r="AW9" s="619"/>
      <c r="AX9" s="620"/>
      <c r="AY9" s="1"/>
      <c r="AZ9" s="1"/>
      <c r="BA9" s="1"/>
      <c r="BB9" s="158">
        <v>5</v>
      </c>
      <c r="BC9" s="159" t="s">
        <v>42</v>
      </c>
      <c r="BD9" s="515" t="s">
        <v>32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 t="s">
        <v>32</v>
      </c>
      <c r="BO9" s="516" t="s">
        <v>32</v>
      </c>
      <c r="BP9" s="515" t="s">
        <v>32</v>
      </c>
      <c r="BQ9" s="516" t="s">
        <v>32</v>
      </c>
      <c r="BR9" s="515" t="s">
        <v>32</v>
      </c>
      <c r="BS9" s="516" t="s">
        <v>32</v>
      </c>
      <c r="BT9" s="515" t="s">
        <v>32</v>
      </c>
      <c r="BU9" s="516" t="s">
        <v>32</v>
      </c>
      <c r="BV9" s="515" t="s">
        <v>32</v>
      </c>
      <c r="BW9" s="516" t="s">
        <v>32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 t="s">
        <v>32</v>
      </c>
      <c r="CG9" s="516" t="s">
        <v>32</v>
      </c>
      <c r="CH9" s="515" t="s">
        <v>32</v>
      </c>
      <c r="CI9" s="516" t="s">
        <v>32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 t="s">
        <v>32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15" t="s">
        <v>32</v>
      </c>
      <c r="CU9" s="516" t="s">
        <v>32</v>
      </c>
      <c r="CV9" s="515" t="s">
        <v>32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30" t="str">
        <f t="shared" si="99"/>
        <v>سه شنبه</v>
      </c>
      <c r="DL9" s="515" t="s">
        <v>32</v>
      </c>
      <c r="DM9" s="516" t="s">
        <v>32</v>
      </c>
      <c r="DN9" s="515" t="s">
        <v>32</v>
      </c>
      <c r="DO9" s="516" t="s">
        <v>32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30" t="str">
        <f t="shared" si="100"/>
        <v>سه شنبه</v>
      </c>
      <c r="DV9" s="163" t="s">
        <v>32</v>
      </c>
      <c r="DW9" s="164" t="s">
        <v>32</v>
      </c>
      <c r="DX9" s="163" t="s">
        <v>32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30" t="str">
        <f t="shared" si="101"/>
        <v>سه شنبه</v>
      </c>
      <c r="EV9" s="32" t="str">
        <f t="shared" si="3"/>
        <v>*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*</v>
      </c>
      <c r="FG9" s="33" t="str">
        <f t="shared" si="14"/>
        <v>*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*</v>
      </c>
      <c r="FO9" s="33" t="str">
        <f t="shared" si="22"/>
        <v>*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*</v>
      </c>
      <c r="FY9" s="33" t="str">
        <f t="shared" si="32"/>
        <v>*</v>
      </c>
      <c r="FZ9" s="32" t="str">
        <f t="shared" si="33"/>
        <v>*</v>
      </c>
      <c r="GA9" s="33" t="str">
        <f t="shared" si="34"/>
        <v>*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*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*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102"/>
        <v>سه شنبه</v>
      </c>
      <c r="HD9" s="32" t="str">
        <f t="shared" si="62"/>
        <v>*</v>
      </c>
      <c r="HE9" s="33" t="str">
        <f t="shared" si="63"/>
        <v>*</v>
      </c>
      <c r="HF9" s="32" t="str">
        <f t="shared" si="64"/>
        <v>*</v>
      </c>
      <c r="HG9" s="33" t="str">
        <f t="shared" si="65"/>
        <v>*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3"/>
        <v>سه 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*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4"/>
        <v>سه شنبه</v>
      </c>
      <c r="RF9" s="34" t="s">
        <v>33</v>
      </c>
      <c r="RG9" s="115" t="str">
        <f t="shared" si="92"/>
        <v>********************************</v>
      </c>
      <c r="RH9" s="116"/>
      <c r="RI9" s="336">
        <v>5</v>
      </c>
      <c r="RJ9" s="115" t="str">
        <f t="shared" si="93"/>
        <v>********************************</v>
      </c>
      <c r="RK9" s="105"/>
      <c r="RL9" s="335">
        <f t="shared" si="94"/>
        <v>5</v>
      </c>
      <c r="RM9" s="30" t="str">
        <f t="shared" si="105"/>
        <v>سه شنبه</v>
      </c>
      <c r="RN9" s="36" t="s">
        <v>29</v>
      </c>
      <c r="RO9" s="705" t="str">
        <f t="shared" si="97"/>
        <v>***********</v>
      </c>
      <c r="RP9" s="707"/>
      <c r="RQ9" s="35" t="s">
        <v>34</v>
      </c>
      <c r="RR9" s="705" t="str">
        <f t="shared" si="98"/>
        <v>***********</v>
      </c>
      <c r="RS9" s="706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299</v>
      </c>
      <c r="B10" s="251" t="s">
        <v>338</v>
      </c>
      <c r="C10" s="349" t="s">
        <v>172</v>
      </c>
      <c r="D10" s="350" t="s">
        <v>207</v>
      </c>
      <c r="E10" s="351" t="s">
        <v>209</v>
      </c>
      <c r="F10" s="352" t="s">
        <v>208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303</v>
      </c>
      <c r="O10" s="245" t="s">
        <v>303</v>
      </c>
      <c r="P10" s="193" t="s">
        <v>303</v>
      </c>
      <c r="Q10" s="577" t="s">
        <v>303</v>
      </c>
      <c r="R10" s="578"/>
      <c r="S10" s="246" t="s">
        <v>110</v>
      </c>
      <c r="T10" s="354"/>
      <c r="U10" s="354"/>
      <c r="V10" s="354"/>
      <c r="W10" s="354"/>
      <c r="X10" s="246" t="s">
        <v>111</v>
      </c>
      <c r="Y10" s="354"/>
      <c r="Z10" s="354"/>
      <c r="AA10" s="354"/>
      <c r="AB10" s="354"/>
      <c r="AC10" s="247" t="s">
        <v>135</v>
      </c>
      <c r="AD10" s="248"/>
      <c r="AE10" s="248"/>
      <c r="AF10" s="248"/>
      <c r="AG10" s="249" t="s">
        <v>31</v>
      </c>
      <c r="AH10" s="248"/>
      <c r="AI10" s="248"/>
      <c r="AJ10" s="248"/>
      <c r="AK10" s="247" t="s">
        <v>112</v>
      </c>
      <c r="AL10" s="248"/>
      <c r="AM10" s="248"/>
      <c r="AN10" s="248"/>
      <c r="AO10" s="249" t="s">
        <v>113</v>
      </c>
      <c r="AP10" s="248"/>
      <c r="AQ10" s="248"/>
      <c r="AR10" s="248"/>
      <c r="AS10" s="247" t="s">
        <v>198</v>
      </c>
      <c r="AT10" s="248"/>
      <c r="AU10" s="248"/>
      <c r="AV10" s="250" t="s">
        <v>114</v>
      </c>
      <c r="AW10" s="189"/>
      <c r="AX10" s="194"/>
      <c r="AY10" s="1"/>
      <c r="AZ10" s="1"/>
      <c r="BA10" s="1"/>
      <c r="BB10" s="158">
        <v>6</v>
      </c>
      <c r="BC10" s="159" t="s">
        <v>43</v>
      </c>
      <c r="BD10" s="515" t="s">
        <v>32</v>
      </c>
      <c r="BE10" s="516" t="s">
        <v>32</v>
      </c>
      <c r="BF10" s="515" t="s">
        <v>32</v>
      </c>
      <c r="BG10" s="516" t="s">
        <v>32</v>
      </c>
      <c r="BH10" s="515" t="s">
        <v>32</v>
      </c>
      <c r="BI10" s="516" t="s">
        <v>32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515" t="s">
        <v>32</v>
      </c>
      <c r="BQ10" s="516" t="s">
        <v>32</v>
      </c>
      <c r="BR10" s="515" t="s">
        <v>32</v>
      </c>
      <c r="BS10" s="516" t="s">
        <v>32</v>
      </c>
      <c r="BT10" s="515" t="s">
        <v>32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 t="s">
        <v>32</v>
      </c>
      <c r="CG10" s="516" t="s">
        <v>32</v>
      </c>
      <c r="CH10" s="515" t="s">
        <v>32</v>
      </c>
      <c r="CI10" s="516" t="s">
        <v>32</v>
      </c>
      <c r="CJ10" s="515" t="s">
        <v>32</v>
      </c>
      <c r="CK10" s="516" t="s">
        <v>32</v>
      </c>
      <c r="CL10" s="515" t="s">
        <v>32</v>
      </c>
      <c r="CM10" s="516" t="s">
        <v>32</v>
      </c>
      <c r="CN10" s="515" t="s">
        <v>32</v>
      </c>
      <c r="CO10" s="516" t="s">
        <v>32</v>
      </c>
      <c r="CP10" s="515" t="s">
        <v>32</v>
      </c>
      <c r="CQ10" s="516" t="s">
        <v>32</v>
      </c>
      <c r="CR10" s="515" t="s">
        <v>32</v>
      </c>
      <c r="CS10" s="516" t="s">
        <v>32</v>
      </c>
      <c r="CT10" s="515" t="s">
        <v>32</v>
      </c>
      <c r="CU10" s="516" t="s">
        <v>32</v>
      </c>
      <c r="CV10" s="515" t="s">
        <v>32</v>
      </c>
      <c r="CW10" s="516" t="s">
        <v>32</v>
      </c>
      <c r="CX10" s="515" t="s">
        <v>32</v>
      </c>
      <c r="CY10" s="516" t="s">
        <v>32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30" t="str">
        <f t="shared" si="99"/>
        <v>چهارشنبه</v>
      </c>
      <c r="DL10" s="515" t="s">
        <v>32</v>
      </c>
      <c r="DM10" s="516" t="s">
        <v>32</v>
      </c>
      <c r="DN10" s="515" t="s">
        <v>32</v>
      </c>
      <c r="DO10" s="516" t="s">
        <v>32</v>
      </c>
      <c r="DP10" s="515" t="s">
        <v>32</v>
      </c>
      <c r="DQ10" s="516" t="s">
        <v>32</v>
      </c>
      <c r="DR10" s="515" t="s">
        <v>32</v>
      </c>
      <c r="DS10" s="516" t="s">
        <v>32</v>
      </c>
      <c r="DT10" s="29">
        <f t="shared" si="1"/>
        <v>6</v>
      </c>
      <c r="DU10" s="30" t="str">
        <f t="shared" si="100"/>
        <v>چهارشنبه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 t="s">
        <v>32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30" t="str">
        <f t="shared" si="101"/>
        <v>چهارشنبه</v>
      </c>
      <c r="EV10" s="32" t="str">
        <f t="shared" si="3"/>
        <v>*</v>
      </c>
      <c r="EW10" s="33" t="str">
        <f t="shared" si="4"/>
        <v>*</v>
      </c>
      <c r="EX10" s="32" t="str">
        <f t="shared" si="95"/>
        <v>*</v>
      </c>
      <c r="EY10" s="33" t="str">
        <f t="shared" si="96"/>
        <v>*</v>
      </c>
      <c r="EZ10" s="32" t="str">
        <f t="shared" si="7"/>
        <v>*</v>
      </c>
      <c r="FA10" s="33" t="str">
        <f t="shared" si="8"/>
        <v>*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*</v>
      </c>
      <c r="FK10" s="33" t="str">
        <f t="shared" si="18"/>
        <v>*</v>
      </c>
      <c r="FL10" s="32" t="str">
        <f t="shared" si="19"/>
        <v>*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*</v>
      </c>
      <c r="FY10" s="33" t="str">
        <f t="shared" si="32"/>
        <v>*</v>
      </c>
      <c r="FZ10" s="32" t="str">
        <f t="shared" si="33"/>
        <v>*</v>
      </c>
      <c r="GA10" s="33" t="str">
        <f t="shared" si="34"/>
        <v>*</v>
      </c>
      <c r="GB10" s="32" t="str">
        <f t="shared" si="35"/>
        <v>*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*</v>
      </c>
      <c r="GG10" s="33" t="str">
        <f t="shared" si="40"/>
        <v>*</v>
      </c>
      <c r="GH10" s="32" t="str">
        <f t="shared" si="41"/>
        <v>*</v>
      </c>
      <c r="GI10" s="33" t="str">
        <f t="shared" si="42"/>
        <v>*</v>
      </c>
      <c r="GJ10" s="32" t="str">
        <f t="shared" si="43"/>
        <v>*</v>
      </c>
      <c r="GK10" s="33" t="str">
        <f t="shared" si="44"/>
        <v>*</v>
      </c>
      <c r="GL10" s="32" t="str">
        <f t="shared" si="45"/>
        <v>*</v>
      </c>
      <c r="GM10" s="33" t="str">
        <f t="shared" si="46"/>
        <v>*</v>
      </c>
      <c r="GN10" s="32" t="str">
        <f t="shared" si="47"/>
        <v>*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*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102"/>
        <v>چهارشنبه</v>
      </c>
      <c r="HD10" s="32" t="str">
        <f t="shared" si="62"/>
        <v>*</v>
      </c>
      <c r="HE10" s="33" t="str">
        <f t="shared" si="63"/>
        <v>*</v>
      </c>
      <c r="HF10" s="32" t="str">
        <f t="shared" si="64"/>
        <v>*</v>
      </c>
      <c r="HG10" s="33" t="str">
        <f t="shared" si="65"/>
        <v>*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*</v>
      </c>
      <c r="HL10" s="29">
        <f t="shared" si="70"/>
        <v>6</v>
      </c>
      <c r="HM10" s="30" t="str">
        <f t="shared" si="103"/>
        <v>چهارشنبه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*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4"/>
        <v>چهارشنبه</v>
      </c>
      <c r="RF10" s="34" t="s">
        <v>33</v>
      </c>
      <c r="RG10" s="115" t="str">
        <f t="shared" si="92"/>
        <v>********************************</v>
      </c>
      <c r="RH10" s="116"/>
      <c r="RI10" s="336">
        <v>6</v>
      </c>
      <c r="RJ10" s="115" t="str">
        <f t="shared" si="93"/>
        <v>********************************</v>
      </c>
      <c r="RK10" s="105"/>
      <c r="RL10" s="335">
        <f t="shared" si="94"/>
        <v>6</v>
      </c>
      <c r="RM10" s="30" t="str">
        <f t="shared" si="105"/>
        <v>چهارشنبه</v>
      </c>
      <c r="RN10" s="36" t="s">
        <v>29</v>
      </c>
      <c r="RO10" s="705" t="str">
        <f t="shared" si="97"/>
        <v>***********</v>
      </c>
      <c r="RP10" s="707"/>
      <c r="RQ10" s="35" t="s">
        <v>34</v>
      </c>
      <c r="RR10" s="705" t="str">
        <f t="shared" si="98"/>
        <v>***********</v>
      </c>
      <c r="RS10" s="706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290</v>
      </c>
      <c r="B11" s="252" t="s">
        <v>149</v>
      </c>
      <c r="C11" s="315"/>
      <c r="D11" s="314"/>
      <c r="E11" s="308"/>
      <c r="F11" s="321" t="s">
        <v>104</v>
      </c>
      <c r="G11" s="322" t="s">
        <v>27</v>
      </c>
      <c r="H11" s="558" t="s">
        <v>293</v>
      </c>
      <c r="I11" s="559"/>
      <c r="J11" s="279"/>
      <c r="K11" s="564" t="s">
        <v>297</v>
      </c>
      <c r="L11" s="565"/>
      <c r="M11" s="254"/>
      <c r="N11" s="356" t="s">
        <v>202</v>
      </c>
      <c r="O11" s="255"/>
      <c r="P11" s="253"/>
      <c r="Q11" s="256"/>
      <c r="R11" s="257"/>
      <c r="S11" s="357" t="s">
        <v>194</v>
      </c>
      <c r="T11" s="258"/>
      <c r="U11" s="259"/>
      <c r="V11" s="260"/>
      <c r="W11" s="253"/>
      <c r="X11" s="262"/>
      <c r="Y11" s="423"/>
      <c r="Z11" s="261"/>
      <c r="AA11" s="262"/>
      <c r="AB11" s="263"/>
      <c r="AC11" s="332" t="s">
        <v>213</v>
      </c>
      <c r="AD11" s="574" t="str">
        <f>RG42</f>
        <v>*********************************************************</v>
      </c>
      <c r="AE11" s="575"/>
      <c r="AF11" s="575"/>
      <c r="AG11" s="575"/>
      <c r="AH11" s="575"/>
      <c r="AI11" s="575"/>
      <c r="AJ11" s="575"/>
      <c r="AK11" s="575"/>
      <c r="AL11" s="575"/>
      <c r="AM11" s="575"/>
      <c r="AN11" s="575"/>
      <c r="AO11" s="575"/>
      <c r="AP11" s="575"/>
      <c r="AQ11" s="575"/>
      <c r="AR11" s="576"/>
      <c r="AS11" s="607" t="s">
        <v>216</v>
      </c>
      <c r="AT11" s="608"/>
      <c r="AU11" s="608"/>
      <c r="AV11" s="608"/>
      <c r="AW11" s="608"/>
      <c r="AX11" s="609"/>
      <c r="AY11" s="1"/>
      <c r="AZ11" s="1"/>
      <c r="BA11" s="1"/>
      <c r="BB11" s="158">
        <v>7</v>
      </c>
      <c r="BC11" s="159" t="s">
        <v>227</v>
      </c>
      <c r="BD11" s="515" t="s">
        <v>32</v>
      </c>
      <c r="BE11" s="516" t="s">
        <v>32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515" t="s">
        <v>32</v>
      </c>
      <c r="BQ11" s="516" t="s">
        <v>32</v>
      </c>
      <c r="BR11" s="515" t="s">
        <v>32</v>
      </c>
      <c r="BS11" s="516" t="s">
        <v>32</v>
      </c>
      <c r="BT11" s="515" t="s">
        <v>32</v>
      </c>
      <c r="BU11" s="516" t="s">
        <v>32</v>
      </c>
      <c r="BV11" s="515" t="s">
        <v>32</v>
      </c>
      <c r="BW11" s="516" t="s">
        <v>32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15" t="s">
        <v>32</v>
      </c>
      <c r="CE11" s="516" t="s">
        <v>32</v>
      </c>
      <c r="CF11" s="515" t="s">
        <v>32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 t="s">
        <v>32</v>
      </c>
      <c r="CO11" s="516" t="s">
        <v>32</v>
      </c>
      <c r="CP11" s="515" t="s">
        <v>32</v>
      </c>
      <c r="CQ11" s="516" t="s">
        <v>32</v>
      </c>
      <c r="CR11" s="515" t="s">
        <v>32</v>
      </c>
      <c r="CS11" s="516" t="s">
        <v>32</v>
      </c>
      <c r="CT11" s="515" t="s">
        <v>32</v>
      </c>
      <c r="CU11" s="516" t="s">
        <v>32</v>
      </c>
      <c r="CV11" s="515" t="s">
        <v>32</v>
      </c>
      <c r="CW11" s="516" t="s">
        <v>32</v>
      </c>
      <c r="CX11" s="515" t="s">
        <v>32</v>
      </c>
      <c r="CY11" s="516" t="s">
        <v>32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30" t="str">
        <f t="shared" si="99"/>
        <v>پنجشنبه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30" t="str">
        <f t="shared" si="100"/>
        <v>پنجشنبه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 t="s">
        <v>32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30" t="str">
        <f t="shared" si="101"/>
        <v>پنجشنبه</v>
      </c>
      <c r="EV11" s="32" t="str">
        <f t="shared" si="3"/>
        <v>*</v>
      </c>
      <c r="EW11" s="33" t="str">
        <f t="shared" si="4"/>
        <v>*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*</v>
      </c>
      <c r="FI11" s="33" t="str">
        <f t="shared" si="16"/>
        <v>*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*</v>
      </c>
      <c r="FM11" s="33" t="str">
        <f t="shared" si="20"/>
        <v>*</v>
      </c>
      <c r="FN11" s="32" t="str">
        <f t="shared" si="21"/>
        <v>*</v>
      </c>
      <c r="FO11" s="33" t="str">
        <f t="shared" si="22"/>
        <v>*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>*</v>
      </c>
      <c r="FW11" s="33" t="str">
        <f t="shared" si="30"/>
        <v>*</v>
      </c>
      <c r="FX11" s="32" t="str">
        <f t="shared" si="31"/>
        <v>*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*</v>
      </c>
      <c r="GG11" s="33" t="str">
        <f t="shared" si="40"/>
        <v>*</v>
      </c>
      <c r="GH11" s="32" t="str">
        <f t="shared" si="41"/>
        <v>*</v>
      </c>
      <c r="GI11" s="33" t="str">
        <f t="shared" si="42"/>
        <v>*</v>
      </c>
      <c r="GJ11" s="32" t="str">
        <f t="shared" si="43"/>
        <v>*</v>
      </c>
      <c r="GK11" s="33" t="str">
        <f t="shared" si="44"/>
        <v>*</v>
      </c>
      <c r="GL11" s="32" t="str">
        <f t="shared" si="45"/>
        <v>*</v>
      </c>
      <c r="GM11" s="33" t="str">
        <f t="shared" si="46"/>
        <v>*</v>
      </c>
      <c r="GN11" s="32" t="str">
        <f t="shared" si="47"/>
        <v>*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*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102"/>
        <v>پنجشنبه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3"/>
        <v>پنجشنبه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*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4"/>
        <v>پنجشنبه</v>
      </c>
      <c r="RF11" s="34" t="s">
        <v>33</v>
      </c>
      <c r="RG11" s="115" t="str">
        <f t="shared" si="92"/>
        <v>********************************</v>
      </c>
      <c r="RH11" s="116"/>
      <c r="RI11" s="336">
        <v>7</v>
      </c>
      <c r="RJ11" s="115" t="str">
        <f t="shared" si="93"/>
        <v>********************************</v>
      </c>
      <c r="RK11" s="105"/>
      <c r="RL11" s="335">
        <f t="shared" si="94"/>
        <v>7</v>
      </c>
      <c r="RM11" s="30" t="str">
        <f t="shared" si="105"/>
        <v>پنجشنبه</v>
      </c>
      <c r="RN11" s="36" t="s">
        <v>29</v>
      </c>
      <c r="RO11" s="705" t="str">
        <f t="shared" si="97"/>
        <v>***********</v>
      </c>
      <c r="RP11" s="707"/>
      <c r="RQ11" s="35" t="s">
        <v>34</v>
      </c>
      <c r="RR11" s="705" t="str">
        <f t="shared" si="98"/>
        <v>***********</v>
      </c>
      <c r="RS11" s="706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291</v>
      </c>
      <c r="B12" s="359" t="s">
        <v>306</v>
      </c>
      <c r="C12" s="360"/>
      <c r="D12" s="361"/>
      <c r="E12" s="309"/>
      <c r="F12" s="323" t="s">
        <v>107</v>
      </c>
      <c r="G12" s="324" t="s">
        <v>27</v>
      </c>
      <c r="H12" s="558" t="s">
        <v>203</v>
      </c>
      <c r="I12" s="559"/>
      <c r="J12" s="279"/>
      <c r="K12" s="564" t="s">
        <v>226</v>
      </c>
      <c r="L12" s="565"/>
      <c r="M12" s="275"/>
      <c r="N12" s="362" t="s">
        <v>199</v>
      </c>
      <c r="O12" s="275"/>
      <c r="P12" s="271"/>
      <c r="Q12" s="271"/>
      <c r="R12" s="276"/>
      <c r="S12" s="363" t="s">
        <v>194</v>
      </c>
      <c r="T12" s="268"/>
      <c r="U12" s="269"/>
      <c r="V12" s="270"/>
      <c r="W12" s="271"/>
      <c r="X12" s="265"/>
      <c r="Y12" s="424"/>
      <c r="Z12" s="264"/>
      <c r="AA12" s="265"/>
      <c r="AB12" s="266"/>
      <c r="AC12" s="333" t="s">
        <v>214</v>
      </c>
      <c r="AD12" s="633" t="str">
        <f>RG6</f>
        <v>********************************</v>
      </c>
      <c r="AE12" s="634"/>
      <c r="AF12" s="634"/>
      <c r="AG12" s="634"/>
      <c r="AH12" s="634"/>
      <c r="AI12" s="634"/>
      <c r="AJ12" s="634"/>
      <c r="AK12" s="634"/>
      <c r="AL12" s="634"/>
      <c r="AM12" s="634"/>
      <c r="AN12" s="634"/>
      <c r="AO12" s="634"/>
      <c r="AP12" s="634"/>
      <c r="AQ12" s="634"/>
      <c r="AR12" s="635"/>
      <c r="AS12" s="612" t="s">
        <v>223</v>
      </c>
      <c r="AT12" s="613"/>
      <c r="AU12" s="613"/>
      <c r="AV12" s="613"/>
      <c r="AW12" s="613"/>
      <c r="AX12" s="614"/>
      <c r="AY12" s="1"/>
      <c r="AZ12" s="1"/>
      <c r="BA12" s="1"/>
      <c r="BB12" s="158">
        <v>8</v>
      </c>
      <c r="BC12" s="159" t="s">
        <v>38</v>
      </c>
      <c r="BD12" s="515" t="s">
        <v>32</v>
      </c>
      <c r="BE12" s="516" t="s">
        <v>32</v>
      </c>
      <c r="BF12" s="515" t="s">
        <v>32</v>
      </c>
      <c r="BG12" s="516" t="s">
        <v>32</v>
      </c>
      <c r="BH12" s="515" t="s">
        <v>32</v>
      </c>
      <c r="BI12" s="516" t="s">
        <v>32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515" t="s">
        <v>32</v>
      </c>
      <c r="BQ12" s="516" t="s">
        <v>32</v>
      </c>
      <c r="BR12" s="515" t="s">
        <v>32</v>
      </c>
      <c r="BS12" s="516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 t="s">
        <v>32</v>
      </c>
      <c r="CG12" s="516" t="s">
        <v>32</v>
      </c>
      <c r="CH12" s="515" t="s">
        <v>32</v>
      </c>
      <c r="CI12" s="516" t="s">
        <v>32</v>
      </c>
      <c r="CJ12" s="515" t="s">
        <v>32</v>
      </c>
      <c r="CK12" s="516" t="s">
        <v>32</v>
      </c>
      <c r="CL12" s="515" t="s">
        <v>32</v>
      </c>
      <c r="CM12" s="516" t="s">
        <v>32</v>
      </c>
      <c r="CN12" s="515" t="s">
        <v>32</v>
      </c>
      <c r="CO12" s="516" t="s">
        <v>32</v>
      </c>
      <c r="CP12" s="515" t="s">
        <v>32</v>
      </c>
      <c r="CQ12" s="516" t="s">
        <v>32</v>
      </c>
      <c r="CR12" s="515" t="s">
        <v>32</v>
      </c>
      <c r="CS12" s="516" t="s">
        <v>32</v>
      </c>
      <c r="CT12" s="515" t="s">
        <v>32</v>
      </c>
      <c r="CU12" s="516" t="s">
        <v>32</v>
      </c>
      <c r="CV12" s="515" t="s">
        <v>32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30" t="str">
        <f t="shared" si="99"/>
        <v>جمعه</v>
      </c>
      <c r="DL12" s="515" t="s">
        <v>32</v>
      </c>
      <c r="DM12" s="516" t="s">
        <v>32</v>
      </c>
      <c r="DN12" s="515" t="s">
        <v>32</v>
      </c>
      <c r="DO12" s="516" t="s">
        <v>32</v>
      </c>
      <c r="DP12" s="515" t="s">
        <v>32</v>
      </c>
      <c r="DQ12" s="516" t="s">
        <v>32</v>
      </c>
      <c r="DR12" s="515" t="s">
        <v>32</v>
      </c>
      <c r="DS12" s="516" t="s">
        <v>32</v>
      </c>
      <c r="DT12" s="29">
        <f t="shared" si="1"/>
        <v>8</v>
      </c>
      <c r="DU12" s="30" t="str">
        <f t="shared" si="100"/>
        <v>جمعه</v>
      </c>
      <c r="DV12" s="163" t="s">
        <v>32</v>
      </c>
      <c r="DW12" s="164" t="s">
        <v>32</v>
      </c>
      <c r="DX12" s="163" t="s">
        <v>32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30" t="str">
        <f t="shared" si="101"/>
        <v>جمعه</v>
      </c>
      <c r="EV12" s="32" t="str">
        <f t="shared" si="3"/>
        <v>*</v>
      </c>
      <c r="EW12" s="33" t="str">
        <f t="shared" si="4"/>
        <v>*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*</v>
      </c>
      <c r="FA12" s="33" t="str">
        <f t="shared" si="8"/>
        <v>*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*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*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*</v>
      </c>
      <c r="GG12" s="33" t="str">
        <f t="shared" si="40"/>
        <v>*</v>
      </c>
      <c r="GH12" s="32" t="str">
        <f t="shared" si="41"/>
        <v>*</v>
      </c>
      <c r="GI12" s="33" t="str">
        <f t="shared" si="42"/>
        <v>*</v>
      </c>
      <c r="GJ12" s="32" t="str">
        <f t="shared" si="43"/>
        <v>*</v>
      </c>
      <c r="GK12" s="33" t="str">
        <f t="shared" si="44"/>
        <v>*</v>
      </c>
      <c r="GL12" s="32" t="str">
        <f t="shared" si="45"/>
        <v>*</v>
      </c>
      <c r="GM12" s="33" t="str">
        <f t="shared" si="46"/>
        <v>*</v>
      </c>
      <c r="GN12" s="32" t="str">
        <f t="shared" si="47"/>
        <v>*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102"/>
        <v>جمعه</v>
      </c>
      <c r="HD12" s="32" t="str">
        <f t="shared" si="62"/>
        <v>*</v>
      </c>
      <c r="HE12" s="33" t="str">
        <f t="shared" si="63"/>
        <v>*</v>
      </c>
      <c r="HF12" s="32" t="str">
        <f t="shared" si="64"/>
        <v>*</v>
      </c>
      <c r="HG12" s="33" t="str">
        <f t="shared" si="65"/>
        <v>*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*</v>
      </c>
      <c r="HL12" s="29">
        <f t="shared" si="70"/>
        <v>8</v>
      </c>
      <c r="HM12" s="30" t="str">
        <f t="shared" si="103"/>
        <v>جمعه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*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4"/>
        <v>جمعه</v>
      </c>
      <c r="RF12" s="34" t="s">
        <v>33</v>
      </c>
      <c r="RG12" s="115" t="str">
        <f t="shared" si="92"/>
        <v>********************************</v>
      </c>
      <c r="RH12" s="116"/>
      <c r="RI12" s="336">
        <v>8</v>
      </c>
      <c r="RJ12" s="115" t="str">
        <f t="shared" si="93"/>
        <v>********************************</v>
      </c>
      <c r="RK12" s="105"/>
      <c r="RL12" s="335">
        <f t="shared" si="94"/>
        <v>8</v>
      </c>
      <c r="RM12" s="30" t="str">
        <f t="shared" si="105"/>
        <v>جمعه</v>
      </c>
      <c r="RN12" s="36" t="s">
        <v>29</v>
      </c>
      <c r="RO12" s="705" t="str">
        <f t="shared" si="97"/>
        <v>***********</v>
      </c>
      <c r="RP12" s="707"/>
      <c r="RQ12" s="35" t="s">
        <v>34</v>
      </c>
      <c r="RR12" s="705" t="str">
        <f t="shared" si="98"/>
        <v>***********</v>
      </c>
      <c r="RS12" s="706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51" t="s">
        <v>292</v>
      </c>
      <c r="B13" s="553" t="s">
        <v>149</v>
      </c>
      <c r="C13" s="472"/>
      <c r="D13" s="473"/>
      <c r="E13" s="310"/>
      <c r="F13" s="325" t="s">
        <v>294</v>
      </c>
      <c r="G13" s="326" t="s">
        <v>27</v>
      </c>
      <c r="H13" s="564" t="s">
        <v>295</v>
      </c>
      <c r="I13" s="565"/>
      <c r="J13" s="496"/>
      <c r="K13" s="603" t="s">
        <v>226</v>
      </c>
      <c r="L13" s="604"/>
      <c r="M13" s="496"/>
      <c r="N13" s="366" t="s">
        <v>192</v>
      </c>
      <c r="O13" s="496"/>
      <c r="P13" s="366" t="s">
        <v>193</v>
      </c>
      <c r="Q13" s="492"/>
      <c r="R13" s="493"/>
      <c r="S13" s="494"/>
      <c r="T13" s="494"/>
      <c r="U13" s="495"/>
      <c r="V13" s="366" t="s">
        <v>132</v>
      </c>
      <c r="W13" s="498"/>
      <c r="X13" s="499"/>
      <c r="Y13" s="367" t="s">
        <v>200</v>
      </c>
      <c r="Z13" s="267" t="s">
        <v>305</v>
      </c>
      <c r="AA13" s="368"/>
      <c r="AB13" s="369"/>
      <c r="AC13" s="345" t="s">
        <v>215</v>
      </c>
      <c r="AD13" s="624" t="str">
        <f>RG78</f>
        <v>*فخرآور-***************</v>
      </c>
      <c r="AE13" s="624"/>
      <c r="AF13" s="624"/>
      <c r="AG13" s="624"/>
      <c r="AH13" s="624"/>
      <c r="AI13" s="624"/>
      <c r="AJ13" s="624"/>
      <c r="AK13" s="624"/>
      <c r="AL13" s="625"/>
      <c r="AM13" s="346" t="s">
        <v>212</v>
      </c>
      <c r="AN13" s="624" t="str">
        <f>RG114</f>
        <v>*******************</v>
      </c>
      <c r="AO13" s="624"/>
      <c r="AP13" s="624"/>
      <c r="AQ13" s="624"/>
      <c r="AR13" s="626"/>
      <c r="AS13" s="615"/>
      <c r="AT13" s="616"/>
      <c r="AU13" s="616"/>
      <c r="AV13" s="616"/>
      <c r="AW13" s="616"/>
      <c r="AX13" s="617"/>
      <c r="AY13" s="1"/>
      <c r="AZ13" s="1"/>
      <c r="BA13" s="1"/>
      <c r="BB13" s="158">
        <v>9</v>
      </c>
      <c r="BC13" s="159" t="s">
        <v>286</v>
      </c>
      <c r="BD13" s="515" t="s">
        <v>32</v>
      </c>
      <c r="BE13" s="516" t="s">
        <v>32</v>
      </c>
      <c r="BF13" s="515" t="s">
        <v>32</v>
      </c>
      <c r="BG13" s="516" t="s">
        <v>32</v>
      </c>
      <c r="BH13" s="515" t="s">
        <v>32</v>
      </c>
      <c r="BI13" s="516" t="s">
        <v>32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515" t="s">
        <v>32</v>
      </c>
      <c r="BQ13" s="516" t="s">
        <v>32</v>
      </c>
      <c r="BR13" s="515" t="s">
        <v>32</v>
      </c>
      <c r="BS13" s="516" t="s">
        <v>32</v>
      </c>
      <c r="BT13" s="515" t="s">
        <v>32</v>
      </c>
      <c r="BU13" s="516" t="s">
        <v>32</v>
      </c>
      <c r="BV13" s="515" t="s">
        <v>32</v>
      </c>
      <c r="BW13" s="516" t="s">
        <v>32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15" t="s">
        <v>32</v>
      </c>
      <c r="CE13" s="516" t="s">
        <v>32</v>
      </c>
      <c r="CF13" s="515" t="s">
        <v>32</v>
      </c>
      <c r="CG13" s="516" t="s">
        <v>32</v>
      </c>
      <c r="CH13" s="515" t="s">
        <v>32</v>
      </c>
      <c r="CI13" s="516" t="s">
        <v>32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 t="s">
        <v>32</v>
      </c>
      <c r="CO13" s="516" t="s">
        <v>32</v>
      </c>
      <c r="CP13" s="515" t="s">
        <v>32</v>
      </c>
      <c r="CQ13" s="516" t="s">
        <v>32</v>
      </c>
      <c r="CR13" s="515" t="s">
        <v>32</v>
      </c>
      <c r="CS13" s="516" t="s">
        <v>32</v>
      </c>
      <c r="CT13" s="515" t="s">
        <v>32</v>
      </c>
      <c r="CU13" s="516" t="s">
        <v>32</v>
      </c>
      <c r="CV13" s="515" t="s">
        <v>32</v>
      </c>
      <c r="CW13" s="516" t="s">
        <v>32</v>
      </c>
      <c r="CX13" s="515" t="s">
        <v>32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30" t="str">
        <f t="shared" si="99"/>
        <v>شنبه</v>
      </c>
      <c r="DL13" s="515" t="s">
        <v>32</v>
      </c>
      <c r="DM13" s="516" t="s">
        <v>32</v>
      </c>
      <c r="DN13" s="515" t="s">
        <v>32</v>
      </c>
      <c r="DO13" s="516" t="s">
        <v>32</v>
      </c>
      <c r="DP13" s="515" t="s">
        <v>32</v>
      </c>
      <c r="DQ13" s="516" t="s">
        <v>32</v>
      </c>
      <c r="DR13" s="515" t="s">
        <v>32</v>
      </c>
      <c r="DS13" s="516" t="s">
        <v>32</v>
      </c>
      <c r="DT13" s="29">
        <f t="shared" si="1"/>
        <v>9</v>
      </c>
      <c r="DU13" s="30" t="str">
        <f t="shared" si="100"/>
        <v>شنبه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 t="s">
        <v>32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30" t="str">
        <f t="shared" si="101"/>
        <v>شنبه</v>
      </c>
      <c r="EV13" s="32" t="str">
        <f t="shared" si="3"/>
        <v>*</v>
      </c>
      <c r="EW13" s="33" t="str">
        <f t="shared" si="4"/>
        <v>*</v>
      </c>
      <c r="EX13" s="32" t="str">
        <f t="shared" si="95"/>
        <v>*</v>
      </c>
      <c r="EY13" s="33" t="str">
        <f t="shared" si="96"/>
        <v>*</v>
      </c>
      <c r="EZ13" s="32" t="str">
        <f t="shared" si="7"/>
        <v>*</v>
      </c>
      <c r="FA13" s="33" t="str">
        <f t="shared" si="8"/>
        <v>*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*</v>
      </c>
      <c r="FK13" s="33" t="str">
        <f t="shared" si="18"/>
        <v>*</v>
      </c>
      <c r="FL13" s="32" t="str">
        <f t="shared" si="19"/>
        <v>*</v>
      </c>
      <c r="FM13" s="33" t="str">
        <f t="shared" si="20"/>
        <v>*</v>
      </c>
      <c r="FN13" s="32" t="str">
        <f t="shared" si="21"/>
        <v>*</v>
      </c>
      <c r="FO13" s="33" t="str">
        <f t="shared" si="22"/>
        <v>*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>*</v>
      </c>
      <c r="FW13" s="33" t="str">
        <f t="shared" si="30"/>
        <v>*</v>
      </c>
      <c r="FX13" s="32" t="str">
        <f t="shared" si="31"/>
        <v>*</v>
      </c>
      <c r="FY13" s="33" t="str">
        <f t="shared" si="32"/>
        <v>*</v>
      </c>
      <c r="FZ13" s="32" t="str">
        <f t="shared" si="33"/>
        <v>*</v>
      </c>
      <c r="GA13" s="33" t="str">
        <f t="shared" si="34"/>
        <v>*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*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*</v>
      </c>
      <c r="GK13" s="33" t="str">
        <f t="shared" si="44"/>
        <v>*</v>
      </c>
      <c r="GL13" s="32" t="str">
        <f t="shared" si="45"/>
        <v>*</v>
      </c>
      <c r="GM13" s="33" t="str">
        <f t="shared" si="46"/>
        <v>*</v>
      </c>
      <c r="GN13" s="32" t="str">
        <f t="shared" si="47"/>
        <v>*</v>
      </c>
      <c r="GO13" s="33" t="str">
        <f t="shared" si="48"/>
        <v>*</v>
      </c>
      <c r="GP13" s="32" t="str">
        <f t="shared" si="49"/>
        <v>*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102"/>
        <v>شنبه</v>
      </c>
      <c r="HD13" s="32" t="str">
        <f t="shared" si="62"/>
        <v>*</v>
      </c>
      <c r="HE13" s="33" t="str">
        <f t="shared" si="63"/>
        <v>*</v>
      </c>
      <c r="HF13" s="32" t="str">
        <f t="shared" si="64"/>
        <v>*</v>
      </c>
      <c r="HG13" s="33" t="str">
        <f t="shared" si="65"/>
        <v>*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*</v>
      </c>
      <c r="HL13" s="29">
        <f t="shared" si="70"/>
        <v>9</v>
      </c>
      <c r="HM13" s="30" t="str">
        <f t="shared" si="103"/>
        <v>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*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4"/>
        <v>شنبه</v>
      </c>
      <c r="RF13" s="34" t="s">
        <v>33</v>
      </c>
      <c r="RG13" s="115" t="str">
        <f t="shared" si="92"/>
        <v>********************************</v>
      </c>
      <c r="RH13" s="116"/>
      <c r="RI13" s="336">
        <v>9</v>
      </c>
      <c r="RJ13" s="115" t="str">
        <f t="shared" si="93"/>
        <v>********************************</v>
      </c>
      <c r="RK13" s="105"/>
      <c r="RL13" s="335">
        <f t="shared" si="94"/>
        <v>9</v>
      </c>
      <c r="RM13" s="30" t="str">
        <f t="shared" si="105"/>
        <v>شنبه</v>
      </c>
      <c r="RN13" s="36" t="s">
        <v>29</v>
      </c>
      <c r="RO13" s="705" t="str">
        <f t="shared" si="97"/>
        <v>***********</v>
      </c>
      <c r="RP13" s="707"/>
      <c r="RQ13" s="35" t="s">
        <v>34</v>
      </c>
      <c r="RR13" s="705" t="str">
        <f t="shared" si="98"/>
        <v>***********</v>
      </c>
      <c r="RS13" s="706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290</v>
      </c>
      <c r="B14" s="280" t="s">
        <v>148</v>
      </c>
      <c r="C14" s="316"/>
      <c r="D14" s="317"/>
      <c r="E14" s="311"/>
      <c r="F14" s="327" t="s">
        <v>104</v>
      </c>
      <c r="G14" s="328" t="s">
        <v>28</v>
      </c>
      <c r="H14" s="560" t="s">
        <v>293</v>
      </c>
      <c r="I14" s="561"/>
      <c r="J14" s="307"/>
      <c r="K14" s="572" t="s">
        <v>297</v>
      </c>
      <c r="L14" s="573"/>
      <c r="M14" s="282"/>
      <c r="N14" s="371" t="s">
        <v>202</v>
      </c>
      <c r="O14" s="283"/>
      <c r="P14" s="281"/>
      <c r="Q14" s="284"/>
      <c r="R14" s="285"/>
      <c r="S14" s="372" t="s">
        <v>194</v>
      </c>
      <c r="T14" s="286"/>
      <c r="U14" s="287"/>
      <c r="V14" s="288"/>
      <c r="W14" s="281"/>
      <c r="X14" s="281"/>
      <c r="Y14" s="281"/>
      <c r="Z14" s="281"/>
      <c r="AA14" s="294"/>
      <c r="AB14" s="295"/>
      <c r="AC14" s="347" t="s">
        <v>213</v>
      </c>
      <c r="AD14" s="640" t="str">
        <f>RJ42</f>
        <v>*********************************************************</v>
      </c>
      <c r="AE14" s="641"/>
      <c r="AF14" s="641"/>
      <c r="AG14" s="641"/>
      <c r="AH14" s="641"/>
      <c r="AI14" s="641"/>
      <c r="AJ14" s="641"/>
      <c r="AK14" s="641"/>
      <c r="AL14" s="641"/>
      <c r="AM14" s="641"/>
      <c r="AN14" s="641"/>
      <c r="AO14" s="641"/>
      <c r="AP14" s="641"/>
      <c r="AQ14" s="641"/>
      <c r="AR14" s="642"/>
      <c r="AS14" s="615"/>
      <c r="AT14" s="616"/>
      <c r="AU14" s="616"/>
      <c r="AV14" s="616"/>
      <c r="AW14" s="616"/>
      <c r="AX14" s="617"/>
      <c r="AY14" s="1"/>
      <c r="AZ14" s="1"/>
      <c r="BA14" s="1"/>
      <c r="BB14" s="158">
        <v>10</v>
      </c>
      <c r="BC14" s="159" t="s">
        <v>40</v>
      </c>
      <c r="BD14" s="515" t="s">
        <v>32</v>
      </c>
      <c r="BE14" s="516" t="s">
        <v>32</v>
      </c>
      <c r="BF14" s="515" t="s">
        <v>32</v>
      </c>
      <c r="BG14" s="516" t="s">
        <v>32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515" t="s">
        <v>32</v>
      </c>
      <c r="BQ14" s="516" t="s">
        <v>32</v>
      </c>
      <c r="BR14" s="515" t="s">
        <v>32</v>
      </c>
      <c r="BS14" s="516" t="s">
        <v>32</v>
      </c>
      <c r="BT14" s="515" t="s">
        <v>32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 t="s">
        <v>32</v>
      </c>
      <c r="CG14" s="516" t="s">
        <v>32</v>
      </c>
      <c r="CH14" s="515" t="s">
        <v>32</v>
      </c>
      <c r="CI14" s="516" t="s">
        <v>32</v>
      </c>
      <c r="CJ14" s="515" t="s">
        <v>32</v>
      </c>
      <c r="CK14" s="516" t="s">
        <v>32</v>
      </c>
      <c r="CL14" s="515" t="s">
        <v>32</v>
      </c>
      <c r="CM14" s="516" t="s">
        <v>32</v>
      </c>
      <c r="CN14" s="515" t="s">
        <v>32</v>
      </c>
      <c r="CO14" s="516" t="s">
        <v>32</v>
      </c>
      <c r="CP14" s="515" t="s">
        <v>32</v>
      </c>
      <c r="CQ14" s="516" t="s">
        <v>32</v>
      </c>
      <c r="CR14" s="515" t="s">
        <v>32</v>
      </c>
      <c r="CS14" s="516" t="s">
        <v>32</v>
      </c>
      <c r="CT14" s="515" t="s">
        <v>32</v>
      </c>
      <c r="CU14" s="516" t="s">
        <v>32</v>
      </c>
      <c r="CV14" s="515" t="s">
        <v>32</v>
      </c>
      <c r="CW14" s="516" t="s">
        <v>32</v>
      </c>
      <c r="CX14" s="515" t="s">
        <v>32</v>
      </c>
      <c r="CY14" s="516" t="s">
        <v>32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30" t="str">
        <f t="shared" si="99"/>
        <v>یکشنبه</v>
      </c>
      <c r="DL14" s="515" t="s">
        <v>32</v>
      </c>
      <c r="DM14" s="516" t="s">
        <v>32</v>
      </c>
      <c r="DN14" s="515" t="s">
        <v>32</v>
      </c>
      <c r="DO14" s="516" t="s">
        <v>32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30" t="str">
        <f t="shared" si="100"/>
        <v>یکشنبه</v>
      </c>
      <c r="DV14" s="163" t="s">
        <v>32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 t="s">
        <v>32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30" t="str">
        <f t="shared" si="101"/>
        <v>یکشنبه</v>
      </c>
      <c r="EV14" s="32" t="str">
        <f t="shared" si="3"/>
        <v>*</v>
      </c>
      <c r="EW14" s="33" t="str">
        <f t="shared" si="4"/>
        <v>*</v>
      </c>
      <c r="EX14" s="32" t="str">
        <f t="shared" si="95"/>
        <v>*</v>
      </c>
      <c r="EY14" s="33" t="str">
        <f t="shared" si="96"/>
        <v>*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*</v>
      </c>
      <c r="FI14" s="33" t="str">
        <f t="shared" si="16"/>
        <v>*</v>
      </c>
      <c r="FJ14" s="32" t="str">
        <f t="shared" si="17"/>
        <v>*</v>
      </c>
      <c r="FK14" s="33" t="str">
        <f t="shared" si="18"/>
        <v>*</v>
      </c>
      <c r="FL14" s="32" t="str">
        <f t="shared" si="19"/>
        <v>*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*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*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*</v>
      </c>
      <c r="GG14" s="33" t="str">
        <f t="shared" si="40"/>
        <v>*</v>
      </c>
      <c r="GH14" s="32" t="str">
        <f t="shared" si="41"/>
        <v>*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*</v>
      </c>
      <c r="GM14" s="33" t="str">
        <f t="shared" si="46"/>
        <v>*</v>
      </c>
      <c r="GN14" s="32" t="str">
        <f t="shared" si="47"/>
        <v>*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*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102"/>
        <v>یکشنبه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*</v>
      </c>
      <c r="HG14" s="33" t="str">
        <f t="shared" si="65"/>
        <v>*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3"/>
        <v>یکشنبه</v>
      </c>
      <c r="HN14" s="32" t="str">
        <f t="shared" si="71"/>
        <v>*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*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4"/>
        <v>یکشنبه</v>
      </c>
      <c r="RF14" s="34" t="s">
        <v>33</v>
      </c>
      <c r="RG14" s="115" t="str">
        <f t="shared" si="92"/>
        <v>********************************</v>
      </c>
      <c r="RH14" s="116"/>
      <c r="RI14" s="336">
        <v>10</v>
      </c>
      <c r="RJ14" s="115" t="str">
        <f t="shared" si="93"/>
        <v>********************************</v>
      </c>
      <c r="RK14" s="105"/>
      <c r="RL14" s="335">
        <f t="shared" si="94"/>
        <v>10</v>
      </c>
      <c r="RM14" s="30" t="str">
        <f t="shared" si="105"/>
        <v>یکشنبه</v>
      </c>
      <c r="RN14" s="36" t="s">
        <v>29</v>
      </c>
      <c r="RO14" s="705" t="str">
        <f t="shared" si="97"/>
        <v>***********</v>
      </c>
      <c r="RP14" s="707"/>
      <c r="RQ14" s="35" t="s">
        <v>34</v>
      </c>
      <c r="RR14" s="705" t="str">
        <f t="shared" si="98"/>
        <v>***********</v>
      </c>
      <c r="RS14" s="706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291</v>
      </c>
      <c r="B15" s="374" t="s">
        <v>306</v>
      </c>
      <c r="C15" s="375"/>
      <c r="D15" s="376"/>
      <c r="E15" s="312"/>
      <c r="F15" s="329" t="s">
        <v>107</v>
      </c>
      <c r="G15" s="330" t="s">
        <v>28</v>
      </c>
      <c r="H15" s="560" t="s">
        <v>203</v>
      </c>
      <c r="I15" s="561"/>
      <c r="J15" s="307"/>
      <c r="K15" s="572" t="s">
        <v>226</v>
      </c>
      <c r="L15" s="573"/>
      <c r="M15" s="303"/>
      <c r="N15" s="377" t="s">
        <v>199</v>
      </c>
      <c r="O15" s="303"/>
      <c r="P15" s="292"/>
      <c r="Q15" s="292"/>
      <c r="R15" s="304"/>
      <c r="S15" s="378" t="s">
        <v>194</v>
      </c>
      <c r="T15" s="289"/>
      <c r="U15" s="290"/>
      <c r="V15" s="291"/>
      <c r="W15" s="292"/>
      <c r="X15" s="297"/>
      <c r="Y15" s="297"/>
      <c r="Z15" s="296"/>
      <c r="AA15" s="297"/>
      <c r="AB15" s="298"/>
      <c r="AC15" s="334" t="s">
        <v>214</v>
      </c>
      <c r="AD15" s="643" t="str">
        <f>RJ6</f>
        <v>********************************</v>
      </c>
      <c r="AE15" s="644"/>
      <c r="AF15" s="644"/>
      <c r="AG15" s="644"/>
      <c r="AH15" s="644"/>
      <c r="AI15" s="644"/>
      <c r="AJ15" s="644"/>
      <c r="AK15" s="644"/>
      <c r="AL15" s="644"/>
      <c r="AM15" s="644"/>
      <c r="AN15" s="644"/>
      <c r="AO15" s="644"/>
      <c r="AP15" s="644"/>
      <c r="AQ15" s="644"/>
      <c r="AR15" s="645"/>
      <c r="AS15" s="615"/>
      <c r="AT15" s="616"/>
      <c r="AU15" s="616"/>
      <c r="AV15" s="616"/>
      <c r="AW15" s="616"/>
      <c r="AX15" s="617"/>
      <c r="AY15" s="1"/>
      <c r="AZ15" s="1"/>
      <c r="BA15" s="1"/>
      <c r="BB15" s="517">
        <v>11</v>
      </c>
      <c r="BC15" s="518" t="s">
        <v>41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 t="s">
        <v>32</v>
      </c>
      <c r="BI15" s="516" t="s">
        <v>32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515" t="s">
        <v>32</v>
      </c>
      <c r="BQ15" s="516" t="s">
        <v>32</v>
      </c>
      <c r="BR15" s="515" t="s">
        <v>32</v>
      </c>
      <c r="BS15" s="516" t="s">
        <v>32</v>
      </c>
      <c r="BT15" s="515" t="s">
        <v>32</v>
      </c>
      <c r="BU15" s="516" t="s">
        <v>32</v>
      </c>
      <c r="BV15" s="515" t="s">
        <v>32</v>
      </c>
      <c r="BW15" s="516" t="s">
        <v>32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15" t="s">
        <v>32</v>
      </c>
      <c r="CE15" s="516" t="s">
        <v>32</v>
      </c>
      <c r="CF15" s="515" t="s">
        <v>32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 t="s">
        <v>32</v>
      </c>
      <c r="CO15" s="516" t="s">
        <v>32</v>
      </c>
      <c r="CP15" s="515" t="s">
        <v>32</v>
      </c>
      <c r="CQ15" s="516" t="s">
        <v>32</v>
      </c>
      <c r="CR15" s="515" t="s">
        <v>32</v>
      </c>
      <c r="CS15" s="516" t="s">
        <v>32</v>
      </c>
      <c r="CT15" s="515" t="s">
        <v>32</v>
      </c>
      <c r="CU15" s="516" t="s">
        <v>32</v>
      </c>
      <c r="CV15" s="515" t="s">
        <v>32</v>
      </c>
      <c r="CW15" s="516" t="s">
        <v>32</v>
      </c>
      <c r="CX15" s="515" t="s">
        <v>32</v>
      </c>
      <c r="CY15" s="516" t="s">
        <v>32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30" t="str">
        <f t="shared" si="99"/>
        <v>دوشنبه</v>
      </c>
      <c r="DL15" s="515" t="s">
        <v>32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 t="s">
        <v>32</v>
      </c>
      <c r="DT15" s="29">
        <f t="shared" si="1"/>
        <v>11</v>
      </c>
      <c r="DU15" s="30" t="str">
        <f t="shared" si="100"/>
        <v>دوشنبه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30" t="str">
        <f t="shared" si="101"/>
        <v>دوشنبه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*</v>
      </c>
      <c r="FA15" s="33" t="str">
        <f t="shared" si="8"/>
        <v>*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*</v>
      </c>
      <c r="FI15" s="33" t="str">
        <f t="shared" si="16"/>
        <v>*</v>
      </c>
      <c r="FJ15" s="32" t="str">
        <f t="shared" si="17"/>
        <v>*</v>
      </c>
      <c r="FK15" s="33" t="str">
        <f t="shared" si="18"/>
        <v>*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*</v>
      </c>
      <c r="FO15" s="33" t="str">
        <f t="shared" si="22"/>
        <v>*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>*</v>
      </c>
      <c r="FW15" s="33" t="str">
        <f t="shared" si="30"/>
        <v>*</v>
      </c>
      <c r="FX15" s="32" t="str">
        <f t="shared" si="31"/>
        <v>*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*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*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*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*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102"/>
        <v>دوشنبه</v>
      </c>
      <c r="HD15" s="32" t="str">
        <f t="shared" si="62"/>
        <v>*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*</v>
      </c>
      <c r="HL15" s="29">
        <f t="shared" si="70"/>
        <v>11</v>
      </c>
      <c r="HM15" s="30" t="str">
        <f t="shared" si="103"/>
        <v>دوشنبه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4"/>
        <v>دوشنبه</v>
      </c>
      <c r="RF15" s="34" t="s">
        <v>33</v>
      </c>
      <c r="RG15" s="115" t="str">
        <f t="shared" si="92"/>
        <v>********************************</v>
      </c>
      <c r="RH15" s="116"/>
      <c r="RI15" s="336">
        <v>11</v>
      </c>
      <c r="RJ15" s="115" t="str">
        <f t="shared" si="93"/>
        <v>********************************</v>
      </c>
      <c r="RK15" s="105"/>
      <c r="RL15" s="335">
        <f t="shared" si="94"/>
        <v>11</v>
      </c>
      <c r="RM15" s="30" t="str">
        <f t="shared" si="105"/>
        <v>دوشنبه</v>
      </c>
      <c r="RN15" s="36" t="s">
        <v>29</v>
      </c>
      <c r="RO15" s="705" t="str">
        <f t="shared" si="97"/>
        <v>***********</v>
      </c>
      <c r="RP15" s="707"/>
      <c r="RQ15" s="35" t="s">
        <v>34</v>
      </c>
      <c r="RR15" s="705" t="str">
        <f t="shared" si="98"/>
        <v>***********</v>
      </c>
      <c r="RS15" s="706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2" t="s">
        <v>292</v>
      </c>
      <c r="B16" s="554" t="s">
        <v>148</v>
      </c>
      <c r="C16" s="474"/>
      <c r="D16" s="475"/>
      <c r="E16" s="313"/>
      <c r="F16" s="338" t="s">
        <v>294</v>
      </c>
      <c r="G16" s="339" t="s">
        <v>28</v>
      </c>
      <c r="H16" s="562" t="s">
        <v>295</v>
      </c>
      <c r="I16" s="563"/>
      <c r="J16" s="491"/>
      <c r="K16" s="556" t="s">
        <v>226</v>
      </c>
      <c r="L16" s="557"/>
      <c r="M16" s="491"/>
      <c r="N16" s="381" t="s">
        <v>192</v>
      </c>
      <c r="O16" s="491"/>
      <c r="P16" s="381" t="s">
        <v>193</v>
      </c>
      <c r="Q16" s="486"/>
      <c r="R16" s="488"/>
      <c r="S16" s="489"/>
      <c r="T16" s="489"/>
      <c r="U16" s="490"/>
      <c r="V16" s="381" t="s">
        <v>132</v>
      </c>
      <c r="W16" s="300"/>
      <c r="X16" s="301"/>
      <c r="Y16" s="382" t="s">
        <v>200</v>
      </c>
      <c r="Z16" s="299" t="s">
        <v>305</v>
      </c>
      <c r="AA16" s="383"/>
      <c r="AB16" s="384"/>
      <c r="AC16" s="343" t="s">
        <v>215</v>
      </c>
      <c r="AD16" s="610" t="str">
        <f>RI78</f>
        <v>**رفیعی-****ایمانی-*********</v>
      </c>
      <c r="AE16" s="605"/>
      <c r="AF16" s="605"/>
      <c r="AG16" s="605"/>
      <c r="AH16" s="605"/>
      <c r="AI16" s="605"/>
      <c r="AJ16" s="605"/>
      <c r="AK16" s="605"/>
      <c r="AL16" s="611"/>
      <c r="AM16" s="344" t="s">
        <v>212</v>
      </c>
      <c r="AN16" s="605" t="str">
        <f>RI114</f>
        <v>*******************</v>
      </c>
      <c r="AO16" s="605"/>
      <c r="AP16" s="605"/>
      <c r="AQ16" s="605"/>
      <c r="AR16" s="606"/>
      <c r="AS16" s="615"/>
      <c r="AT16" s="616"/>
      <c r="AU16" s="616"/>
      <c r="AV16" s="616"/>
      <c r="AW16" s="616"/>
      <c r="AX16" s="617"/>
      <c r="AY16" s="1"/>
      <c r="AZ16" s="1"/>
      <c r="BA16" s="1"/>
      <c r="BB16" s="158">
        <v>12</v>
      </c>
      <c r="BC16" s="159" t="s">
        <v>42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15" t="s">
        <v>32</v>
      </c>
      <c r="BQ16" s="516" t="s">
        <v>32</v>
      </c>
      <c r="BR16" s="515" t="s">
        <v>32</v>
      </c>
      <c r="BS16" s="516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 t="s">
        <v>32</v>
      </c>
      <c r="CI16" s="516" t="s">
        <v>32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 t="s">
        <v>32</v>
      </c>
      <c r="CO16" s="516" t="s">
        <v>32</v>
      </c>
      <c r="CP16" s="515" t="s">
        <v>32</v>
      </c>
      <c r="CQ16" s="516" t="s">
        <v>32</v>
      </c>
      <c r="CR16" s="515" t="s">
        <v>32</v>
      </c>
      <c r="CS16" s="516" t="s">
        <v>32</v>
      </c>
      <c r="CT16" s="515" t="s">
        <v>32</v>
      </c>
      <c r="CU16" s="516" t="s">
        <v>32</v>
      </c>
      <c r="CV16" s="515" t="s">
        <v>32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30" t="str">
        <f t="shared" si="99"/>
        <v>سه شنبه</v>
      </c>
      <c r="DL16" s="515" t="s">
        <v>32</v>
      </c>
      <c r="DM16" s="516" t="s">
        <v>32</v>
      </c>
      <c r="DN16" s="515" t="s">
        <v>32</v>
      </c>
      <c r="DO16" s="516" t="s">
        <v>32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30" t="str">
        <f t="shared" si="100"/>
        <v>سه شنبه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30" t="str">
        <f t="shared" si="101"/>
        <v>سه شنبه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*</v>
      </c>
      <c r="GA16" s="33" t="str">
        <f t="shared" si="34"/>
        <v>*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*</v>
      </c>
      <c r="GG16" s="33" t="str">
        <f t="shared" si="40"/>
        <v>*</v>
      </c>
      <c r="GH16" s="32" t="str">
        <f t="shared" si="41"/>
        <v>*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*</v>
      </c>
      <c r="GM16" s="33" t="str">
        <f t="shared" si="46"/>
        <v>*</v>
      </c>
      <c r="GN16" s="32" t="str">
        <f t="shared" si="47"/>
        <v>*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102"/>
        <v>سه شنبه</v>
      </c>
      <c r="HD16" s="32" t="str">
        <f t="shared" si="62"/>
        <v>*</v>
      </c>
      <c r="HE16" s="33" t="str">
        <f t="shared" si="63"/>
        <v>*</v>
      </c>
      <c r="HF16" s="32" t="str">
        <f t="shared" si="64"/>
        <v>*</v>
      </c>
      <c r="HG16" s="33" t="str">
        <f t="shared" si="65"/>
        <v>*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3"/>
        <v>سه 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4"/>
        <v>سه شنبه</v>
      </c>
      <c r="RF16" s="34" t="s">
        <v>33</v>
      </c>
      <c r="RG16" s="115" t="str">
        <f t="shared" si="92"/>
        <v>********************************</v>
      </c>
      <c r="RH16" s="116"/>
      <c r="RI16" s="336">
        <v>12</v>
      </c>
      <c r="RJ16" s="115" t="str">
        <f t="shared" si="93"/>
        <v>********************************</v>
      </c>
      <c r="RK16" s="105"/>
      <c r="RL16" s="335">
        <f t="shared" si="94"/>
        <v>12</v>
      </c>
      <c r="RM16" s="30" t="str">
        <f t="shared" si="105"/>
        <v>سه شنبه</v>
      </c>
      <c r="RN16" s="36" t="s">
        <v>29</v>
      </c>
      <c r="RO16" s="705" t="str">
        <f t="shared" si="97"/>
        <v>***********</v>
      </c>
      <c r="RP16" s="707"/>
      <c r="RQ16" s="35" t="s">
        <v>34</v>
      </c>
      <c r="RR16" s="705" t="str">
        <f t="shared" si="98"/>
        <v>***********</v>
      </c>
      <c r="RS16" s="706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206</v>
      </c>
      <c r="B17" s="386"/>
      <c r="C17" s="387"/>
      <c r="D17" s="388"/>
      <c r="E17" s="318" t="s">
        <v>120</v>
      </c>
      <c r="F17" s="331" t="s">
        <v>157</v>
      </c>
      <c r="G17" s="566" t="s">
        <v>195</v>
      </c>
      <c r="H17" s="567"/>
      <c r="I17" s="567"/>
      <c r="J17" s="568"/>
      <c r="K17" s="579" t="s">
        <v>187</v>
      </c>
      <c r="L17" s="579"/>
      <c r="M17" s="579"/>
      <c r="N17" s="591" t="s">
        <v>196</v>
      </c>
      <c r="O17" s="591"/>
      <c r="P17" s="591"/>
      <c r="Q17" s="591" t="s">
        <v>197</v>
      </c>
      <c r="R17" s="591"/>
      <c r="S17" s="592"/>
      <c r="T17" s="588" t="s">
        <v>204</v>
      </c>
      <c r="U17" s="589"/>
      <c r="V17" s="589"/>
      <c r="W17" s="590"/>
      <c r="X17" s="585" t="s">
        <v>201</v>
      </c>
      <c r="Y17" s="586"/>
      <c r="Z17" s="586"/>
      <c r="AA17" s="586"/>
      <c r="AB17" s="587"/>
      <c r="AC17" s="599" t="str">
        <f>RO42</f>
        <v>**********************************نجفی-**</v>
      </c>
      <c r="AD17" s="599"/>
      <c r="AE17" s="599"/>
      <c r="AF17" s="599"/>
      <c r="AG17" s="599"/>
      <c r="AH17" s="599"/>
      <c r="AI17" s="600"/>
      <c r="AJ17" s="601"/>
      <c r="AK17" s="601"/>
      <c r="AL17" s="601"/>
      <c r="AM17" s="601"/>
      <c r="AN17" s="601"/>
      <c r="AO17" s="601"/>
      <c r="AP17" s="601"/>
      <c r="AQ17" s="601"/>
      <c r="AR17" s="602"/>
      <c r="AS17" s="615"/>
      <c r="AT17" s="616"/>
      <c r="AU17" s="616"/>
      <c r="AV17" s="616"/>
      <c r="AW17" s="616"/>
      <c r="AX17" s="617"/>
      <c r="AY17" s="1"/>
      <c r="AZ17" s="1"/>
      <c r="BA17" s="1"/>
      <c r="BB17" s="158">
        <v>13</v>
      </c>
      <c r="BC17" s="159" t="s">
        <v>43</v>
      </c>
      <c r="BD17" s="515" t="s">
        <v>32</v>
      </c>
      <c r="BE17" s="516" t="s">
        <v>32</v>
      </c>
      <c r="BF17" s="515" t="s">
        <v>32</v>
      </c>
      <c r="BG17" s="516" t="s">
        <v>32</v>
      </c>
      <c r="BH17" s="515" t="s">
        <v>32</v>
      </c>
      <c r="BI17" s="516" t="s">
        <v>32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 t="s">
        <v>32</v>
      </c>
      <c r="BO17" s="516" t="s">
        <v>32</v>
      </c>
      <c r="BP17" s="515" t="s">
        <v>32</v>
      </c>
      <c r="BQ17" s="516" t="s">
        <v>32</v>
      </c>
      <c r="BR17" s="515" t="s">
        <v>32</v>
      </c>
      <c r="BS17" s="516" t="s">
        <v>32</v>
      </c>
      <c r="BT17" s="515" t="s">
        <v>32</v>
      </c>
      <c r="BU17" s="516" t="s">
        <v>32</v>
      </c>
      <c r="BV17" s="515" t="s">
        <v>32</v>
      </c>
      <c r="BW17" s="516" t="s">
        <v>32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 t="s">
        <v>32</v>
      </c>
      <c r="CI17" s="516" t="s">
        <v>32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 t="s">
        <v>32</v>
      </c>
      <c r="CO17" s="516" t="s">
        <v>32</v>
      </c>
      <c r="CP17" s="515" t="s">
        <v>32</v>
      </c>
      <c r="CQ17" s="516" t="s">
        <v>32</v>
      </c>
      <c r="CR17" s="515" t="s">
        <v>32</v>
      </c>
      <c r="CS17" s="516" t="s">
        <v>32</v>
      </c>
      <c r="CT17" s="515" t="s">
        <v>32</v>
      </c>
      <c r="CU17" s="516" t="s">
        <v>32</v>
      </c>
      <c r="CV17" s="515" t="s">
        <v>32</v>
      </c>
      <c r="CW17" s="516" t="s">
        <v>32</v>
      </c>
      <c r="CX17" s="515" t="s">
        <v>32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30" t="str">
        <f t="shared" si="99"/>
        <v>چهارشنبه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 t="s">
        <v>32</v>
      </c>
      <c r="DT17" s="29">
        <f t="shared" si="1"/>
        <v>13</v>
      </c>
      <c r="DU17" s="30" t="str">
        <f t="shared" si="100"/>
        <v>چهارشنبه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 t="s">
        <v>32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30" t="str">
        <f t="shared" si="101"/>
        <v>چهارشنبه</v>
      </c>
      <c r="EV17" s="32" t="str">
        <f t="shared" si="3"/>
        <v>*</v>
      </c>
      <c r="EW17" s="33" t="str">
        <f t="shared" si="4"/>
        <v>*</v>
      </c>
      <c r="EX17" s="32" t="str">
        <f t="shared" si="95"/>
        <v>*</v>
      </c>
      <c r="EY17" s="33" t="str">
        <f t="shared" si="96"/>
        <v>*</v>
      </c>
      <c r="EZ17" s="32" t="str">
        <f t="shared" si="7"/>
        <v>*</v>
      </c>
      <c r="FA17" s="33" t="str">
        <f t="shared" si="8"/>
        <v>*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*</v>
      </c>
      <c r="FG17" s="33" t="str">
        <f t="shared" si="14"/>
        <v>*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*</v>
      </c>
      <c r="FO17" s="33" t="str">
        <f t="shared" si="22"/>
        <v>*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*</v>
      </c>
      <c r="GA17" s="33" t="str">
        <f t="shared" si="34"/>
        <v>*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*</v>
      </c>
      <c r="GG17" s="33" t="str">
        <f t="shared" si="40"/>
        <v>*</v>
      </c>
      <c r="GH17" s="32" t="str">
        <f t="shared" si="41"/>
        <v>*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*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102"/>
        <v>چهارشنبه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*</v>
      </c>
      <c r="HL17" s="29">
        <f t="shared" si="70"/>
        <v>13</v>
      </c>
      <c r="HM17" s="30" t="str">
        <f t="shared" si="103"/>
        <v>چهارشنبه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*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4"/>
        <v>چهارشنبه</v>
      </c>
      <c r="RF17" s="34" t="s">
        <v>33</v>
      </c>
      <c r="RG17" s="115" t="str">
        <f t="shared" si="92"/>
        <v>********************************</v>
      </c>
      <c r="RH17" s="116"/>
      <c r="RI17" s="336">
        <v>13</v>
      </c>
      <c r="RJ17" s="115" t="str">
        <f t="shared" si="93"/>
        <v>********************************</v>
      </c>
      <c r="RK17" s="105"/>
      <c r="RL17" s="335">
        <f t="shared" si="94"/>
        <v>13</v>
      </c>
      <c r="RM17" s="30" t="str">
        <f t="shared" si="105"/>
        <v>چهارشنبه</v>
      </c>
      <c r="RN17" s="36" t="s">
        <v>29</v>
      </c>
      <c r="RO17" s="705" t="str">
        <f t="shared" si="97"/>
        <v>***********</v>
      </c>
      <c r="RP17" s="707"/>
      <c r="RQ17" s="35" t="s">
        <v>34</v>
      </c>
      <c r="RR17" s="705" t="str">
        <f t="shared" si="98"/>
        <v>***********</v>
      </c>
      <c r="RS17" s="706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109</v>
      </c>
      <c r="F18" s="320" t="s">
        <v>34</v>
      </c>
      <c r="G18" s="569"/>
      <c r="H18" s="570"/>
      <c r="I18" s="570"/>
      <c r="J18" s="571"/>
      <c r="K18" s="593"/>
      <c r="L18" s="593"/>
      <c r="M18" s="593"/>
      <c r="N18" s="593"/>
      <c r="O18" s="593"/>
      <c r="P18" s="593"/>
      <c r="Q18" s="593"/>
      <c r="R18" s="593"/>
      <c r="S18" s="594"/>
      <c r="T18" s="580"/>
      <c r="U18" s="581"/>
      <c r="V18" s="581"/>
      <c r="W18" s="582"/>
      <c r="X18" s="583"/>
      <c r="Y18" s="583"/>
      <c r="Z18" s="583"/>
      <c r="AA18" s="583"/>
      <c r="AB18" s="584"/>
      <c r="AC18" s="595" t="str">
        <f>RO6</f>
        <v>***********</v>
      </c>
      <c r="AD18" s="596"/>
      <c r="AE18" s="596"/>
      <c r="AF18" s="596"/>
      <c r="AG18" s="596"/>
      <c r="AH18" s="596"/>
      <c r="AI18" s="597"/>
      <c r="AJ18" s="598"/>
      <c r="AK18" s="583"/>
      <c r="AL18" s="583"/>
      <c r="AM18" s="583"/>
      <c r="AN18" s="583"/>
      <c r="AO18" s="583"/>
      <c r="AP18" s="583"/>
      <c r="AQ18" s="583"/>
      <c r="AR18" s="584"/>
      <c r="AS18" s="618"/>
      <c r="AT18" s="619"/>
      <c r="AU18" s="619"/>
      <c r="AV18" s="619"/>
      <c r="AW18" s="619"/>
      <c r="AX18" s="620"/>
      <c r="AY18" s="1"/>
      <c r="AZ18" s="1"/>
      <c r="BA18" s="1"/>
      <c r="BB18" s="517">
        <v>14</v>
      </c>
      <c r="BC18" s="159" t="s">
        <v>227</v>
      </c>
      <c r="BD18" s="515" t="s">
        <v>32</v>
      </c>
      <c r="BE18" s="516" t="s">
        <v>32</v>
      </c>
      <c r="BF18" s="515" t="s">
        <v>32</v>
      </c>
      <c r="BG18" s="516" t="s">
        <v>32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 t="s">
        <v>32</v>
      </c>
      <c r="BO18" s="516" t="s">
        <v>32</v>
      </c>
      <c r="BP18" s="515" t="s">
        <v>32</v>
      </c>
      <c r="BQ18" s="516" t="s">
        <v>32</v>
      </c>
      <c r="BR18" s="515" t="s">
        <v>32</v>
      </c>
      <c r="BS18" s="516" t="s">
        <v>32</v>
      </c>
      <c r="BT18" s="515" t="s">
        <v>32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15" t="s">
        <v>32</v>
      </c>
      <c r="CE18" s="516" t="s">
        <v>32</v>
      </c>
      <c r="CF18" s="515" t="s">
        <v>32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 t="s">
        <v>32</v>
      </c>
      <c r="CO18" s="516" t="s">
        <v>32</v>
      </c>
      <c r="CP18" s="515" t="s">
        <v>32</v>
      </c>
      <c r="CQ18" s="516" t="s">
        <v>32</v>
      </c>
      <c r="CR18" s="515" t="s">
        <v>32</v>
      </c>
      <c r="CS18" s="516" t="s">
        <v>32</v>
      </c>
      <c r="CT18" s="515" t="s">
        <v>32</v>
      </c>
      <c r="CU18" s="516" t="s">
        <v>32</v>
      </c>
      <c r="CV18" s="515" t="s">
        <v>32</v>
      </c>
      <c r="CW18" s="516" t="s">
        <v>32</v>
      </c>
      <c r="CX18" s="515" t="s">
        <v>32</v>
      </c>
      <c r="CY18" s="516" t="s">
        <v>32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30" t="str">
        <f t="shared" si="99"/>
        <v>پنجشنبه</v>
      </c>
      <c r="DL18" s="515" t="s">
        <v>32</v>
      </c>
      <c r="DM18" s="516" t="s">
        <v>32</v>
      </c>
      <c r="DN18" s="515" t="s">
        <v>32</v>
      </c>
      <c r="DO18" s="516" t="s">
        <v>32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30" t="str">
        <f t="shared" si="100"/>
        <v>پنجشنبه</v>
      </c>
      <c r="DV18" s="163" t="s">
        <v>32</v>
      </c>
      <c r="DW18" s="164" t="s">
        <v>32</v>
      </c>
      <c r="DX18" s="163" t="s">
        <v>32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30" t="str">
        <f t="shared" si="101"/>
        <v>پنجشنبه</v>
      </c>
      <c r="EV18" s="32" t="str">
        <f t="shared" si="3"/>
        <v>*</v>
      </c>
      <c r="EW18" s="33" t="str">
        <f t="shared" si="4"/>
        <v>*</v>
      </c>
      <c r="EX18" s="32" t="str">
        <f t="shared" si="95"/>
        <v>*</v>
      </c>
      <c r="EY18" s="33" t="str">
        <f t="shared" si="96"/>
        <v>*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*</v>
      </c>
      <c r="FG18" s="33" t="str">
        <f t="shared" si="14"/>
        <v>*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*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>*</v>
      </c>
      <c r="FW18" s="33" t="str">
        <f t="shared" si="30"/>
        <v>*</v>
      </c>
      <c r="FX18" s="32" t="str">
        <f t="shared" si="31"/>
        <v>*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*</v>
      </c>
      <c r="GG18" s="33" t="str">
        <f t="shared" si="40"/>
        <v>*</v>
      </c>
      <c r="GH18" s="32" t="str">
        <f t="shared" si="41"/>
        <v>*</v>
      </c>
      <c r="GI18" s="33" t="str">
        <f t="shared" si="42"/>
        <v>*</v>
      </c>
      <c r="GJ18" s="32" t="str">
        <f t="shared" si="43"/>
        <v>*</v>
      </c>
      <c r="GK18" s="33" t="str">
        <f t="shared" si="44"/>
        <v>*</v>
      </c>
      <c r="GL18" s="32" t="str">
        <f t="shared" si="45"/>
        <v>*</v>
      </c>
      <c r="GM18" s="33" t="str">
        <f t="shared" si="46"/>
        <v>*</v>
      </c>
      <c r="GN18" s="32" t="str">
        <f t="shared" si="47"/>
        <v>*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*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102"/>
        <v>پنجشنبه</v>
      </c>
      <c r="HD18" s="32" t="str">
        <f t="shared" si="62"/>
        <v>*</v>
      </c>
      <c r="HE18" s="33" t="str">
        <f t="shared" si="63"/>
        <v>*</v>
      </c>
      <c r="HF18" s="32" t="str">
        <f t="shared" si="64"/>
        <v>*</v>
      </c>
      <c r="HG18" s="33" t="str">
        <f t="shared" si="65"/>
        <v>*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3"/>
        <v>پنجشنبه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*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4"/>
        <v>پنجشنبه</v>
      </c>
      <c r="RF18" s="34" t="s">
        <v>33</v>
      </c>
      <c r="RG18" s="115" t="str">
        <f t="shared" si="92"/>
        <v>********************************</v>
      </c>
      <c r="RH18" s="116"/>
      <c r="RI18" s="336">
        <v>14</v>
      </c>
      <c r="RJ18" s="115" t="str">
        <f t="shared" si="93"/>
        <v>********************************</v>
      </c>
      <c r="RK18" s="105"/>
      <c r="RL18" s="335">
        <f t="shared" si="94"/>
        <v>14</v>
      </c>
      <c r="RM18" s="30" t="str">
        <f t="shared" si="105"/>
        <v>پنجشنبه</v>
      </c>
      <c r="RN18" s="36" t="s">
        <v>29</v>
      </c>
      <c r="RO18" s="705" t="str">
        <f t="shared" si="97"/>
        <v>***********</v>
      </c>
      <c r="RP18" s="707"/>
      <c r="RQ18" s="35" t="s">
        <v>34</v>
      </c>
      <c r="RR18" s="705" t="str">
        <f t="shared" si="98"/>
        <v>***********</v>
      </c>
      <c r="RS18" s="706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42</v>
      </c>
      <c r="B19" s="251" t="s">
        <v>337</v>
      </c>
      <c r="C19" s="349" t="s">
        <v>172</v>
      </c>
      <c r="D19" s="350" t="s">
        <v>207</v>
      </c>
      <c r="E19" s="351" t="s">
        <v>209</v>
      </c>
      <c r="F19" s="352" t="s">
        <v>208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303</v>
      </c>
      <c r="O19" s="245" t="s">
        <v>303</v>
      </c>
      <c r="P19" s="193" t="s">
        <v>303</v>
      </c>
      <c r="Q19" s="577" t="s">
        <v>303</v>
      </c>
      <c r="R19" s="578"/>
      <c r="S19" s="246" t="s">
        <v>110</v>
      </c>
      <c r="T19" s="354"/>
      <c r="U19" s="354"/>
      <c r="V19" s="354"/>
      <c r="W19" s="354"/>
      <c r="X19" s="246" t="s">
        <v>111</v>
      </c>
      <c r="Y19" s="354"/>
      <c r="Z19" s="354"/>
      <c r="AA19" s="354"/>
      <c r="AB19" s="354"/>
      <c r="AC19" s="247" t="s">
        <v>135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112</v>
      </c>
      <c r="AL19" s="248"/>
      <c r="AM19" s="248"/>
      <c r="AN19" s="248"/>
      <c r="AO19" s="249" t="s">
        <v>113</v>
      </c>
      <c r="AP19" s="248"/>
      <c r="AQ19" s="248"/>
      <c r="AR19" s="248"/>
      <c r="AS19" s="247" t="s">
        <v>198</v>
      </c>
      <c r="AT19" s="248"/>
      <c r="AU19" s="248"/>
      <c r="AV19" s="250" t="s">
        <v>114</v>
      </c>
      <c r="AW19" s="189"/>
      <c r="AX19" s="194"/>
      <c r="AY19" s="1"/>
      <c r="AZ19" s="1"/>
      <c r="BA19" s="1"/>
      <c r="BB19" s="158">
        <v>15</v>
      </c>
      <c r="BC19" s="159" t="s">
        <v>38</v>
      </c>
      <c r="BD19" s="515" t="s">
        <v>32</v>
      </c>
      <c r="BE19" s="516" t="s">
        <v>32</v>
      </c>
      <c r="BF19" s="515" t="s">
        <v>32</v>
      </c>
      <c r="BG19" s="516" t="s">
        <v>32</v>
      </c>
      <c r="BH19" s="515" t="s">
        <v>32</v>
      </c>
      <c r="BI19" s="516" t="s">
        <v>32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515" t="s">
        <v>32</v>
      </c>
      <c r="BQ19" s="516" t="s">
        <v>32</v>
      </c>
      <c r="BR19" s="515" t="s">
        <v>32</v>
      </c>
      <c r="BS19" s="516" t="s">
        <v>32</v>
      </c>
      <c r="BT19" s="515" t="s">
        <v>32</v>
      </c>
      <c r="BU19" s="516" t="s">
        <v>32</v>
      </c>
      <c r="BV19" s="515" t="s">
        <v>32</v>
      </c>
      <c r="BW19" s="516" t="s">
        <v>32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15" t="s">
        <v>32</v>
      </c>
      <c r="CE19" s="516" t="s">
        <v>32</v>
      </c>
      <c r="CF19" s="515" t="s">
        <v>32</v>
      </c>
      <c r="CG19" s="516" t="s">
        <v>32</v>
      </c>
      <c r="CH19" s="515" t="s">
        <v>32</v>
      </c>
      <c r="CI19" s="516" t="s">
        <v>32</v>
      </c>
      <c r="CJ19" s="515" t="s">
        <v>32</v>
      </c>
      <c r="CK19" s="516" t="s">
        <v>32</v>
      </c>
      <c r="CL19" s="515" t="s">
        <v>32</v>
      </c>
      <c r="CM19" s="516" t="s">
        <v>32</v>
      </c>
      <c r="CN19" s="515" t="s">
        <v>32</v>
      </c>
      <c r="CO19" s="516" t="s">
        <v>32</v>
      </c>
      <c r="CP19" s="515" t="s">
        <v>32</v>
      </c>
      <c r="CQ19" s="516" t="s">
        <v>32</v>
      </c>
      <c r="CR19" s="515" t="s">
        <v>32</v>
      </c>
      <c r="CS19" s="516" t="s">
        <v>32</v>
      </c>
      <c r="CT19" s="515" t="s">
        <v>32</v>
      </c>
      <c r="CU19" s="516" t="s">
        <v>32</v>
      </c>
      <c r="CV19" s="515" t="s">
        <v>32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30" t="str">
        <f t="shared" si="99"/>
        <v>جمعه</v>
      </c>
      <c r="DL19" s="515" t="s">
        <v>32</v>
      </c>
      <c r="DM19" s="516" t="s">
        <v>32</v>
      </c>
      <c r="DN19" s="515" t="s">
        <v>32</v>
      </c>
      <c r="DO19" s="516" t="s">
        <v>32</v>
      </c>
      <c r="DP19" s="515" t="s">
        <v>32</v>
      </c>
      <c r="DQ19" s="516" t="s">
        <v>32</v>
      </c>
      <c r="DR19" s="515" t="s">
        <v>32</v>
      </c>
      <c r="DS19" s="516" t="s">
        <v>32</v>
      </c>
      <c r="DT19" s="29">
        <f t="shared" si="1"/>
        <v>15</v>
      </c>
      <c r="DU19" s="30" t="str">
        <f t="shared" si="100"/>
        <v>جمعه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 t="s">
        <v>32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30" t="str">
        <f t="shared" si="101"/>
        <v>جمعه</v>
      </c>
      <c r="EV19" s="32" t="str">
        <f t="shared" si="3"/>
        <v>*</v>
      </c>
      <c r="EW19" s="33" t="str">
        <f t="shared" si="4"/>
        <v>*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*</v>
      </c>
      <c r="FA19" s="33" t="str">
        <f t="shared" si="8"/>
        <v>*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*</v>
      </c>
      <c r="FO19" s="33" t="str">
        <f t="shared" si="22"/>
        <v>*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>*</v>
      </c>
      <c r="FW19" s="33" t="str">
        <f t="shared" si="30"/>
        <v>*</v>
      </c>
      <c r="FX19" s="32" t="str">
        <f t="shared" si="31"/>
        <v>*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*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*</v>
      </c>
      <c r="GG19" s="33" t="str">
        <f t="shared" si="40"/>
        <v>*</v>
      </c>
      <c r="GH19" s="32" t="str">
        <f t="shared" si="41"/>
        <v>*</v>
      </c>
      <c r="GI19" s="33" t="str">
        <f t="shared" si="42"/>
        <v>*</v>
      </c>
      <c r="GJ19" s="32" t="str">
        <f t="shared" si="43"/>
        <v>*</v>
      </c>
      <c r="GK19" s="33" t="str">
        <f t="shared" si="44"/>
        <v>*</v>
      </c>
      <c r="GL19" s="32" t="str">
        <f t="shared" si="45"/>
        <v>*</v>
      </c>
      <c r="GM19" s="33" t="str">
        <f t="shared" si="46"/>
        <v>*</v>
      </c>
      <c r="GN19" s="32" t="str">
        <f t="shared" si="47"/>
        <v>*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102"/>
        <v>جمعه</v>
      </c>
      <c r="HD19" s="32" t="str">
        <f t="shared" si="62"/>
        <v>*</v>
      </c>
      <c r="HE19" s="33" t="str">
        <f t="shared" si="63"/>
        <v>*</v>
      </c>
      <c r="HF19" s="32" t="str">
        <f t="shared" si="64"/>
        <v>*</v>
      </c>
      <c r="HG19" s="33" t="str">
        <f t="shared" si="65"/>
        <v>*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*</v>
      </c>
      <c r="HL19" s="29">
        <f t="shared" si="70"/>
        <v>15</v>
      </c>
      <c r="HM19" s="30" t="str">
        <f t="shared" si="103"/>
        <v>جمعه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*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4"/>
        <v>جمعه</v>
      </c>
      <c r="RF19" s="34" t="s">
        <v>33</v>
      </c>
      <c r="RG19" s="115" t="str">
        <f t="shared" si="92"/>
        <v>********************************</v>
      </c>
      <c r="RH19" s="116"/>
      <c r="RI19" s="336">
        <v>15</v>
      </c>
      <c r="RJ19" s="115" t="str">
        <f t="shared" si="93"/>
        <v>********************************</v>
      </c>
      <c r="RK19" s="105"/>
      <c r="RL19" s="335">
        <f t="shared" si="94"/>
        <v>15</v>
      </c>
      <c r="RM19" s="30" t="str">
        <f t="shared" si="105"/>
        <v>جمعه</v>
      </c>
      <c r="RN19" s="36" t="s">
        <v>29</v>
      </c>
      <c r="RO19" s="705" t="str">
        <f t="shared" si="97"/>
        <v>***********</v>
      </c>
      <c r="RP19" s="707"/>
      <c r="RQ19" s="35" t="s">
        <v>34</v>
      </c>
      <c r="RR19" s="705" t="str">
        <f t="shared" si="98"/>
        <v>***********</v>
      </c>
      <c r="RS19" s="706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290</v>
      </c>
      <c r="B20" s="252" t="s">
        <v>168</v>
      </c>
      <c r="C20" s="315"/>
      <c r="D20" s="314"/>
      <c r="E20" s="308"/>
      <c r="F20" s="321" t="s">
        <v>104</v>
      </c>
      <c r="G20" s="322" t="s">
        <v>27</v>
      </c>
      <c r="H20" s="558" t="s">
        <v>293</v>
      </c>
      <c r="I20" s="559"/>
      <c r="J20" s="279"/>
      <c r="K20" s="564" t="s">
        <v>297</v>
      </c>
      <c r="L20" s="565"/>
      <c r="M20" s="254"/>
      <c r="N20" s="356" t="s">
        <v>202</v>
      </c>
      <c r="O20" s="523"/>
      <c r="P20" s="524"/>
      <c r="Q20" s="525"/>
      <c r="R20" s="526"/>
      <c r="S20" s="357" t="s">
        <v>194</v>
      </c>
      <c r="T20" s="530"/>
      <c r="U20" s="531"/>
      <c r="V20" s="532"/>
      <c r="W20" s="524"/>
      <c r="X20" s="261"/>
      <c r="Y20" s="261"/>
      <c r="Z20" s="261"/>
      <c r="AA20" s="262"/>
      <c r="AB20" s="263"/>
      <c r="AC20" s="332" t="s">
        <v>213</v>
      </c>
      <c r="AD20" s="574" t="str">
        <f>RG43</f>
        <v>*حا ج محمدی- *******************************************************</v>
      </c>
      <c r="AE20" s="575"/>
      <c r="AF20" s="575"/>
      <c r="AG20" s="575"/>
      <c r="AH20" s="575"/>
      <c r="AI20" s="575"/>
      <c r="AJ20" s="575"/>
      <c r="AK20" s="575"/>
      <c r="AL20" s="575"/>
      <c r="AM20" s="575"/>
      <c r="AN20" s="575"/>
      <c r="AO20" s="575"/>
      <c r="AP20" s="575"/>
      <c r="AQ20" s="575"/>
      <c r="AR20" s="576"/>
      <c r="AS20" s="607" t="s">
        <v>216</v>
      </c>
      <c r="AT20" s="608"/>
      <c r="AU20" s="608"/>
      <c r="AV20" s="608"/>
      <c r="AW20" s="608"/>
      <c r="AX20" s="609"/>
      <c r="AY20" s="1"/>
      <c r="AZ20" s="1"/>
      <c r="BA20" s="1"/>
      <c r="BB20" s="158">
        <v>16</v>
      </c>
      <c r="BC20" s="159" t="s">
        <v>286</v>
      </c>
      <c r="BD20" s="515" t="s">
        <v>32</v>
      </c>
      <c r="BE20" s="516" t="s">
        <v>32</v>
      </c>
      <c r="BF20" s="515" t="s">
        <v>32</v>
      </c>
      <c r="BG20" s="516" t="s">
        <v>32</v>
      </c>
      <c r="BH20" s="515" t="s">
        <v>32</v>
      </c>
      <c r="BI20" s="516" t="s">
        <v>32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515" t="s">
        <v>32</v>
      </c>
      <c r="BQ20" s="516" t="s">
        <v>32</v>
      </c>
      <c r="BR20" s="515" t="s">
        <v>32</v>
      </c>
      <c r="BS20" s="516" t="s">
        <v>32</v>
      </c>
      <c r="BT20" s="515" t="s">
        <v>32</v>
      </c>
      <c r="BU20" s="516" t="s">
        <v>32</v>
      </c>
      <c r="BV20" s="515" t="s">
        <v>32</v>
      </c>
      <c r="BW20" s="516" t="s">
        <v>32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15" t="s">
        <v>32</v>
      </c>
      <c r="CE20" s="516" t="s">
        <v>32</v>
      </c>
      <c r="CF20" s="515" t="s">
        <v>32</v>
      </c>
      <c r="CG20" s="516" t="s">
        <v>32</v>
      </c>
      <c r="CH20" s="515" t="s">
        <v>32</v>
      </c>
      <c r="CI20" s="516" t="s">
        <v>32</v>
      </c>
      <c r="CJ20" s="515" t="s">
        <v>32</v>
      </c>
      <c r="CK20" s="516" t="s">
        <v>32</v>
      </c>
      <c r="CL20" s="515" t="s">
        <v>32</v>
      </c>
      <c r="CM20" s="516" t="s">
        <v>32</v>
      </c>
      <c r="CN20" s="515" t="s">
        <v>32</v>
      </c>
      <c r="CO20" s="516" t="s">
        <v>32</v>
      </c>
      <c r="CP20" s="515" t="s">
        <v>32</v>
      </c>
      <c r="CQ20" s="516" t="s">
        <v>32</v>
      </c>
      <c r="CR20" s="515" t="s">
        <v>32</v>
      </c>
      <c r="CS20" s="516" t="s">
        <v>32</v>
      </c>
      <c r="CT20" s="515" t="s">
        <v>32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 t="s">
        <v>32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30" t="str">
        <f t="shared" si="99"/>
        <v>شنبه</v>
      </c>
      <c r="DL20" s="515" t="s">
        <v>32</v>
      </c>
      <c r="DM20" s="516" t="s">
        <v>32</v>
      </c>
      <c r="DN20" s="515" t="s">
        <v>32</v>
      </c>
      <c r="DO20" s="516" t="s">
        <v>32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30" t="str">
        <f t="shared" si="100"/>
        <v>شنبه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30" t="str">
        <f t="shared" si="101"/>
        <v>شنبه</v>
      </c>
      <c r="EV20" s="32" t="str">
        <f t="shared" si="3"/>
        <v>*</v>
      </c>
      <c r="EW20" s="33" t="str">
        <f t="shared" si="4"/>
        <v>*</v>
      </c>
      <c r="EX20" s="32" t="str">
        <f t="shared" si="95"/>
        <v>*</v>
      </c>
      <c r="EY20" s="33" t="str">
        <f t="shared" si="96"/>
        <v>*</v>
      </c>
      <c r="EZ20" s="32" t="str">
        <f t="shared" si="7"/>
        <v>*</v>
      </c>
      <c r="FA20" s="33" t="str">
        <f t="shared" si="8"/>
        <v>*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*</v>
      </c>
      <c r="FI20" s="33" t="str">
        <f t="shared" si="16"/>
        <v>*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*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*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>*</v>
      </c>
      <c r="FW20" s="33" t="str">
        <f t="shared" si="30"/>
        <v>*</v>
      </c>
      <c r="FX20" s="32" t="str">
        <f t="shared" si="31"/>
        <v>*</v>
      </c>
      <c r="FY20" s="33" t="str">
        <f t="shared" si="32"/>
        <v>*</v>
      </c>
      <c r="FZ20" s="32" t="str">
        <f t="shared" si="33"/>
        <v>*</v>
      </c>
      <c r="GA20" s="33" t="str">
        <f t="shared" si="34"/>
        <v>*</v>
      </c>
      <c r="GB20" s="32" t="str">
        <f t="shared" si="35"/>
        <v>*</v>
      </c>
      <c r="GC20" s="33" t="str">
        <f t="shared" si="36"/>
        <v>*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*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*</v>
      </c>
      <c r="GK20" s="33" t="str">
        <f t="shared" si="44"/>
        <v>*</v>
      </c>
      <c r="GL20" s="32" t="str">
        <f t="shared" si="45"/>
        <v>*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*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102"/>
        <v>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*</v>
      </c>
      <c r="HG20" s="33" t="str">
        <f t="shared" si="65"/>
        <v>*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3"/>
        <v>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4"/>
        <v>شنبه</v>
      </c>
      <c r="RF20" s="34" t="s">
        <v>33</v>
      </c>
      <c r="RG20" s="115" t="str">
        <f t="shared" si="92"/>
        <v>********************************</v>
      </c>
      <c r="RH20" s="116"/>
      <c r="RI20" s="336">
        <v>16</v>
      </c>
      <c r="RJ20" s="115" t="str">
        <f t="shared" si="93"/>
        <v>********************************</v>
      </c>
      <c r="RK20" s="105"/>
      <c r="RL20" s="335">
        <f t="shared" si="94"/>
        <v>16</v>
      </c>
      <c r="RM20" s="30" t="str">
        <f t="shared" si="105"/>
        <v>شنبه</v>
      </c>
      <c r="RN20" s="36" t="s">
        <v>29</v>
      </c>
      <c r="RO20" s="705" t="str">
        <f t="shared" si="97"/>
        <v>***********</v>
      </c>
      <c r="RP20" s="707"/>
      <c r="RQ20" s="35" t="s">
        <v>34</v>
      </c>
      <c r="RR20" s="705" t="str">
        <f t="shared" si="98"/>
        <v>***********</v>
      </c>
      <c r="RS20" s="706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291</v>
      </c>
      <c r="B21" s="359" t="s">
        <v>308</v>
      </c>
      <c r="C21" s="360"/>
      <c r="D21" s="361"/>
      <c r="E21" s="309"/>
      <c r="F21" s="323" t="s">
        <v>107</v>
      </c>
      <c r="G21" s="324" t="s">
        <v>27</v>
      </c>
      <c r="H21" s="558" t="s">
        <v>203</v>
      </c>
      <c r="I21" s="559"/>
      <c r="J21" s="279"/>
      <c r="K21" s="564" t="s">
        <v>226</v>
      </c>
      <c r="L21" s="565"/>
      <c r="M21" s="275"/>
      <c r="N21" s="362" t="s">
        <v>199</v>
      </c>
      <c r="O21" s="527"/>
      <c r="P21" s="528"/>
      <c r="Q21" s="528"/>
      <c r="R21" s="529"/>
      <c r="S21" s="363" t="s">
        <v>194</v>
      </c>
      <c r="T21" s="533"/>
      <c r="U21" s="534"/>
      <c r="V21" s="535"/>
      <c r="W21" s="528"/>
      <c r="X21" s="265"/>
      <c r="Y21" s="424"/>
      <c r="Z21" s="264"/>
      <c r="AA21" s="265"/>
      <c r="AB21" s="266"/>
      <c r="AC21" s="333" t="s">
        <v>214</v>
      </c>
      <c r="AD21" s="633" t="str">
        <f>RG7</f>
        <v>********************************</v>
      </c>
      <c r="AE21" s="634"/>
      <c r="AF21" s="634"/>
      <c r="AG21" s="634"/>
      <c r="AH21" s="634"/>
      <c r="AI21" s="634"/>
      <c r="AJ21" s="634"/>
      <c r="AK21" s="634"/>
      <c r="AL21" s="634"/>
      <c r="AM21" s="634"/>
      <c r="AN21" s="634"/>
      <c r="AO21" s="634"/>
      <c r="AP21" s="634"/>
      <c r="AQ21" s="634"/>
      <c r="AR21" s="635"/>
      <c r="AS21" s="612" t="s">
        <v>223</v>
      </c>
      <c r="AT21" s="613"/>
      <c r="AU21" s="613"/>
      <c r="AV21" s="613"/>
      <c r="AW21" s="613"/>
      <c r="AX21" s="614"/>
      <c r="AY21" s="1"/>
      <c r="AZ21" s="1"/>
      <c r="BA21" s="1"/>
      <c r="BB21" s="158">
        <v>17</v>
      </c>
      <c r="BC21" s="159" t="s">
        <v>40</v>
      </c>
      <c r="BD21" s="515" t="s">
        <v>32</v>
      </c>
      <c r="BE21" s="516" t="s">
        <v>32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515" t="s">
        <v>32</v>
      </c>
      <c r="BQ21" s="516" t="s">
        <v>32</v>
      </c>
      <c r="BR21" s="515" t="s">
        <v>32</v>
      </c>
      <c r="BS21" s="516" t="s">
        <v>32</v>
      </c>
      <c r="BT21" s="515" t="s">
        <v>32</v>
      </c>
      <c r="BU21" s="516" t="s">
        <v>32</v>
      </c>
      <c r="BV21" s="515" t="s">
        <v>32</v>
      </c>
      <c r="BW21" s="516" t="s">
        <v>32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 t="s">
        <v>32</v>
      </c>
      <c r="CG21" s="516" t="s">
        <v>32</v>
      </c>
      <c r="CH21" s="515" t="s">
        <v>32</v>
      </c>
      <c r="CI21" s="516" t="s">
        <v>32</v>
      </c>
      <c r="CJ21" s="515" t="s">
        <v>32</v>
      </c>
      <c r="CK21" s="516" t="s">
        <v>32</v>
      </c>
      <c r="CL21" s="515" t="s">
        <v>32</v>
      </c>
      <c r="CM21" s="516" t="s">
        <v>32</v>
      </c>
      <c r="CN21" s="515" t="s">
        <v>32</v>
      </c>
      <c r="CO21" s="516" t="s">
        <v>32</v>
      </c>
      <c r="CP21" s="515" t="s">
        <v>32</v>
      </c>
      <c r="CQ21" s="516" t="s">
        <v>32</v>
      </c>
      <c r="CR21" s="515" t="s">
        <v>32</v>
      </c>
      <c r="CS21" s="516" t="s">
        <v>32</v>
      </c>
      <c r="CT21" s="515" t="s">
        <v>32</v>
      </c>
      <c r="CU21" s="516" t="s">
        <v>32</v>
      </c>
      <c r="CV21" s="515" t="s">
        <v>32</v>
      </c>
      <c r="CW21" s="516" t="s">
        <v>32</v>
      </c>
      <c r="CX21" s="515" t="s">
        <v>32</v>
      </c>
      <c r="CY21" s="516" t="s">
        <v>32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30" t="str">
        <f t="shared" si="99"/>
        <v>یکشنبه</v>
      </c>
      <c r="DL21" s="515" t="s">
        <v>32</v>
      </c>
      <c r="DM21" s="516" t="s">
        <v>32</v>
      </c>
      <c r="DN21" s="515" t="s">
        <v>32</v>
      </c>
      <c r="DO21" s="516" t="s">
        <v>32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30" t="str">
        <f t="shared" si="100"/>
        <v>یکشنبه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30" t="str">
        <f t="shared" si="101"/>
        <v>یکشنبه</v>
      </c>
      <c r="EV21" s="32" t="str">
        <f t="shared" si="3"/>
        <v>*</v>
      </c>
      <c r="EW21" s="33" t="str">
        <f t="shared" si="4"/>
        <v>*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*</v>
      </c>
      <c r="FM21" s="33" t="str">
        <f t="shared" si="20"/>
        <v>*</v>
      </c>
      <c r="FN21" s="32" t="str">
        <f t="shared" si="21"/>
        <v>*</v>
      </c>
      <c r="FO21" s="33" t="str">
        <f t="shared" si="22"/>
        <v>*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*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*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*</v>
      </c>
      <c r="GG21" s="33" t="str">
        <f t="shared" si="40"/>
        <v>*</v>
      </c>
      <c r="GH21" s="32" t="str">
        <f t="shared" si="41"/>
        <v>*</v>
      </c>
      <c r="GI21" s="33" t="str">
        <f t="shared" si="42"/>
        <v>*</v>
      </c>
      <c r="GJ21" s="32" t="str">
        <f t="shared" si="43"/>
        <v>*</v>
      </c>
      <c r="GK21" s="33" t="str">
        <f t="shared" si="44"/>
        <v>*</v>
      </c>
      <c r="GL21" s="32" t="str">
        <f t="shared" si="45"/>
        <v>*</v>
      </c>
      <c r="GM21" s="33" t="str">
        <f t="shared" si="46"/>
        <v>*</v>
      </c>
      <c r="GN21" s="32" t="str">
        <f t="shared" si="47"/>
        <v>*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*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102"/>
        <v>یکشنبه</v>
      </c>
      <c r="HD21" s="32" t="str">
        <f t="shared" si="62"/>
        <v>*</v>
      </c>
      <c r="HE21" s="33" t="str">
        <f t="shared" si="63"/>
        <v>*</v>
      </c>
      <c r="HF21" s="32" t="str">
        <f t="shared" si="64"/>
        <v>*</v>
      </c>
      <c r="HG21" s="33" t="str">
        <f t="shared" si="65"/>
        <v>*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3"/>
        <v>یکشنبه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4"/>
        <v>یکشنبه</v>
      </c>
      <c r="RF21" s="34" t="s">
        <v>33</v>
      </c>
      <c r="RG21" s="115" t="str">
        <f t="shared" si="92"/>
        <v>********************************</v>
      </c>
      <c r="RH21" s="116"/>
      <c r="RI21" s="336">
        <v>17</v>
      </c>
      <c r="RJ21" s="115" t="str">
        <f t="shared" si="93"/>
        <v>********************************</v>
      </c>
      <c r="RK21" s="105"/>
      <c r="RL21" s="335">
        <f t="shared" si="94"/>
        <v>17</v>
      </c>
      <c r="RM21" s="30" t="str">
        <f t="shared" si="105"/>
        <v>یکشنبه</v>
      </c>
      <c r="RN21" s="36" t="s">
        <v>29</v>
      </c>
      <c r="RO21" s="705" t="str">
        <f t="shared" si="97"/>
        <v>***********</v>
      </c>
      <c r="RP21" s="707"/>
      <c r="RQ21" s="35" t="s">
        <v>34</v>
      </c>
      <c r="RR21" s="705" t="str">
        <f t="shared" si="98"/>
        <v>***********</v>
      </c>
      <c r="RS21" s="706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51" t="s">
        <v>292</v>
      </c>
      <c r="B22" s="553" t="s">
        <v>168</v>
      </c>
      <c r="C22" s="472"/>
      <c r="D22" s="473"/>
      <c r="E22" s="310"/>
      <c r="F22" s="325" t="s">
        <v>294</v>
      </c>
      <c r="G22" s="326" t="s">
        <v>27</v>
      </c>
      <c r="H22" s="564" t="s">
        <v>295</v>
      </c>
      <c r="I22" s="565"/>
      <c r="J22" s="496"/>
      <c r="K22" s="603" t="s">
        <v>226</v>
      </c>
      <c r="L22" s="604"/>
      <c r="M22" s="496"/>
      <c r="N22" s="366" t="s">
        <v>192</v>
      </c>
      <c r="O22" s="496"/>
      <c r="P22" s="366" t="s">
        <v>193</v>
      </c>
      <c r="Q22" s="492"/>
      <c r="R22" s="493"/>
      <c r="S22" s="494"/>
      <c r="T22" s="494"/>
      <c r="U22" s="495"/>
      <c r="V22" s="366" t="s">
        <v>132</v>
      </c>
      <c r="W22" s="272"/>
      <c r="X22" s="273"/>
      <c r="Y22" s="367" t="s">
        <v>200</v>
      </c>
      <c r="Z22" s="267" t="s">
        <v>185</v>
      </c>
      <c r="AA22" s="368"/>
      <c r="AB22" s="369"/>
      <c r="AC22" s="345" t="s">
        <v>215</v>
      </c>
      <c r="AD22" s="624" t="str">
        <f>RG79</f>
        <v>*****************</v>
      </c>
      <c r="AE22" s="624"/>
      <c r="AF22" s="624"/>
      <c r="AG22" s="624"/>
      <c r="AH22" s="624"/>
      <c r="AI22" s="624"/>
      <c r="AJ22" s="624"/>
      <c r="AK22" s="624"/>
      <c r="AL22" s="625"/>
      <c r="AM22" s="346" t="s">
        <v>212</v>
      </c>
      <c r="AN22" s="624" t="str">
        <f>RG115</f>
        <v>*******************</v>
      </c>
      <c r="AO22" s="624"/>
      <c r="AP22" s="624"/>
      <c r="AQ22" s="624"/>
      <c r="AR22" s="626"/>
      <c r="AS22" s="615"/>
      <c r="AT22" s="616"/>
      <c r="AU22" s="616"/>
      <c r="AV22" s="616"/>
      <c r="AW22" s="616"/>
      <c r="AX22" s="617"/>
      <c r="AY22" s="1"/>
      <c r="AZ22" s="1"/>
      <c r="BA22" s="1"/>
      <c r="BB22" s="517">
        <v>18</v>
      </c>
      <c r="BC22" s="518" t="s">
        <v>41</v>
      </c>
      <c r="BD22" s="515" t="s">
        <v>32</v>
      </c>
      <c r="BE22" s="516" t="s">
        <v>32</v>
      </c>
      <c r="BF22" s="515" t="s">
        <v>32</v>
      </c>
      <c r="BG22" s="516" t="s">
        <v>32</v>
      </c>
      <c r="BH22" s="515" t="s">
        <v>32</v>
      </c>
      <c r="BI22" s="516" t="s">
        <v>32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515" t="s">
        <v>32</v>
      </c>
      <c r="BQ22" s="516" t="s">
        <v>32</v>
      </c>
      <c r="BR22" s="515" t="s">
        <v>32</v>
      </c>
      <c r="BS22" s="516" t="s">
        <v>32</v>
      </c>
      <c r="BT22" s="515" t="s">
        <v>32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15" t="s">
        <v>32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 t="s">
        <v>32</v>
      </c>
      <c r="CO22" s="516" t="s">
        <v>32</v>
      </c>
      <c r="CP22" s="515" t="s">
        <v>32</v>
      </c>
      <c r="CQ22" s="516" t="s">
        <v>32</v>
      </c>
      <c r="CR22" s="515" t="s">
        <v>32</v>
      </c>
      <c r="CS22" s="516" t="s">
        <v>32</v>
      </c>
      <c r="CT22" s="515" t="s">
        <v>32</v>
      </c>
      <c r="CU22" s="516" t="s">
        <v>32</v>
      </c>
      <c r="CV22" s="515" t="s">
        <v>32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30" t="str">
        <f t="shared" si="99"/>
        <v>دوشنبه</v>
      </c>
      <c r="DL22" s="515" t="s">
        <v>32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30" t="str">
        <f t="shared" si="100"/>
        <v>دوشنبه</v>
      </c>
      <c r="DV22" s="163" t="s">
        <v>32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 t="s">
        <v>32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30" t="str">
        <f t="shared" si="101"/>
        <v>دوشنبه</v>
      </c>
      <c r="EV22" s="32" t="str">
        <f t="shared" si="3"/>
        <v>*</v>
      </c>
      <c r="EW22" s="33" t="str">
        <f t="shared" si="4"/>
        <v>*</v>
      </c>
      <c r="EX22" s="32" t="str">
        <f t="shared" si="95"/>
        <v>*</v>
      </c>
      <c r="EY22" s="33" t="str">
        <f t="shared" si="96"/>
        <v>*</v>
      </c>
      <c r="EZ22" s="32" t="str">
        <f t="shared" si="7"/>
        <v>*</v>
      </c>
      <c r="FA22" s="33" t="str">
        <f t="shared" si="8"/>
        <v>*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*</v>
      </c>
      <c r="FI22" s="33" t="str">
        <f t="shared" si="16"/>
        <v>*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*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>*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*</v>
      </c>
      <c r="GG22" s="33" t="str">
        <f t="shared" si="40"/>
        <v>*</v>
      </c>
      <c r="GH22" s="32" t="str">
        <f t="shared" si="41"/>
        <v>*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*</v>
      </c>
      <c r="GM22" s="33" t="str">
        <f t="shared" si="46"/>
        <v>*</v>
      </c>
      <c r="GN22" s="32" t="str">
        <f t="shared" si="47"/>
        <v>*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102"/>
        <v>دوشنبه</v>
      </c>
      <c r="HD22" s="32" t="str">
        <f t="shared" si="62"/>
        <v>*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3"/>
        <v>دوشنبه</v>
      </c>
      <c r="HN22" s="32" t="str">
        <f t="shared" si="71"/>
        <v>*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*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4"/>
        <v>دوشنبه</v>
      </c>
      <c r="RF22" s="34" t="s">
        <v>33</v>
      </c>
      <c r="RG22" s="115" t="str">
        <f t="shared" si="92"/>
        <v>********************************</v>
      </c>
      <c r="RH22" s="116"/>
      <c r="RI22" s="336">
        <v>18</v>
      </c>
      <c r="RJ22" s="115" t="str">
        <f t="shared" si="93"/>
        <v>********************************</v>
      </c>
      <c r="RK22" s="105"/>
      <c r="RL22" s="335">
        <f t="shared" si="94"/>
        <v>18</v>
      </c>
      <c r="RM22" s="30" t="str">
        <f t="shared" si="105"/>
        <v>دوشنبه</v>
      </c>
      <c r="RN22" s="36" t="s">
        <v>29</v>
      </c>
      <c r="RO22" s="705" t="str">
        <f t="shared" si="97"/>
        <v>***********</v>
      </c>
      <c r="RP22" s="707"/>
      <c r="RQ22" s="35" t="s">
        <v>34</v>
      </c>
      <c r="RR22" s="705" t="str">
        <f t="shared" si="98"/>
        <v>***********</v>
      </c>
      <c r="RS22" s="706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290</v>
      </c>
      <c r="B23" s="280" t="s">
        <v>232</v>
      </c>
      <c r="C23" s="316"/>
      <c r="D23" s="317"/>
      <c r="E23" s="311"/>
      <c r="F23" s="327" t="s">
        <v>104</v>
      </c>
      <c r="G23" s="328" t="s">
        <v>28</v>
      </c>
      <c r="H23" s="560" t="s">
        <v>296</v>
      </c>
      <c r="I23" s="561"/>
      <c r="J23" s="307"/>
      <c r="K23" s="572" t="s">
        <v>297</v>
      </c>
      <c r="L23" s="573"/>
      <c r="M23" s="487"/>
      <c r="N23" s="371" t="s">
        <v>202</v>
      </c>
      <c r="O23" s="507"/>
      <c r="P23" s="503"/>
      <c r="Q23" s="508"/>
      <c r="R23" s="509"/>
      <c r="S23" s="372" t="s">
        <v>194</v>
      </c>
      <c r="T23" s="500"/>
      <c r="U23" s="501"/>
      <c r="V23" s="502"/>
      <c r="W23" s="503"/>
      <c r="X23" s="281"/>
      <c r="Y23" s="281"/>
      <c r="Z23" s="281"/>
      <c r="AA23" s="294"/>
      <c r="AB23" s="295"/>
      <c r="AC23" s="347" t="s">
        <v>213</v>
      </c>
      <c r="AD23" s="640" t="str">
        <f>RJ43</f>
        <v>*********************************************************</v>
      </c>
      <c r="AE23" s="641"/>
      <c r="AF23" s="641"/>
      <c r="AG23" s="641"/>
      <c r="AH23" s="641"/>
      <c r="AI23" s="641"/>
      <c r="AJ23" s="641"/>
      <c r="AK23" s="641"/>
      <c r="AL23" s="641"/>
      <c r="AM23" s="641"/>
      <c r="AN23" s="641"/>
      <c r="AO23" s="641"/>
      <c r="AP23" s="641"/>
      <c r="AQ23" s="641"/>
      <c r="AR23" s="642"/>
      <c r="AS23" s="615"/>
      <c r="AT23" s="616"/>
      <c r="AU23" s="616"/>
      <c r="AV23" s="616"/>
      <c r="AW23" s="616"/>
      <c r="AX23" s="617"/>
      <c r="AY23" s="1"/>
      <c r="AZ23" s="1"/>
      <c r="BA23" s="1"/>
      <c r="BB23" s="158">
        <v>19</v>
      </c>
      <c r="BC23" s="159" t="s">
        <v>42</v>
      </c>
      <c r="BD23" s="515" t="s">
        <v>32</v>
      </c>
      <c r="BE23" s="516" t="s">
        <v>32</v>
      </c>
      <c r="BF23" s="515" t="s">
        <v>32</v>
      </c>
      <c r="BG23" s="516" t="s">
        <v>32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 t="s">
        <v>32</v>
      </c>
      <c r="BO23" s="516" t="s">
        <v>32</v>
      </c>
      <c r="BP23" s="515" t="s">
        <v>32</v>
      </c>
      <c r="BQ23" s="516" t="s">
        <v>32</v>
      </c>
      <c r="BR23" s="515" t="s">
        <v>32</v>
      </c>
      <c r="BS23" s="516" t="s">
        <v>32</v>
      </c>
      <c r="BT23" s="515" t="s">
        <v>32</v>
      </c>
      <c r="BU23" s="516" t="s">
        <v>32</v>
      </c>
      <c r="BV23" s="515" t="s">
        <v>32</v>
      </c>
      <c r="BW23" s="516" t="s">
        <v>32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 t="s">
        <v>32</v>
      </c>
      <c r="CG23" s="516" t="s">
        <v>32</v>
      </c>
      <c r="CH23" s="515" t="s">
        <v>32</v>
      </c>
      <c r="CI23" s="516" t="s">
        <v>32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 t="s">
        <v>32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15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 t="s">
        <v>32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30" t="str">
        <f t="shared" si="99"/>
        <v>سه شنبه</v>
      </c>
      <c r="DL23" s="515" t="s">
        <v>32</v>
      </c>
      <c r="DM23" s="516" t="s">
        <v>32</v>
      </c>
      <c r="DN23" s="515" t="s">
        <v>32</v>
      </c>
      <c r="DO23" s="516" t="s">
        <v>32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30" t="str">
        <f t="shared" si="100"/>
        <v>سه شنبه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30" t="str">
        <f t="shared" si="101"/>
        <v>سه شنبه</v>
      </c>
      <c r="EV23" s="32" t="str">
        <f t="shared" si="3"/>
        <v>*</v>
      </c>
      <c r="EW23" s="33" t="str">
        <f t="shared" si="4"/>
        <v>*</v>
      </c>
      <c r="EX23" s="32" t="str">
        <f t="shared" si="95"/>
        <v>*</v>
      </c>
      <c r="EY23" s="33" t="str">
        <f t="shared" si="96"/>
        <v>*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*</v>
      </c>
      <c r="FG23" s="33" t="str">
        <f t="shared" si="14"/>
        <v>*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*</v>
      </c>
      <c r="FM23" s="33" t="str">
        <f t="shared" si="20"/>
        <v>*</v>
      </c>
      <c r="FN23" s="32" t="str">
        <f t="shared" si="21"/>
        <v>*</v>
      </c>
      <c r="FO23" s="33" t="str">
        <f t="shared" si="22"/>
        <v>*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*</v>
      </c>
      <c r="FY23" s="33" t="str">
        <f t="shared" si="32"/>
        <v>*</v>
      </c>
      <c r="FZ23" s="32" t="str">
        <f t="shared" si="33"/>
        <v>*</v>
      </c>
      <c r="GA23" s="33" t="str">
        <f t="shared" si="34"/>
        <v>*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*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*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102"/>
        <v>سه 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*</v>
      </c>
      <c r="HG23" s="33" t="str">
        <f t="shared" si="65"/>
        <v>*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3"/>
        <v>سه 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4"/>
        <v>سه شنبه</v>
      </c>
      <c r="RF23" s="34" t="s">
        <v>33</v>
      </c>
      <c r="RG23" s="115" t="str">
        <f t="shared" si="92"/>
        <v>********************************</v>
      </c>
      <c r="RH23" s="116"/>
      <c r="RI23" s="336">
        <v>19</v>
      </c>
      <c r="RJ23" s="115" t="str">
        <f t="shared" si="93"/>
        <v>********************************</v>
      </c>
      <c r="RK23" s="105"/>
      <c r="RL23" s="335">
        <f t="shared" si="94"/>
        <v>19</v>
      </c>
      <c r="RM23" s="30" t="str">
        <f t="shared" si="105"/>
        <v>سه شنبه</v>
      </c>
      <c r="RN23" s="36" t="s">
        <v>29</v>
      </c>
      <c r="RO23" s="705" t="str">
        <f t="shared" si="97"/>
        <v>***********</v>
      </c>
      <c r="RP23" s="707"/>
      <c r="RQ23" s="35" t="s">
        <v>34</v>
      </c>
      <c r="RR23" s="705" t="str">
        <f t="shared" si="98"/>
        <v>***********</v>
      </c>
      <c r="RS23" s="706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291</v>
      </c>
      <c r="B24" s="374" t="s">
        <v>308</v>
      </c>
      <c r="C24" s="375"/>
      <c r="D24" s="376"/>
      <c r="E24" s="312"/>
      <c r="F24" s="329" t="s">
        <v>107</v>
      </c>
      <c r="G24" s="330" t="s">
        <v>28</v>
      </c>
      <c r="H24" s="560" t="s">
        <v>203</v>
      </c>
      <c r="I24" s="561"/>
      <c r="J24" s="307"/>
      <c r="K24" s="572" t="s">
        <v>226</v>
      </c>
      <c r="L24" s="573"/>
      <c r="M24" s="303"/>
      <c r="N24" s="377" t="s">
        <v>199</v>
      </c>
      <c r="O24" s="510"/>
      <c r="P24" s="506"/>
      <c r="Q24" s="506"/>
      <c r="R24" s="511"/>
      <c r="S24" s="378" t="s">
        <v>194</v>
      </c>
      <c r="T24" s="504"/>
      <c r="U24" s="505"/>
      <c r="V24" s="497"/>
      <c r="W24" s="506"/>
      <c r="X24" s="297"/>
      <c r="Y24" s="297"/>
      <c r="Z24" s="296"/>
      <c r="AA24" s="297"/>
      <c r="AB24" s="298"/>
      <c r="AC24" s="334" t="s">
        <v>214</v>
      </c>
      <c r="AD24" s="643" t="str">
        <f>RJ7</f>
        <v>********************************</v>
      </c>
      <c r="AE24" s="644"/>
      <c r="AF24" s="644"/>
      <c r="AG24" s="644"/>
      <c r="AH24" s="644"/>
      <c r="AI24" s="644"/>
      <c r="AJ24" s="644"/>
      <c r="AK24" s="644"/>
      <c r="AL24" s="644"/>
      <c r="AM24" s="644"/>
      <c r="AN24" s="644"/>
      <c r="AO24" s="644"/>
      <c r="AP24" s="644"/>
      <c r="AQ24" s="644"/>
      <c r="AR24" s="645"/>
      <c r="AS24" s="615"/>
      <c r="AT24" s="616"/>
      <c r="AU24" s="616"/>
      <c r="AV24" s="616"/>
      <c r="AW24" s="616"/>
      <c r="AX24" s="617"/>
      <c r="AY24" s="1"/>
      <c r="AZ24" s="1"/>
      <c r="BA24" s="1"/>
      <c r="BB24" s="158">
        <v>20</v>
      </c>
      <c r="BC24" s="159" t="s">
        <v>43</v>
      </c>
      <c r="BD24" s="515" t="s">
        <v>32</v>
      </c>
      <c r="BE24" s="516" t="s">
        <v>32</v>
      </c>
      <c r="BF24" s="515" t="s">
        <v>32</v>
      </c>
      <c r="BG24" s="516" t="s">
        <v>32</v>
      </c>
      <c r="BH24" s="515" t="s">
        <v>32</v>
      </c>
      <c r="BI24" s="516" t="s">
        <v>32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 t="s">
        <v>32</v>
      </c>
      <c r="BO24" s="516" t="s">
        <v>32</v>
      </c>
      <c r="BP24" s="515" t="s">
        <v>32</v>
      </c>
      <c r="BQ24" s="516" t="s">
        <v>32</v>
      </c>
      <c r="BR24" s="515" t="s">
        <v>32</v>
      </c>
      <c r="BS24" s="516" t="s">
        <v>32</v>
      </c>
      <c r="BT24" s="515" t="s">
        <v>32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 t="s">
        <v>32</v>
      </c>
      <c r="CG24" s="516" t="s">
        <v>32</v>
      </c>
      <c r="CH24" s="515" t="s">
        <v>32</v>
      </c>
      <c r="CI24" s="516" t="s">
        <v>32</v>
      </c>
      <c r="CJ24" s="515" t="s">
        <v>32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 t="s">
        <v>32</v>
      </c>
      <c r="CQ24" s="516" t="s">
        <v>32</v>
      </c>
      <c r="CR24" s="515" t="s">
        <v>32</v>
      </c>
      <c r="CS24" s="516" t="s">
        <v>32</v>
      </c>
      <c r="CT24" s="515" t="s">
        <v>32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 t="s">
        <v>32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30" t="str">
        <f t="shared" si="99"/>
        <v>چهارشنبه</v>
      </c>
      <c r="DL24" s="515" t="s">
        <v>32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 t="s">
        <v>32</v>
      </c>
      <c r="DT24" s="29">
        <f t="shared" si="1"/>
        <v>20</v>
      </c>
      <c r="DU24" s="30" t="str">
        <f t="shared" si="100"/>
        <v>چهارشنبه</v>
      </c>
      <c r="DV24" s="163" t="s">
        <v>32</v>
      </c>
      <c r="DW24" s="164" t="s">
        <v>32</v>
      </c>
      <c r="DX24" s="163" t="s">
        <v>32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30" t="str">
        <f t="shared" si="101"/>
        <v>چهارشنبه</v>
      </c>
      <c r="EV24" s="32" t="str">
        <f t="shared" si="3"/>
        <v>*</v>
      </c>
      <c r="EW24" s="33" t="str">
        <f t="shared" si="4"/>
        <v>*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*</v>
      </c>
      <c r="FA24" s="33" t="str">
        <f t="shared" si="8"/>
        <v>*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*</v>
      </c>
      <c r="FG24" s="33" t="str">
        <f t="shared" si="14"/>
        <v>*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*</v>
      </c>
      <c r="FL24" s="32" t="str">
        <f t="shared" si="19"/>
        <v>*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*</v>
      </c>
      <c r="FY24" s="33" t="str">
        <f t="shared" si="32"/>
        <v>*</v>
      </c>
      <c r="FZ24" s="32" t="str">
        <f t="shared" si="33"/>
        <v>*</v>
      </c>
      <c r="GA24" s="33" t="str">
        <f t="shared" si="34"/>
        <v>*</v>
      </c>
      <c r="GB24" s="32" t="str">
        <f t="shared" si="35"/>
        <v>*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>*</v>
      </c>
      <c r="GI24" s="33" t="str">
        <f t="shared" si="42"/>
        <v>*</v>
      </c>
      <c r="GJ24" s="32" t="str">
        <f t="shared" si="43"/>
        <v>*</v>
      </c>
      <c r="GK24" s="33" t="str">
        <f t="shared" si="44"/>
        <v>*</v>
      </c>
      <c r="GL24" s="32" t="str">
        <f t="shared" si="45"/>
        <v>*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*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102"/>
        <v>چهارشنبه</v>
      </c>
      <c r="HD24" s="32" t="str">
        <f t="shared" si="62"/>
        <v>*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*</v>
      </c>
      <c r="HL24" s="29">
        <f t="shared" si="70"/>
        <v>20</v>
      </c>
      <c r="HM24" s="30" t="str">
        <f t="shared" si="103"/>
        <v>چهارشنبه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*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4"/>
        <v>چهارشنبه</v>
      </c>
      <c r="RF24" s="34" t="s">
        <v>33</v>
      </c>
      <c r="RG24" s="115" t="str">
        <f t="shared" si="92"/>
        <v>********************************</v>
      </c>
      <c r="RH24" s="116"/>
      <c r="RI24" s="336">
        <v>20</v>
      </c>
      <c r="RJ24" s="115" t="str">
        <f t="shared" si="93"/>
        <v>********************************</v>
      </c>
      <c r="RK24" s="105"/>
      <c r="RL24" s="335">
        <f t="shared" si="94"/>
        <v>20</v>
      </c>
      <c r="RM24" s="30" t="str">
        <f t="shared" si="105"/>
        <v>چهارشنبه</v>
      </c>
      <c r="RN24" s="36" t="s">
        <v>29</v>
      </c>
      <c r="RO24" s="705" t="str">
        <f t="shared" si="97"/>
        <v>***********</v>
      </c>
      <c r="RP24" s="707"/>
      <c r="RQ24" s="35" t="s">
        <v>34</v>
      </c>
      <c r="RR24" s="705" t="str">
        <f t="shared" si="98"/>
        <v>***********</v>
      </c>
      <c r="RS24" s="706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2" t="s">
        <v>292</v>
      </c>
      <c r="B25" s="554" t="s">
        <v>232</v>
      </c>
      <c r="C25" s="474"/>
      <c r="D25" s="475"/>
      <c r="E25" s="313"/>
      <c r="F25" s="338" t="s">
        <v>294</v>
      </c>
      <c r="G25" s="339" t="s">
        <v>28</v>
      </c>
      <c r="H25" s="562" t="s">
        <v>295</v>
      </c>
      <c r="I25" s="563"/>
      <c r="J25" s="491"/>
      <c r="K25" s="556" t="s">
        <v>226</v>
      </c>
      <c r="L25" s="557"/>
      <c r="M25" s="491"/>
      <c r="N25" s="381" t="s">
        <v>192</v>
      </c>
      <c r="O25" s="491"/>
      <c r="P25" s="381" t="s">
        <v>193</v>
      </c>
      <c r="Q25" s="486"/>
      <c r="R25" s="488"/>
      <c r="S25" s="489"/>
      <c r="T25" s="489"/>
      <c r="U25" s="490"/>
      <c r="V25" s="381" t="s">
        <v>132</v>
      </c>
      <c r="W25" s="300"/>
      <c r="X25" s="301"/>
      <c r="Y25" s="382" t="s">
        <v>200</v>
      </c>
      <c r="Z25" s="299" t="s">
        <v>185</v>
      </c>
      <c r="AA25" s="383"/>
      <c r="AB25" s="384"/>
      <c r="AC25" s="343" t="s">
        <v>215</v>
      </c>
      <c r="AD25" s="610" t="str">
        <f>RI79</f>
        <v>*فخرآور-رفیعی-***آجعفری-ایمانی-*********</v>
      </c>
      <c r="AE25" s="605"/>
      <c r="AF25" s="605"/>
      <c r="AG25" s="605"/>
      <c r="AH25" s="605"/>
      <c r="AI25" s="605"/>
      <c r="AJ25" s="605"/>
      <c r="AK25" s="605"/>
      <c r="AL25" s="611"/>
      <c r="AM25" s="344" t="s">
        <v>212</v>
      </c>
      <c r="AN25" s="605" t="str">
        <f>RI115</f>
        <v>*******************</v>
      </c>
      <c r="AO25" s="605"/>
      <c r="AP25" s="605"/>
      <c r="AQ25" s="605"/>
      <c r="AR25" s="606"/>
      <c r="AS25" s="615"/>
      <c r="AT25" s="616"/>
      <c r="AU25" s="616"/>
      <c r="AV25" s="616"/>
      <c r="AW25" s="616"/>
      <c r="AX25" s="617"/>
      <c r="AY25" s="1"/>
      <c r="AZ25" s="1"/>
      <c r="BA25" s="1"/>
      <c r="BB25" s="158">
        <v>21</v>
      </c>
      <c r="BC25" s="159" t="s">
        <v>227</v>
      </c>
      <c r="BD25" s="515" t="s">
        <v>32</v>
      </c>
      <c r="BE25" s="516" t="s">
        <v>32</v>
      </c>
      <c r="BF25" s="515" t="s">
        <v>32</v>
      </c>
      <c r="BG25" s="516" t="s">
        <v>32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515" t="s">
        <v>32</v>
      </c>
      <c r="BQ25" s="516" t="s">
        <v>32</v>
      </c>
      <c r="BR25" s="515" t="s">
        <v>32</v>
      </c>
      <c r="BS25" s="516" t="s">
        <v>32</v>
      </c>
      <c r="BT25" s="515" t="s">
        <v>32</v>
      </c>
      <c r="BU25" s="516" t="s">
        <v>32</v>
      </c>
      <c r="BV25" s="515" t="s">
        <v>32</v>
      </c>
      <c r="BW25" s="516" t="s">
        <v>32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15" t="s">
        <v>32</v>
      </c>
      <c r="CE25" s="516" t="s">
        <v>32</v>
      </c>
      <c r="CF25" s="515" t="s">
        <v>32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 t="s">
        <v>32</v>
      </c>
      <c r="CO25" s="516" t="s">
        <v>32</v>
      </c>
      <c r="CP25" s="515" t="s">
        <v>32</v>
      </c>
      <c r="CQ25" s="516" t="s">
        <v>32</v>
      </c>
      <c r="CR25" s="515" t="s">
        <v>32</v>
      </c>
      <c r="CS25" s="516" t="s">
        <v>32</v>
      </c>
      <c r="CT25" s="515" t="s">
        <v>32</v>
      </c>
      <c r="CU25" s="516" t="s">
        <v>32</v>
      </c>
      <c r="CV25" s="515" t="s">
        <v>32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30" t="str">
        <f t="shared" si="99"/>
        <v>پنجشنبه</v>
      </c>
      <c r="DL25" s="515" t="s">
        <v>32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30" t="str">
        <f t="shared" si="100"/>
        <v>پنجشنبه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 t="s">
        <v>32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30" t="str">
        <f t="shared" si="101"/>
        <v>پنجشنبه</v>
      </c>
      <c r="EV25" s="32" t="str">
        <f t="shared" si="3"/>
        <v>*</v>
      </c>
      <c r="EW25" s="33" t="str">
        <f t="shared" si="4"/>
        <v>*</v>
      </c>
      <c r="EX25" s="32" t="str">
        <f t="shared" si="95"/>
        <v>*</v>
      </c>
      <c r="EY25" s="33" t="str">
        <f t="shared" si="96"/>
        <v>*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*</v>
      </c>
      <c r="FK25" s="33" t="str">
        <f t="shared" si="18"/>
        <v>*</v>
      </c>
      <c r="FL25" s="32" t="str">
        <f t="shared" si="19"/>
        <v>*</v>
      </c>
      <c r="FM25" s="33" t="str">
        <f t="shared" si="20"/>
        <v>*</v>
      </c>
      <c r="FN25" s="32" t="str">
        <f t="shared" si="21"/>
        <v>*</v>
      </c>
      <c r="FO25" s="33" t="str">
        <f t="shared" si="22"/>
        <v>*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>*</v>
      </c>
      <c r="FW25" s="33" t="str">
        <f t="shared" si="30"/>
        <v>*</v>
      </c>
      <c r="FX25" s="32" t="str">
        <f t="shared" si="31"/>
        <v>*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*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*</v>
      </c>
      <c r="GK25" s="33" t="str">
        <f t="shared" si="44"/>
        <v>*</v>
      </c>
      <c r="GL25" s="32" t="str">
        <f t="shared" si="45"/>
        <v>*</v>
      </c>
      <c r="GM25" s="33" t="str">
        <f t="shared" si="46"/>
        <v>*</v>
      </c>
      <c r="GN25" s="32" t="str">
        <f t="shared" si="47"/>
        <v>*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102"/>
        <v>پنجشنبه</v>
      </c>
      <c r="HD25" s="32" t="str">
        <f t="shared" si="62"/>
        <v>*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3"/>
        <v>پنجشنبه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*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4"/>
        <v>پنجشنبه</v>
      </c>
      <c r="RF25" s="34" t="s">
        <v>33</v>
      </c>
      <c r="RG25" s="115" t="str">
        <f t="shared" si="92"/>
        <v>********************************</v>
      </c>
      <c r="RH25" s="116"/>
      <c r="RI25" s="336">
        <v>21</v>
      </c>
      <c r="RJ25" s="115" t="str">
        <f t="shared" si="93"/>
        <v>********************************</v>
      </c>
      <c r="RK25" s="105"/>
      <c r="RL25" s="335">
        <f t="shared" si="94"/>
        <v>21</v>
      </c>
      <c r="RM25" s="30" t="str">
        <f t="shared" si="105"/>
        <v>پنجشنبه</v>
      </c>
      <c r="RN25" s="36" t="s">
        <v>29</v>
      </c>
      <c r="RO25" s="705" t="str">
        <f t="shared" si="97"/>
        <v>***********</v>
      </c>
      <c r="RP25" s="707"/>
      <c r="RQ25" s="35" t="s">
        <v>34</v>
      </c>
      <c r="RR25" s="705" t="str">
        <f t="shared" si="98"/>
        <v>***********</v>
      </c>
      <c r="RS25" s="706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206</v>
      </c>
      <c r="B26" s="386"/>
      <c r="C26" s="387"/>
      <c r="D26" s="388"/>
      <c r="E26" s="318" t="s">
        <v>120</v>
      </c>
      <c r="F26" s="331" t="s">
        <v>157</v>
      </c>
      <c r="G26" s="566" t="s">
        <v>195</v>
      </c>
      <c r="H26" s="567"/>
      <c r="I26" s="567"/>
      <c r="J26" s="568"/>
      <c r="K26" s="579" t="s">
        <v>187</v>
      </c>
      <c r="L26" s="579"/>
      <c r="M26" s="579"/>
      <c r="N26" s="591" t="s">
        <v>196</v>
      </c>
      <c r="O26" s="591"/>
      <c r="P26" s="591"/>
      <c r="Q26" s="591" t="s">
        <v>197</v>
      </c>
      <c r="R26" s="591"/>
      <c r="S26" s="592"/>
      <c r="T26" s="588" t="s">
        <v>204</v>
      </c>
      <c r="U26" s="589"/>
      <c r="V26" s="589"/>
      <c r="W26" s="590"/>
      <c r="X26" s="585" t="s">
        <v>201</v>
      </c>
      <c r="Y26" s="586"/>
      <c r="Z26" s="586"/>
      <c r="AA26" s="586"/>
      <c r="AB26" s="587"/>
      <c r="AC26" s="715" t="str">
        <f>RO43</f>
        <v>*************************************</v>
      </c>
      <c r="AD26" s="715"/>
      <c r="AE26" s="715"/>
      <c r="AF26" s="715"/>
      <c r="AG26" s="715"/>
      <c r="AH26" s="715"/>
      <c r="AI26" s="716"/>
      <c r="AJ26" s="601"/>
      <c r="AK26" s="601"/>
      <c r="AL26" s="601"/>
      <c r="AM26" s="601"/>
      <c r="AN26" s="601"/>
      <c r="AO26" s="601"/>
      <c r="AP26" s="601"/>
      <c r="AQ26" s="601"/>
      <c r="AR26" s="602"/>
      <c r="AS26" s="615"/>
      <c r="AT26" s="616"/>
      <c r="AU26" s="616"/>
      <c r="AV26" s="616"/>
      <c r="AW26" s="616"/>
      <c r="AX26" s="617"/>
      <c r="AY26" s="1"/>
      <c r="AZ26" s="1"/>
      <c r="BA26" s="1"/>
      <c r="BB26" s="158">
        <v>22</v>
      </c>
      <c r="BC26" s="159" t="s">
        <v>38</v>
      </c>
      <c r="BD26" s="515" t="s">
        <v>32</v>
      </c>
      <c r="BE26" s="516" t="s">
        <v>32</v>
      </c>
      <c r="BF26" s="515" t="s">
        <v>32</v>
      </c>
      <c r="BG26" s="516" t="s">
        <v>32</v>
      </c>
      <c r="BH26" s="515" t="s">
        <v>32</v>
      </c>
      <c r="BI26" s="516" t="s">
        <v>32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515" t="s">
        <v>32</v>
      </c>
      <c r="BQ26" s="516" t="s">
        <v>32</v>
      </c>
      <c r="BR26" s="515" t="s">
        <v>32</v>
      </c>
      <c r="BS26" s="516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15" t="s">
        <v>32</v>
      </c>
      <c r="CE26" s="516" t="s">
        <v>32</v>
      </c>
      <c r="CF26" s="515" t="s">
        <v>32</v>
      </c>
      <c r="CG26" s="516" t="s">
        <v>32</v>
      </c>
      <c r="CH26" s="515" t="s">
        <v>32</v>
      </c>
      <c r="CI26" s="516" t="s">
        <v>32</v>
      </c>
      <c r="CJ26" s="515" t="s">
        <v>32</v>
      </c>
      <c r="CK26" s="516" t="s">
        <v>32</v>
      </c>
      <c r="CL26" s="515" t="s">
        <v>32</v>
      </c>
      <c r="CM26" s="516" t="s">
        <v>32</v>
      </c>
      <c r="CN26" s="515" t="s">
        <v>32</v>
      </c>
      <c r="CO26" s="516" t="s">
        <v>32</v>
      </c>
      <c r="CP26" s="515" t="s">
        <v>32</v>
      </c>
      <c r="CQ26" s="516" t="s">
        <v>32</v>
      </c>
      <c r="CR26" s="515" t="s">
        <v>32</v>
      </c>
      <c r="CS26" s="516" t="s">
        <v>32</v>
      </c>
      <c r="CT26" s="515" t="s">
        <v>32</v>
      </c>
      <c r="CU26" s="516" t="s">
        <v>32</v>
      </c>
      <c r="CV26" s="515" t="s">
        <v>32</v>
      </c>
      <c r="CW26" s="516" t="s">
        <v>32</v>
      </c>
      <c r="CX26" s="515" t="s">
        <v>32</v>
      </c>
      <c r="CY26" s="516" t="s">
        <v>32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30" t="str">
        <f t="shared" si="99"/>
        <v>جمعه</v>
      </c>
      <c r="DL26" s="515" t="s">
        <v>32</v>
      </c>
      <c r="DM26" s="516" t="s">
        <v>32</v>
      </c>
      <c r="DN26" s="515" t="s">
        <v>32</v>
      </c>
      <c r="DO26" s="516" t="s">
        <v>32</v>
      </c>
      <c r="DP26" s="515" t="s">
        <v>32</v>
      </c>
      <c r="DQ26" s="516" t="s">
        <v>32</v>
      </c>
      <c r="DR26" s="515" t="s">
        <v>32</v>
      </c>
      <c r="DS26" s="516" t="s">
        <v>32</v>
      </c>
      <c r="DT26" s="29">
        <f t="shared" si="1"/>
        <v>22</v>
      </c>
      <c r="DU26" s="30" t="str">
        <f t="shared" si="100"/>
        <v>جمعه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 t="s">
        <v>32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30" t="str">
        <f t="shared" si="101"/>
        <v>جمعه</v>
      </c>
      <c r="EV26" s="32" t="str">
        <f t="shared" si="3"/>
        <v>*</v>
      </c>
      <c r="EW26" s="33" t="str">
        <f t="shared" si="4"/>
        <v>*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*</v>
      </c>
      <c r="FA26" s="33" t="str">
        <f t="shared" si="8"/>
        <v>*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*</v>
      </c>
      <c r="FI26" s="33" t="str">
        <f t="shared" si="16"/>
        <v>*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>*</v>
      </c>
      <c r="FW26" s="33" t="str">
        <f t="shared" si="30"/>
        <v>*</v>
      </c>
      <c r="FX26" s="32" t="str">
        <f t="shared" si="31"/>
        <v>*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*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*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*</v>
      </c>
      <c r="GK26" s="33" t="str">
        <f t="shared" si="44"/>
        <v>*</v>
      </c>
      <c r="GL26" s="32" t="str">
        <f t="shared" si="45"/>
        <v>*</v>
      </c>
      <c r="GM26" s="33" t="str">
        <f t="shared" si="46"/>
        <v>*</v>
      </c>
      <c r="GN26" s="32" t="str">
        <f t="shared" si="47"/>
        <v>*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*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102"/>
        <v>جمعه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*</v>
      </c>
      <c r="HG26" s="33" t="str">
        <f t="shared" si="65"/>
        <v>*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*</v>
      </c>
      <c r="HL26" s="29">
        <f t="shared" si="70"/>
        <v>22</v>
      </c>
      <c r="HM26" s="30" t="str">
        <f t="shared" si="103"/>
        <v>جمعه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*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4"/>
        <v>جمعه</v>
      </c>
      <c r="RF26" s="34" t="s">
        <v>33</v>
      </c>
      <c r="RG26" s="115" t="str">
        <f t="shared" si="92"/>
        <v>********************************</v>
      </c>
      <c r="RH26" s="116"/>
      <c r="RI26" s="336">
        <v>22</v>
      </c>
      <c r="RJ26" s="115" t="str">
        <f t="shared" si="93"/>
        <v>********************************</v>
      </c>
      <c r="RK26" s="105"/>
      <c r="RL26" s="335">
        <f t="shared" si="94"/>
        <v>22</v>
      </c>
      <c r="RM26" s="30" t="str">
        <f t="shared" si="105"/>
        <v>جمعه</v>
      </c>
      <c r="RN26" s="36" t="s">
        <v>29</v>
      </c>
      <c r="RO26" s="705" t="str">
        <f t="shared" si="97"/>
        <v>***********</v>
      </c>
      <c r="RP26" s="707"/>
      <c r="RQ26" s="35" t="s">
        <v>34</v>
      </c>
      <c r="RR26" s="705" t="str">
        <f t="shared" si="98"/>
        <v>***********</v>
      </c>
      <c r="RS26" s="706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/>
      <c r="C27" s="391"/>
      <c r="D27" s="392"/>
      <c r="E27" s="319" t="s">
        <v>109</v>
      </c>
      <c r="F27" s="320" t="s">
        <v>34</v>
      </c>
      <c r="G27" s="621"/>
      <c r="H27" s="622"/>
      <c r="I27" s="622"/>
      <c r="J27" s="623"/>
      <c r="K27" s="654"/>
      <c r="L27" s="654"/>
      <c r="M27" s="654"/>
      <c r="N27" s="654"/>
      <c r="O27" s="654"/>
      <c r="P27" s="654"/>
      <c r="Q27" s="654"/>
      <c r="R27" s="654"/>
      <c r="S27" s="655"/>
      <c r="T27" s="656"/>
      <c r="U27" s="657"/>
      <c r="V27" s="657"/>
      <c r="W27" s="658"/>
      <c r="X27" s="583"/>
      <c r="Y27" s="583"/>
      <c r="Z27" s="583"/>
      <c r="AA27" s="583"/>
      <c r="AB27" s="584"/>
      <c r="AC27" s="595" t="str">
        <f>RO7</f>
        <v>***********</v>
      </c>
      <c r="AD27" s="596"/>
      <c r="AE27" s="596"/>
      <c r="AF27" s="596"/>
      <c r="AG27" s="596"/>
      <c r="AH27" s="596"/>
      <c r="AI27" s="597"/>
      <c r="AJ27" s="598"/>
      <c r="AK27" s="583"/>
      <c r="AL27" s="583"/>
      <c r="AM27" s="583"/>
      <c r="AN27" s="583"/>
      <c r="AO27" s="583"/>
      <c r="AP27" s="583"/>
      <c r="AQ27" s="583"/>
      <c r="AR27" s="584"/>
      <c r="AS27" s="618"/>
      <c r="AT27" s="619"/>
      <c r="AU27" s="619"/>
      <c r="AV27" s="619"/>
      <c r="AW27" s="619"/>
      <c r="AX27" s="620"/>
      <c r="AY27" s="1"/>
      <c r="AZ27" s="1"/>
      <c r="BA27" s="1"/>
      <c r="BB27" s="158">
        <v>23</v>
      </c>
      <c r="BC27" s="159" t="s">
        <v>286</v>
      </c>
      <c r="BD27" s="515" t="s">
        <v>32</v>
      </c>
      <c r="BE27" s="516" t="s">
        <v>32</v>
      </c>
      <c r="BF27" s="515" t="s">
        <v>32</v>
      </c>
      <c r="BG27" s="516" t="s">
        <v>32</v>
      </c>
      <c r="BH27" s="515" t="s">
        <v>32</v>
      </c>
      <c r="BI27" s="516" t="s">
        <v>32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515" t="s">
        <v>32</v>
      </c>
      <c r="BQ27" s="516" t="s">
        <v>32</v>
      </c>
      <c r="BR27" s="515" t="s">
        <v>32</v>
      </c>
      <c r="BS27" s="516" t="s">
        <v>32</v>
      </c>
      <c r="BT27" s="515" t="s">
        <v>32</v>
      </c>
      <c r="BU27" s="516" t="s">
        <v>32</v>
      </c>
      <c r="BV27" s="515" t="s">
        <v>32</v>
      </c>
      <c r="BW27" s="516" t="s">
        <v>32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15" t="s">
        <v>32</v>
      </c>
      <c r="CE27" s="516" t="s">
        <v>32</v>
      </c>
      <c r="CF27" s="515" t="s">
        <v>32</v>
      </c>
      <c r="CG27" s="516" t="s">
        <v>32</v>
      </c>
      <c r="CH27" s="515" t="s">
        <v>32</v>
      </c>
      <c r="CI27" s="516" t="s">
        <v>32</v>
      </c>
      <c r="CJ27" s="515" t="s">
        <v>32</v>
      </c>
      <c r="CK27" s="516" t="s">
        <v>32</v>
      </c>
      <c r="CL27" s="515" t="s">
        <v>32</v>
      </c>
      <c r="CM27" s="516" t="s">
        <v>32</v>
      </c>
      <c r="CN27" s="515" t="s">
        <v>32</v>
      </c>
      <c r="CO27" s="516" t="s">
        <v>32</v>
      </c>
      <c r="CP27" s="515" t="s">
        <v>32</v>
      </c>
      <c r="CQ27" s="516" t="s">
        <v>32</v>
      </c>
      <c r="CR27" s="515" t="s">
        <v>32</v>
      </c>
      <c r="CS27" s="516" t="s">
        <v>32</v>
      </c>
      <c r="CT27" s="515" t="s">
        <v>32</v>
      </c>
      <c r="CU27" s="516" t="s">
        <v>32</v>
      </c>
      <c r="CV27" s="515" t="s">
        <v>32</v>
      </c>
      <c r="CW27" s="516" t="s">
        <v>32</v>
      </c>
      <c r="CX27" s="515" t="s">
        <v>32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30" t="str">
        <f t="shared" si="99"/>
        <v>شنبه</v>
      </c>
      <c r="DL27" s="515" t="s">
        <v>32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 t="s">
        <v>32</v>
      </c>
      <c r="DT27" s="29">
        <f t="shared" si="1"/>
        <v>23</v>
      </c>
      <c r="DU27" s="30" t="str">
        <f t="shared" si="100"/>
        <v>شنبه</v>
      </c>
      <c r="DV27" s="163" t="s">
        <v>32</v>
      </c>
      <c r="DW27" s="164" t="s">
        <v>32</v>
      </c>
      <c r="DX27" s="163" t="s">
        <v>32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30" t="str">
        <f t="shared" si="101"/>
        <v>شنبه</v>
      </c>
      <c r="EV27" s="32" t="str">
        <f t="shared" si="3"/>
        <v>*</v>
      </c>
      <c r="EW27" s="33" t="str">
        <f t="shared" si="4"/>
        <v>*</v>
      </c>
      <c r="EX27" s="32" t="str">
        <f t="shared" si="95"/>
        <v>*</v>
      </c>
      <c r="EY27" s="33" t="str">
        <f t="shared" si="96"/>
        <v>*</v>
      </c>
      <c r="EZ27" s="32" t="str">
        <f t="shared" si="7"/>
        <v>*</v>
      </c>
      <c r="FA27" s="33" t="str">
        <f t="shared" si="8"/>
        <v>*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*</v>
      </c>
      <c r="FL27" s="32" t="str">
        <f t="shared" si="19"/>
        <v>*</v>
      </c>
      <c r="FM27" s="33" t="str">
        <f t="shared" si="20"/>
        <v>*</v>
      </c>
      <c r="FN27" s="32" t="str">
        <f t="shared" si="21"/>
        <v>*</v>
      </c>
      <c r="FO27" s="33" t="str">
        <f t="shared" si="22"/>
        <v>*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>*</v>
      </c>
      <c r="FW27" s="33" t="str">
        <f t="shared" si="30"/>
        <v>*</v>
      </c>
      <c r="FX27" s="32" t="str">
        <f t="shared" si="31"/>
        <v>*</v>
      </c>
      <c r="FY27" s="33" t="str">
        <f t="shared" si="32"/>
        <v>*</v>
      </c>
      <c r="FZ27" s="32" t="str">
        <f t="shared" si="33"/>
        <v>*</v>
      </c>
      <c r="GA27" s="33" t="str">
        <f t="shared" si="34"/>
        <v>*</v>
      </c>
      <c r="GB27" s="32" t="str">
        <f t="shared" si="35"/>
        <v>*</v>
      </c>
      <c r="GC27" s="33" t="str">
        <f t="shared" si="36"/>
        <v>*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*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*</v>
      </c>
      <c r="GK27" s="33" t="str">
        <f t="shared" si="44"/>
        <v>*</v>
      </c>
      <c r="GL27" s="32" t="str">
        <f t="shared" si="45"/>
        <v>*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*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102"/>
        <v>شنبه</v>
      </c>
      <c r="HD27" s="32" t="str">
        <f t="shared" si="62"/>
        <v>*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*</v>
      </c>
      <c r="HL27" s="29">
        <f t="shared" si="70"/>
        <v>23</v>
      </c>
      <c r="HM27" s="30" t="str">
        <f t="shared" si="103"/>
        <v>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*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4"/>
        <v>شنبه</v>
      </c>
      <c r="RF27" s="34" t="s">
        <v>33</v>
      </c>
      <c r="RG27" s="115" t="str">
        <f t="shared" si="92"/>
        <v>********************************</v>
      </c>
      <c r="RH27" s="116"/>
      <c r="RI27" s="336">
        <v>23</v>
      </c>
      <c r="RJ27" s="115" t="str">
        <f t="shared" si="93"/>
        <v>********************************</v>
      </c>
      <c r="RK27" s="105"/>
      <c r="RL27" s="335">
        <f t="shared" si="94"/>
        <v>23</v>
      </c>
      <c r="RM27" s="30" t="str">
        <f t="shared" si="105"/>
        <v>شنبه</v>
      </c>
      <c r="RN27" s="36" t="s">
        <v>29</v>
      </c>
      <c r="RO27" s="705" t="str">
        <f t="shared" si="97"/>
        <v>***********</v>
      </c>
      <c r="RP27" s="707"/>
      <c r="RQ27" s="35" t="s">
        <v>34</v>
      </c>
      <c r="RR27" s="705" t="str">
        <f t="shared" si="98"/>
        <v>***********</v>
      </c>
      <c r="RS27" s="706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43</v>
      </c>
      <c r="B28" s="251" t="s">
        <v>336</v>
      </c>
      <c r="C28" s="349" t="s">
        <v>172</v>
      </c>
      <c r="D28" s="350" t="s">
        <v>207</v>
      </c>
      <c r="E28" s="351" t="s">
        <v>209</v>
      </c>
      <c r="F28" s="352" t="s">
        <v>208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303</v>
      </c>
      <c r="O28" s="245" t="s">
        <v>303</v>
      </c>
      <c r="P28" s="193" t="s">
        <v>303</v>
      </c>
      <c r="Q28" s="577" t="s">
        <v>303</v>
      </c>
      <c r="R28" s="578"/>
      <c r="S28" s="246" t="s">
        <v>110</v>
      </c>
      <c r="T28" s="354"/>
      <c r="U28" s="354"/>
      <c r="V28" s="354"/>
      <c r="W28" s="354"/>
      <c r="X28" s="246" t="s">
        <v>111</v>
      </c>
      <c r="Y28" s="354"/>
      <c r="Z28" s="354"/>
      <c r="AA28" s="354"/>
      <c r="AB28" s="354"/>
      <c r="AC28" s="247" t="s">
        <v>135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112</v>
      </c>
      <c r="AL28" s="248"/>
      <c r="AM28" s="248"/>
      <c r="AN28" s="248"/>
      <c r="AO28" s="249" t="s">
        <v>113</v>
      </c>
      <c r="AP28" s="248"/>
      <c r="AQ28" s="248"/>
      <c r="AR28" s="248"/>
      <c r="AS28" s="247" t="s">
        <v>198</v>
      </c>
      <c r="AT28" s="248"/>
      <c r="AU28" s="248"/>
      <c r="AV28" s="250" t="s">
        <v>114</v>
      </c>
      <c r="AW28" s="189"/>
      <c r="AX28" s="194"/>
      <c r="AY28" s="1"/>
      <c r="AZ28" s="1"/>
      <c r="BA28" s="1"/>
      <c r="BB28" s="158">
        <v>24</v>
      </c>
      <c r="BC28" s="159" t="s">
        <v>40</v>
      </c>
      <c r="BD28" s="515" t="s">
        <v>32</v>
      </c>
      <c r="BE28" s="516" t="s">
        <v>32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515" t="s">
        <v>32</v>
      </c>
      <c r="BQ28" s="516" t="s">
        <v>32</v>
      </c>
      <c r="BR28" s="515" t="s">
        <v>32</v>
      </c>
      <c r="BS28" s="516" t="s">
        <v>32</v>
      </c>
      <c r="BT28" s="515" t="s">
        <v>32</v>
      </c>
      <c r="BU28" s="516" t="s">
        <v>32</v>
      </c>
      <c r="BV28" s="515" t="s">
        <v>32</v>
      </c>
      <c r="BW28" s="516" t="s">
        <v>32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 t="s">
        <v>32</v>
      </c>
      <c r="CG28" s="516" t="s">
        <v>32</v>
      </c>
      <c r="CH28" s="515" t="s">
        <v>32</v>
      </c>
      <c r="CI28" s="516" t="s">
        <v>32</v>
      </c>
      <c r="CJ28" s="515" t="s">
        <v>32</v>
      </c>
      <c r="CK28" s="516" t="s">
        <v>32</v>
      </c>
      <c r="CL28" s="515" t="s">
        <v>32</v>
      </c>
      <c r="CM28" s="516" t="s">
        <v>32</v>
      </c>
      <c r="CN28" s="515" t="s">
        <v>32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515" t="s">
        <v>32</v>
      </c>
      <c r="CU28" s="516" t="s">
        <v>32</v>
      </c>
      <c r="CV28" s="515" t="s">
        <v>32</v>
      </c>
      <c r="CW28" s="516" t="s">
        <v>32</v>
      </c>
      <c r="CX28" s="515" t="s">
        <v>32</v>
      </c>
      <c r="CY28" s="516" t="s">
        <v>32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30" t="str">
        <f t="shared" si="99"/>
        <v>یکشنبه</v>
      </c>
      <c r="DL28" s="515" t="s">
        <v>32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30" t="str">
        <f t="shared" si="100"/>
        <v>یکشنبه</v>
      </c>
      <c r="DV28" s="163" t="s">
        <v>32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 t="s">
        <v>32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30" t="str">
        <f t="shared" si="101"/>
        <v>یکشنبه</v>
      </c>
      <c r="EV28" s="32" t="str">
        <f t="shared" si="3"/>
        <v>*</v>
      </c>
      <c r="EW28" s="33" t="str">
        <f t="shared" si="4"/>
        <v>*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*</v>
      </c>
      <c r="FK28" s="33" t="str">
        <f t="shared" si="18"/>
        <v>*</v>
      </c>
      <c r="FL28" s="32" t="str">
        <f t="shared" si="19"/>
        <v>*</v>
      </c>
      <c r="FM28" s="33" t="str">
        <f t="shared" si="20"/>
        <v>*</v>
      </c>
      <c r="FN28" s="32" t="str">
        <f t="shared" si="21"/>
        <v>*</v>
      </c>
      <c r="FO28" s="33" t="str">
        <f t="shared" si="22"/>
        <v>*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*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*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*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*</v>
      </c>
      <c r="GM28" s="33" t="str">
        <f t="shared" si="46"/>
        <v>*</v>
      </c>
      <c r="GN28" s="32" t="str">
        <f t="shared" si="47"/>
        <v>*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*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102"/>
        <v>یکشنبه</v>
      </c>
      <c r="HD28" s="32" t="str">
        <f t="shared" si="62"/>
        <v>*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3"/>
        <v>یکشنبه</v>
      </c>
      <c r="HN28" s="32" t="str">
        <f t="shared" si="71"/>
        <v>*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*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4"/>
        <v>یکشنبه</v>
      </c>
      <c r="RF28" s="34" t="s">
        <v>33</v>
      </c>
      <c r="RG28" s="115" t="str">
        <f t="shared" si="92"/>
        <v>********************************</v>
      </c>
      <c r="RH28" s="116"/>
      <c r="RI28" s="336">
        <v>24</v>
      </c>
      <c r="RJ28" s="115" t="str">
        <f t="shared" si="93"/>
        <v>********************************</v>
      </c>
      <c r="RK28" s="105"/>
      <c r="RL28" s="335">
        <f t="shared" si="94"/>
        <v>24</v>
      </c>
      <c r="RM28" s="30" t="str">
        <f t="shared" si="105"/>
        <v>یکشنبه</v>
      </c>
      <c r="RN28" s="36" t="s">
        <v>29</v>
      </c>
      <c r="RO28" s="705" t="str">
        <f t="shared" si="97"/>
        <v>***********</v>
      </c>
      <c r="RP28" s="707"/>
      <c r="RQ28" s="35" t="s">
        <v>34</v>
      </c>
      <c r="RR28" s="705" t="str">
        <f t="shared" si="98"/>
        <v>***********</v>
      </c>
      <c r="RS28" s="706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290</v>
      </c>
      <c r="B29" s="252" t="s">
        <v>168</v>
      </c>
      <c r="C29" s="315"/>
      <c r="D29" s="314"/>
      <c r="E29" s="308"/>
      <c r="F29" s="321" t="s">
        <v>104</v>
      </c>
      <c r="G29" s="322" t="s">
        <v>27</v>
      </c>
      <c r="H29" s="558" t="s">
        <v>293</v>
      </c>
      <c r="I29" s="559"/>
      <c r="J29" s="279"/>
      <c r="K29" s="564" t="s">
        <v>297</v>
      </c>
      <c r="L29" s="565"/>
      <c r="M29" s="254"/>
      <c r="N29" s="356" t="s">
        <v>202</v>
      </c>
      <c r="O29" s="255"/>
      <c r="P29" s="253"/>
      <c r="Q29" s="256"/>
      <c r="R29" s="257"/>
      <c r="S29" s="357" t="s">
        <v>194</v>
      </c>
      <c r="T29" s="258"/>
      <c r="U29" s="259"/>
      <c r="V29" s="260"/>
      <c r="W29" s="253"/>
      <c r="X29" s="262"/>
      <c r="Y29" s="423"/>
      <c r="Z29" s="261"/>
      <c r="AA29" s="262"/>
      <c r="AB29" s="263"/>
      <c r="AC29" s="332" t="s">
        <v>213</v>
      </c>
      <c r="AD29" s="574" t="str">
        <f>RG44</f>
        <v>*********************************************************</v>
      </c>
      <c r="AE29" s="575"/>
      <c r="AF29" s="575"/>
      <c r="AG29" s="575"/>
      <c r="AH29" s="575"/>
      <c r="AI29" s="575"/>
      <c r="AJ29" s="575"/>
      <c r="AK29" s="575"/>
      <c r="AL29" s="575"/>
      <c r="AM29" s="575"/>
      <c r="AN29" s="575"/>
      <c r="AO29" s="575"/>
      <c r="AP29" s="575"/>
      <c r="AQ29" s="575"/>
      <c r="AR29" s="576"/>
      <c r="AS29" s="607" t="s">
        <v>216</v>
      </c>
      <c r="AT29" s="608"/>
      <c r="AU29" s="608"/>
      <c r="AV29" s="608"/>
      <c r="AW29" s="608"/>
      <c r="AX29" s="609"/>
      <c r="AY29" s="1"/>
      <c r="AZ29" s="1"/>
      <c r="BA29" s="1"/>
      <c r="BB29" s="158">
        <v>25</v>
      </c>
      <c r="BC29" s="518" t="s">
        <v>41</v>
      </c>
      <c r="BD29" s="515" t="s">
        <v>32</v>
      </c>
      <c r="BE29" s="516" t="s">
        <v>32</v>
      </c>
      <c r="BF29" s="515" t="s">
        <v>32</v>
      </c>
      <c r="BG29" s="516" t="s">
        <v>32</v>
      </c>
      <c r="BH29" s="515" t="s">
        <v>32</v>
      </c>
      <c r="BI29" s="516" t="s">
        <v>32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515" t="s">
        <v>32</v>
      </c>
      <c r="BQ29" s="516" t="s">
        <v>32</v>
      </c>
      <c r="BR29" s="515" t="s">
        <v>32</v>
      </c>
      <c r="BS29" s="516" t="s">
        <v>32</v>
      </c>
      <c r="BT29" s="515" t="s">
        <v>32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 t="s">
        <v>32</v>
      </c>
      <c r="CG29" s="516" t="s">
        <v>32</v>
      </c>
      <c r="CH29" s="515" t="s">
        <v>32</v>
      </c>
      <c r="CI29" s="516" t="s">
        <v>32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 t="s">
        <v>32</v>
      </c>
      <c r="CO29" s="516" t="s">
        <v>32</v>
      </c>
      <c r="CP29" s="515" t="s">
        <v>32</v>
      </c>
      <c r="CQ29" s="516" t="s">
        <v>32</v>
      </c>
      <c r="CR29" s="515" t="s">
        <v>32</v>
      </c>
      <c r="CS29" s="516" t="s">
        <v>32</v>
      </c>
      <c r="CT29" s="515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 t="s">
        <v>32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30" t="str">
        <f t="shared" si="99"/>
        <v>دوشنبه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 t="s">
        <v>32</v>
      </c>
      <c r="DT29" s="29">
        <f t="shared" si="1"/>
        <v>25</v>
      </c>
      <c r="DU29" s="30" t="str">
        <f t="shared" si="100"/>
        <v>دوشنبه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30" t="str">
        <f t="shared" si="101"/>
        <v>دوشنبه</v>
      </c>
      <c r="EV29" s="32" t="str">
        <f t="shared" si="3"/>
        <v>*</v>
      </c>
      <c r="EW29" s="33" t="str">
        <f t="shared" si="4"/>
        <v>*</v>
      </c>
      <c r="EX29" s="32" t="str">
        <f t="shared" si="95"/>
        <v>*</v>
      </c>
      <c r="EY29" s="33" t="str">
        <f t="shared" si="96"/>
        <v>*</v>
      </c>
      <c r="EZ29" s="32" t="str">
        <f t="shared" si="7"/>
        <v>*</v>
      </c>
      <c r="FA29" s="33" t="str">
        <f t="shared" si="8"/>
        <v>*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*</v>
      </c>
      <c r="FI29" s="33" t="str">
        <f t="shared" si="16"/>
        <v>*</v>
      </c>
      <c r="FJ29" s="32" t="str">
        <f t="shared" si="17"/>
        <v>*</v>
      </c>
      <c r="FK29" s="33" t="str">
        <f t="shared" si="18"/>
        <v>*</v>
      </c>
      <c r="FL29" s="32" t="str">
        <f t="shared" si="19"/>
        <v>*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*</v>
      </c>
      <c r="FY29" s="33" t="str">
        <f t="shared" si="32"/>
        <v>*</v>
      </c>
      <c r="FZ29" s="32" t="str">
        <f t="shared" si="33"/>
        <v>*</v>
      </c>
      <c r="GA29" s="33" t="str">
        <f t="shared" si="34"/>
        <v>*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*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*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*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102"/>
        <v>دوشنبه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*</v>
      </c>
      <c r="HL29" s="29">
        <f t="shared" si="70"/>
        <v>25</v>
      </c>
      <c r="HM29" s="30" t="str">
        <f t="shared" si="103"/>
        <v>دوشنبه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4"/>
        <v>دوشنبه</v>
      </c>
      <c r="RF29" s="34" t="s">
        <v>33</v>
      </c>
      <c r="RG29" s="115" t="str">
        <f t="shared" si="92"/>
        <v>********************************</v>
      </c>
      <c r="RH29" s="116"/>
      <c r="RI29" s="336">
        <v>25</v>
      </c>
      <c r="RJ29" s="115" t="str">
        <f t="shared" si="93"/>
        <v>********************************</v>
      </c>
      <c r="RK29" s="105"/>
      <c r="RL29" s="335">
        <f t="shared" si="94"/>
        <v>25</v>
      </c>
      <c r="RM29" s="30" t="str">
        <f t="shared" si="105"/>
        <v>دوشنبه</v>
      </c>
      <c r="RN29" s="36" t="s">
        <v>29</v>
      </c>
      <c r="RO29" s="705" t="str">
        <f t="shared" si="97"/>
        <v>***********</v>
      </c>
      <c r="RP29" s="707"/>
      <c r="RQ29" s="35" t="s">
        <v>34</v>
      </c>
      <c r="RR29" s="705" t="str">
        <f t="shared" si="98"/>
        <v>***********</v>
      </c>
      <c r="RS29" s="706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291</v>
      </c>
      <c r="B30" s="359" t="s">
        <v>306</v>
      </c>
      <c r="C30" s="360"/>
      <c r="D30" s="361"/>
      <c r="E30" s="309"/>
      <c r="F30" s="323" t="s">
        <v>107</v>
      </c>
      <c r="G30" s="324" t="s">
        <v>27</v>
      </c>
      <c r="H30" s="558" t="s">
        <v>203</v>
      </c>
      <c r="I30" s="559"/>
      <c r="J30" s="279"/>
      <c r="K30" s="564" t="s">
        <v>226</v>
      </c>
      <c r="L30" s="565"/>
      <c r="M30" s="275"/>
      <c r="N30" s="362" t="s">
        <v>199</v>
      </c>
      <c r="O30" s="275"/>
      <c r="P30" s="271"/>
      <c r="Q30" s="271"/>
      <c r="R30" s="276"/>
      <c r="S30" s="363" t="s">
        <v>194</v>
      </c>
      <c r="T30" s="268"/>
      <c r="U30" s="269"/>
      <c r="V30" s="270"/>
      <c r="W30" s="271"/>
      <c r="X30" s="265"/>
      <c r="Y30" s="424"/>
      <c r="Z30" s="264"/>
      <c r="AA30" s="265"/>
      <c r="AB30" s="266"/>
      <c r="AC30" s="333" t="s">
        <v>214</v>
      </c>
      <c r="AD30" s="633" t="str">
        <f>RG8</f>
        <v>********************************</v>
      </c>
      <c r="AE30" s="634"/>
      <c r="AF30" s="634"/>
      <c r="AG30" s="634"/>
      <c r="AH30" s="634"/>
      <c r="AI30" s="634"/>
      <c r="AJ30" s="634"/>
      <c r="AK30" s="634"/>
      <c r="AL30" s="634"/>
      <c r="AM30" s="634"/>
      <c r="AN30" s="634"/>
      <c r="AO30" s="634"/>
      <c r="AP30" s="634"/>
      <c r="AQ30" s="634"/>
      <c r="AR30" s="635"/>
      <c r="AS30" s="612" t="s">
        <v>223</v>
      </c>
      <c r="AT30" s="613"/>
      <c r="AU30" s="613"/>
      <c r="AV30" s="613"/>
      <c r="AW30" s="613"/>
      <c r="AX30" s="614"/>
      <c r="AY30" s="1"/>
      <c r="AZ30" s="1"/>
      <c r="BA30" s="1"/>
      <c r="BB30" s="158">
        <v>26</v>
      </c>
      <c r="BC30" s="159" t="s">
        <v>42</v>
      </c>
      <c r="BD30" s="515" t="s">
        <v>32</v>
      </c>
      <c r="BE30" s="516" t="s">
        <v>32</v>
      </c>
      <c r="BF30" s="515" t="s">
        <v>32</v>
      </c>
      <c r="BG30" s="516" t="s">
        <v>32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15" t="s">
        <v>32</v>
      </c>
      <c r="BQ30" s="516" t="s">
        <v>32</v>
      </c>
      <c r="BR30" s="515" t="s">
        <v>32</v>
      </c>
      <c r="BS30" s="516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15" t="s">
        <v>32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 t="s">
        <v>32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15" t="s">
        <v>32</v>
      </c>
      <c r="CU30" s="516" t="s">
        <v>32</v>
      </c>
      <c r="CV30" s="515" t="s">
        <v>32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30" t="str">
        <f t="shared" si="99"/>
        <v>سه شنبه</v>
      </c>
      <c r="DL30" s="515" t="s">
        <v>32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30" t="str">
        <f t="shared" si="100"/>
        <v>سه شنبه</v>
      </c>
      <c r="DV30" s="163" t="s">
        <v>32</v>
      </c>
      <c r="DW30" s="164" t="s">
        <v>32</v>
      </c>
      <c r="DX30" s="163" t="s">
        <v>32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30" t="str">
        <f t="shared" si="101"/>
        <v>سه شنبه</v>
      </c>
      <c r="EV30" s="32" t="str">
        <f t="shared" si="3"/>
        <v>*</v>
      </c>
      <c r="EW30" s="33" t="str">
        <f t="shared" si="4"/>
        <v>*</v>
      </c>
      <c r="EX30" s="32" t="str">
        <f t="shared" si="95"/>
        <v>*</v>
      </c>
      <c r="EY30" s="33" t="str">
        <f t="shared" si="96"/>
        <v>*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>*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*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*</v>
      </c>
      <c r="GM30" s="33" t="str">
        <f t="shared" si="46"/>
        <v>*</v>
      </c>
      <c r="GN30" s="32" t="str">
        <f t="shared" si="47"/>
        <v>*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102"/>
        <v>سه شنبه</v>
      </c>
      <c r="HD30" s="32" t="str">
        <f t="shared" si="62"/>
        <v>*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3"/>
        <v>سه 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*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4"/>
        <v>سه شنبه</v>
      </c>
      <c r="RF30" s="34" t="s">
        <v>33</v>
      </c>
      <c r="RG30" s="115" t="str">
        <f t="shared" si="92"/>
        <v>********************************</v>
      </c>
      <c r="RH30" s="116"/>
      <c r="RI30" s="336">
        <v>26</v>
      </c>
      <c r="RJ30" s="115" t="str">
        <f t="shared" si="93"/>
        <v>********************************</v>
      </c>
      <c r="RK30" s="105"/>
      <c r="RL30" s="335">
        <f t="shared" si="94"/>
        <v>26</v>
      </c>
      <c r="RM30" s="30" t="str">
        <f t="shared" si="105"/>
        <v>سه شنبه</v>
      </c>
      <c r="RN30" s="36" t="s">
        <v>29</v>
      </c>
      <c r="RO30" s="705" t="str">
        <f t="shared" si="97"/>
        <v>***********</v>
      </c>
      <c r="RP30" s="707"/>
      <c r="RQ30" s="35" t="s">
        <v>34</v>
      </c>
      <c r="RR30" s="705" t="str">
        <f t="shared" si="98"/>
        <v>***********</v>
      </c>
      <c r="RS30" s="706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51" t="s">
        <v>292</v>
      </c>
      <c r="B31" s="553" t="s">
        <v>82</v>
      </c>
      <c r="C31" s="472"/>
      <c r="D31" s="473"/>
      <c r="E31" s="310"/>
      <c r="F31" s="325" t="s">
        <v>294</v>
      </c>
      <c r="G31" s="326" t="s">
        <v>27</v>
      </c>
      <c r="H31" s="564" t="s">
        <v>295</v>
      </c>
      <c r="I31" s="565"/>
      <c r="J31" s="496"/>
      <c r="K31" s="603" t="s">
        <v>226</v>
      </c>
      <c r="L31" s="604"/>
      <c r="M31" s="476"/>
      <c r="N31" s="366" t="s">
        <v>192</v>
      </c>
      <c r="O31" s="496"/>
      <c r="P31" s="366" t="s">
        <v>193</v>
      </c>
      <c r="Q31" s="492"/>
      <c r="R31" s="493"/>
      <c r="S31" s="494"/>
      <c r="T31" s="494"/>
      <c r="U31" s="495"/>
      <c r="V31" s="366" t="s">
        <v>132</v>
      </c>
      <c r="W31" s="498"/>
      <c r="X31" s="499"/>
      <c r="Y31" s="367" t="s">
        <v>200</v>
      </c>
      <c r="Z31" s="267" t="s">
        <v>305</v>
      </c>
      <c r="AA31" s="368"/>
      <c r="AB31" s="369"/>
      <c r="AC31" s="345" t="s">
        <v>215</v>
      </c>
      <c r="AD31" s="624" t="str">
        <f>RG80</f>
        <v>*فخرآور-***************</v>
      </c>
      <c r="AE31" s="624"/>
      <c r="AF31" s="624"/>
      <c r="AG31" s="624"/>
      <c r="AH31" s="624"/>
      <c r="AI31" s="624"/>
      <c r="AJ31" s="624"/>
      <c r="AK31" s="624"/>
      <c r="AL31" s="625"/>
      <c r="AM31" s="346" t="s">
        <v>212</v>
      </c>
      <c r="AN31" s="624" t="str">
        <f>RG116</f>
        <v>*******************</v>
      </c>
      <c r="AO31" s="624"/>
      <c r="AP31" s="624"/>
      <c r="AQ31" s="624"/>
      <c r="AR31" s="626"/>
      <c r="AS31" s="615"/>
      <c r="AT31" s="616"/>
      <c r="AU31" s="616"/>
      <c r="AV31" s="616"/>
      <c r="AW31" s="616"/>
      <c r="AX31" s="617"/>
      <c r="AY31" s="1"/>
      <c r="AZ31" s="1"/>
      <c r="BA31" s="1"/>
      <c r="BB31" s="158">
        <v>27</v>
      </c>
      <c r="BC31" s="159" t="s">
        <v>43</v>
      </c>
      <c r="BD31" s="515" t="s">
        <v>32</v>
      </c>
      <c r="BE31" s="516" t="s">
        <v>32</v>
      </c>
      <c r="BF31" s="515" t="s">
        <v>32</v>
      </c>
      <c r="BG31" s="516" t="s">
        <v>32</v>
      </c>
      <c r="BH31" s="515" t="s">
        <v>32</v>
      </c>
      <c r="BI31" s="516" t="s">
        <v>32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15" t="s">
        <v>32</v>
      </c>
      <c r="BQ31" s="516" t="s">
        <v>32</v>
      </c>
      <c r="BR31" s="515" t="s">
        <v>32</v>
      </c>
      <c r="BS31" s="516" t="s">
        <v>32</v>
      </c>
      <c r="BT31" s="515" t="s">
        <v>32</v>
      </c>
      <c r="BU31" s="516" t="s">
        <v>32</v>
      </c>
      <c r="BV31" s="515" t="s">
        <v>32</v>
      </c>
      <c r="BW31" s="516" t="s">
        <v>32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 t="s">
        <v>32</v>
      </c>
      <c r="CG31" s="516" t="s">
        <v>32</v>
      </c>
      <c r="CH31" s="515" t="s">
        <v>32</v>
      </c>
      <c r="CI31" s="516" t="s">
        <v>32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 t="s">
        <v>32</v>
      </c>
      <c r="CO31" s="516" t="s">
        <v>32</v>
      </c>
      <c r="CP31" s="515" t="s">
        <v>32</v>
      </c>
      <c r="CQ31" s="516" t="s">
        <v>32</v>
      </c>
      <c r="CR31" s="515" t="s">
        <v>32</v>
      </c>
      <c r="CS31" s="516" t="s">
        <v>32</v>
      </c>
      <c r="CT31" s="515" t="s">
        <v>32</v>
      </c>
      <c r="CU31" s="516" t="s">
        <v>32</v>
      </c>
      <c r="CV31" s="515" t="s">
        <v>32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30" t="str">
        <f t="shared" si="99"/>
        <v>چهارشنبه</v>
      </c>
      <c r="DL31" s="515" t="s">
        <v>32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 t="s">
        <v>32</v>
      </c>
      <c r="DT31" s="29">
        <f t="shared" si="1"/>
        <v>27</v>
      </c>
      <c r="DU31" s="30" t="str">
        <f t="shared" si="100"/>
        <v>چهارشنبه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 t="s">
        <v>32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30" t="str">
        <f t="shared" si="101"/>
        <v>چهارشنبه</v>
      </c>
      <c r="EV31" s="32" t="str">
        <f t="shared" si="3"/>
        <v>*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*</v>
      </c>
      <c r="FA31" s="33" t="str">
        <f t="shared" si="8"/>
        <v>*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*</v>
      </c>
      <c r="FO31" s="33" t="str">
        <f t="shared" si="22"/>
        <v>*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*</v>
      </c>
      <c r="FY31" s="33" t="str">
        <f t="shared" si="32"/>
        <v>*</v>
      </c>
      <c r="FZ31" s="32" t="str">
        <f t="shared" si="33"/>
        <v>*</v>
      </c>
      <c r="GA31" s="33" t="str">
        <f t="shared" si="34"/>
        <v>*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*</v>
      </c>
      <c r="GG31" s="33" t="str">
        <f t="shared" si="40"/>
        <v>*</v>
      </c>
      <c r="GH31" s="32" t="str">
        <f t="shared" si="41"/>
        <v>*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*</v>
      </c>
      <c r="GM31" s="33" t="str">
        <f t="shared" si="46"/>
        <v>*</v>
      </c>
      <c r="GN31" s="32" t="str">
        <f t="shared" si="47"/>
        <v>*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102"/>
        <v>چهارشنبه</v>
      </c>
      <c r="HD31" s="32" t="str">
        <f t="shared" si="62"/>
        <v>*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*</v>
      </c>
      <c r="HL31" s="29">
        <f t="shared" si="70"/>
        <v>27</v>
      </c>
      <c r="HM31" s="30" t="str">
        <f t="shared" si="103"/>
        <v>چهارشنبه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*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4"/>
        <v>چهارشنبه</v>
      </c>
      <c r="RF31" s="34" t="s">
        <v>33</v>
      </c>
      <c r="RG31" s="115" t="str">
        <f t="shared" si="92"/>
        <v>********************************</v>
      </c>
      <c r="RH31" s="116"/>
      <c r="RI31" s="336">
        <v>27</v>
      </c>
      <c r="RJ31" s="115" t="str">
        <f t="shared" si="93"/>
        <v>********************************</v>
      </c>
      <c r="RK31" s="105"/>
      <c r="RL31" s="335">
        <f t="shared" si="94"/>
        <v>27</v>
      </c>
      <c r="RM31" s="30" t="str">
        <f t="shared" si="105"/>
        <v>چهارشنبه</v>
      </c>
      <c r="RN31" s="36" t="s">
        <v>29</v>
      </c>
      <c r="RO31" s="705" t="str">
        <f t="shared" si="97"/>
        <v>***********</v>
      </c>
      <c r="RP31" s="707"/>
      <c r="RQ31" s="35" t="s">
        <v>34</v>
      </c>
      <c r="RR31" s="705" t="str">
        <f t="shared" si="98"/>
        <v>***********</v>
      </c>
      <c r="RS31" s="706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290</v>
      </c>
      <c r="B32" s="280" t="s">
        <v>148</v>
      </c>
      <c r="C32" s="316"/>
      <c r="D32" s="317"/>
      <c r="E32" s="311"/>
      <c r="F32" s="327" t="s">
        <v>104</v>
      </c>
      <c r="G32" s="328" t="s">
        <v>28</v>
      </c>
      <c r="H32" s="560" t="s">
        <v>293</v>
      </c>
      <c r="I32" s="561"/>
      <c r="J32" s="307"/>
      <c r="K32" s="572" t="s">
        <v>297</v>
      </c>
      <c r="L32" s="573"/>
      <c r="M32" s="282"/>
      <c r="N32" s="371" t="s">
        <v>202</v>
      </c>
      <c r="O32" s="283"/>
      <c r="P32" s="281"/>
      <c r="Q32" s="284"/>
      <c r="R32" s="285"/>
      <c r="S32" s="372" t="s">
        <v>194</v>
      </c>
      <c r="T32" s="286"/>
      <c r="U32" s="287"/>
      <c r="V32" s="287"/>
      <c r="W32" s="287"/>
      <c r="X32" s="281"/>
      <c r="Y32" s="281"/>
      <c r="Z32" s="281"/>
      <c r="AA32" s="294"/>
      <c r="AB32" s="295"/>
      <c r="AC32" s="347" t="s">
        <v>213</v>
      </c>
      <c r="AD32" s="630" t="str">
        <f>RJ44</f>
        <v>*********************************************************</v>
      </c>
      <c r="AE32" s="631"/>
      <c r="AF32" s="631"/>
      <c r="AG32" s="631"/>
      <c r="AH32" s="631"/>
      <c r="AI32" s="631"/>
      <c r="AJ32" s="631"/>
      <c r="AK32" s="631"/>
      <c r="AL32" s="631"/>
      <c r="AM32" s="631"/>
      <c r="AN32" s="631"/>
      <c r="AO32" s="631"/>
      <c r="AP32" s="631"/>
      <c r="AQ32" s="631"/>
      <c r="AR32" s="632"/>
      <c r="AS32" s="615"/>
      <c r="AT32" s="616"/>
      <c r="AU32" s="616"/>
      <c r="AV32" s="616"/>
      <c r="AW32" s="616"/>
      <c r="AX32" s="617"/>
      <c r="AY32" s="1"/>
      <c r="AZ32" s="1"/>
      <c r="BA32" s="1"/>
      <c r="BB32" s="158">
        <v>28</v>
      </c>
      <c r="BC32" s="518" t="s">
        <v>227</v>
      </c>
      <c r="BD32" s="515" t="s">
        <v>32</v>
      </c>
      <c r="BE32" s="516" t="s">
        <v>32</v>
      </c>
      <c r="BF32" s="515" t="s">
        <v>32</v>
      </c>
      <c r="BG32" s="516" t="s">
        <v>32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515" t="s">
        <v>32</v>
      </c>
      <c r="BQ32" s="516" t="s">
        <v>32</v>
      </c>
      <c r="BR32" s="515" t="s">
        <v>32</v>
      </c>
      <c r="BS32" s="516" t="s">
        <v>32</v>
      </c>
      <c r="BT32" s="515" t="s">
        <v>32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15" t="s">
        <v>32</v>
      </c>
      <c r="CE32" s="516" t="s">
        <v>32</v>
      </c>
      <c r="CF32" s="515" t="s">
        <v>32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 t="s">
        <v>32</v>
      </c>
      <c r="CL32" s="515" t="s">
        <v>32</v>
      </c>
      <c r="CM32" s="516" t="s">
        <v>32</v>
      </c>
      <c r="CN32" s="515" t="s">
        <v>32</v>
      </c>
      <c r="CO32" s="516" t="s">
        <v>32</v>
      </c>
      <c r="CP32" s="515" t="s">
        <v>32</v>
      </c>
      <c r="CQ32" s="516" t="s">
        <v>32</v>
      </c>
      <c r="CR32" s="515" t="s">
        <v>32</v>
      </c>
      <c r="CS32" s="516" t="s">
        <v>32</v>
      </c>
      <c r="CT32" s="515" t="s">
        <v>32</v>
      </c>
      <c r="CU32" s="516" t="s">
        <v>32</v>
      </c>
      <c r="CV32" s="515" t="s">
        <v>32</v>
      </c>
      <c r="CW32" s="516" t="s">
        <v>32</v>
      </c>
      <c r="CX32" s="515" t="s">
        <v>32</v>
      </c>
      <c r="CY32" s="516" t="s">
        <v>32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30" t="str">
        <f t="shared" si="99"/>
        <v>پنجشنبه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30" t="str">
        <f t="shared" si="100"/>
        <v>پنجشنبه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 t="s">
        <v>32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30" t="str">
        <f t="shared" si="101"/>
        <v>پنجشنبه</v>
      </c>
      <c r="EV32" s="32" t="str">
        <f t="shared" si="3"/>
        <v>*</v>
      </c>
      <c r="EW32" s="33" t="str">
        <f t="shared" si="4"/>
        <v>*</v>
      </c>
      <c r="EX32" s="32" t="str">
        <f t="shared" si="95"/>
        <v>*</v>
      </c>
      <c r="EY32" s="33" t="str">
        <f t="shared" si="96"/>
        <v>*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*</v>
      </c>
      <c r="FI32" s="33" t="str">
        <f t="shared" si="16"/>
        <v>*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*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>*</v>
      </c>
      <c r="FW32" s="33" t="str">
        <f t="shared" si="30"/>
        <v>*</v>
      </c>
      <c r="FX32" s="32" t="str">
        <f t="shared" si="31"/>
        <v>*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>*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*</v>
      </c>
      <c r="GG32" s="33" t="str">
        <f t="shared" si="40"/>
        <v>*</v>
      </c>
      <c r="GH32" s="32" t="str">
        <f t="shared" si="41"/>
        <v>*</v>
      </c>
      <c r="GI32" s="33" t="str">
        <f t="shared" si="42"/>
        <v>*</v>
      </c>
      <c r="GJ32" s="32" t="str">
        <f t="shared" si="43"/>
        <v>*</v>
      </c>
      <c r="GK32" s="33" t="str">
        <f t="shared" si="44"/>
        <v>*</v>
      </c>
      <c r="GL32" s="32" t="str">
        <f t="shared" si="45"/>
        <v>*</v>
      </c>
      <c r="GM32" s="33" t="str">
        <f t="shared" si="46"/>
        <v>*</v>
      </c>
      <c r="GN32" s="32" t="str">
        <f t="shared" si="47"/>
        <v>*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*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102"/>
        <v>پنجشنبه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3"/>
        <v>پنجشنبه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*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4"/>
        <v>پنجشنبه</v>
      </c>
      <c r="RF32" s="34" t="s">
        <v>33</v>
      </c>
      <c r="RG32" s="115" t="str">
        <f t="shared" si="92"/>
        <v>********************************</v>
      </c>
      <c r="RH32" s="116"/>
      <c r="RI32" s="336">
        <v>28</v>
      </c>
      <c r="RJ32" s="115" t="str">
        <f t="shared" si="93"/>
        <v>********************************</v>
      </c>
      <c r="RK32" s="105"/>
      <c r="RL32" s="335">
        <f t="shared" si="94"/>
        <v>28</v>
      </c>
      <c r="RM32" s="30" t="str">
        <f t="shared" si="105"/>
        <v>پنجشنبه</v>
      </c>
      <c r="RN32" s="36" t="s">
        <v>29</v>
      </c>
      <c r="RO32" s="705" t="str">
        <f t="shared" si="97"/>
        <v>***********</v>
      </c>
      <c r="RP32" s="707"/>
      <c r="RQ32" s="35" t="s">
        <v>34</v>
      </c>
      <c r="RR32" s="705" t="str">
        <f t="shared" si="98"/>
        <v>***********</v>
      </c>
      <c r="RS32" s="706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291</v>
      </c>
      <c r="B33" s="374" t="s">
        <v>306</v>
      </c>
      <c r="C33" s="375"/>
      <c r="D33" s="376"/>
      <c r="E33" s="312"/>
      <c r="F33" s="329" t="s">
        <v>107</v>
      </c>
      <c r="G33" s="330" t="s">
        <v>28</v>
      </c>
      <c r="H33" s="560" t="s">
        <v>203</v>
      </c>
      <c r="I33" s="561"/>
      <c r="J33" s="307"/>
      <c r="K33" s="572" t="s">
        <v>226</v>
      </c>
      <c r="L33" s="573"/>
      <c r="M33" s="303"/>
      <c r="N33" s="377" t="s">
        <v>199</v>
      </c>
      <c r="O33" s="303"/>
      <c r="P33" s="292"/>
      <c r="Q33" s="292"/>
      <c r="R33" s="304"/>
      <c r="S33" s="378" t="s">
        <v>194</v>
      </c>
      <c r="T33" s="289"/>
      <c r="U33" s="290"/>
      <c r="V33" s="291"/>
      <c r="W33" s="292"/>
      <c r="X33" s="297"/>
      <c r="Y33" s="297"/>
      <c r="Z33" s="296"/>
      <c r="AA33" s="297"/>
      <c r="AB33" s="298"/>
      <c r="AC33" s="334" t="s">
        <v>214</v>
      </c>
      <c r="AD33" s="627" t="str">
        <f>RJ8</f>
        <v>********************************</v>
      </c>
      <c r="AE33" s="628"/>
      <c r="AF33" s="628"/>
      <c r="AG33" s="628"/>
      <c r="AH33" s="628"/>
      <c r="AI33" s="628"/>
      <c r="AJ33" s="628"/>
      <c r="AK33" s="628"/>
      <c r="AL33" s="628"/>
      <c r="AM33" s="628"/>
      <c r="AN33" s="628"/>
      <c r="AO33" s="628"/>
      <c r="AP33" s="628"/>
      <c r="AQ33" s="628"/>
      <c r="AR33" s="629"/>
      <c r="AS33" s="615"/>
      <c r="AT33" s="616"/>
      <c r="AU33" s="616"/>
      <c r="AV33" s="616"/>
      <c r="AW33" s="616"/>
      <c r="AX33" s="617"/>
      <c r="AY33" s="1"/>
      <c r="AZ33" s="1"/>
      <c r="BA33" s="1"/>
      <c r="BB33" s="158">
        <v>29</v>
      </c>
      <c r="BC33" s="159" t="s">
        <v>38</v>
      </c>
      <c r="BD33" s="515" t="s">
        <v>32</v>
      </c>
      <c r="BE33" s="516" t="s">
        <v>32</v>
      </c>
      <c r="BF33" s="515" t="s">
        <v>32</v>
      </c>
      <c r="BG33" s="516" t="s">
        <v>32</v>
      </c>
      <c r="BH33" s="515" t="s">
        <v>32</v>
      </c>
      <c r="BI33" s="516" t="s">
        <v>32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 t="s">
        <v>32</v>
      </c>
      <c r="BO33" s="516" t="s">
        <v>32</v>
      </c>
      <c r="BP33" s="515" t="s">
        <v>32</v>
      </c>
      <c r="BQ33" s="516" t="s">
        <v>32</v>
      </c>
      <c r="BR33" s="515" t="s">
        <v>32</v>
      </c>
      <c r="BS33" s="516" t="s">
        <v>32</v>
      </c>
      <c r="BT33" s="515" t="s">
        <v>32</v>
      </c>
      <c r="BU33" s="516" t="s">
        <v>32</v>
      </c>
      <c r="BV33" s="515" t="s">
        <v>32</v>
      </c>
      <c r="BW33" s="516" t="s">
        <v>32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15" t="s">
        <v>32</v>
      </c>
      <c r="CE33" s="516" t="s">
        <v>32</v>
      </c>
      <c r="CF33" s="515" t="s">
        <v>32</v>
      </c>
      <c r="CG33" s="516" t="s">
        <v>32</v>
      </c>
      <c r="CH33" s="515" t="s">
        <v>32</v>
      </c>
      <c r="CI33" s="516" t="s">
        <v>32</v>
      </c>
      <c r="CJ33" s="515" t="s">
        <v>32</v>
      </c>
      <c r="CK33" s="516" t="s">
        <v>32</v>
      </c>
      <c r="CL33" s="515" t="s">
        <v>32</v>
      </c>
      <c r="CM33" s="516" t="s">
        <v>32</v>
      </c>
      <c r="CN33" s="515" t="s">
        <v>32</v>
      </c>
      <c r="CO33" s="516" t="s">
        <v>32</v>
      </c>
      <c r="CP33" s="515" t="s">
        <v>32</v>
      </c>
      <c r="CQ33" s="516" t="s">
        <v>32</v>
      </c>
      <c r="CR33" s="515" t="s">
        <v>32</v>
      </c>
      <c r="CS33" s="516" t="s">
        <v>32</v>
      </c>
      <c r="CT33" s="515" t="s">
        <v>32</v>
      </c>
      <c r="CU33" s="516" t="s">
        <v>32</v>
      </c>
      <c r="CV33" s="515" t="s">
        <v>32</v>
      </c>
      <c r="CW33" s="516" t="s">
        <v>32</v>
      </c>
      <c r="CX33" s="515" t="s">
        <v>32</v>
      </c>
      <c r="CY33" s="516" t="s">
        <v>32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30" t="str">
        <f t="shared" si="99"/>
        <v>جمعه</v>
      </c>
      <c r="DL33" s="515" t="s">
        <v>32</v>
      </c>
      <c r="DM33" s="516" t="s">
        <v>32</v>
      </c>
      <c r="DN33" s="515" t="s">
        <v>32</v>
      </c>
      <c r="DO33" s="516" t="s">
        <v>32</v>
      </c>
      <c r="DP33" s="515" t="s">
        <v>32</v>
      </c>
      <c r="DQ33" s="516" t="s">
        <v>32</v>
      </c>
      <c r="DR33" s="515" t="s">
        <v>32</v>
      </c>
      <c r="DS33" s="516" t="s">
        <v>32</v>
      </c>
      <c r="DT33" s="29">
        <f t="shared" si="1"/>
        <v>29</v>
      </c>
      <c r="DU33" s="30" t="str">
        <f t="shared" si="100"/>
        <v>جمعه</v>
      </c>
      <c r="DV33" s="163" t="s">
        <v>32</v>
      </c>
      <c r="DW33" s="164" t="s">
        <v>32</v>
      </c>
      <c r="DX33" s="163" t="s">
        <v>32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30" t="str">
        <f t="shared" si="101"/>
        <v>جمعه</v>
      </c>
      <c r="EV33" s="32" t="str">
        <f t="shared" si="3"/>
        <v>*</v>
      </c>
      <c r="EW33" s="33" t="str">
        <f t="shared" si="4"/>
        <v>*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*</v>
      </c>
      <c r="FA33" s="33" t="str">
        <f t="shared" si="8"/>
        <v>*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*</v>
      </c>
      <c r="FG33" s="33" t="str">
        <f t="shared" si="14"/>
        <v>*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*</v>
      </c>
      <c r="FM33" s="33" t="str">
        <f t="shared" si="20"/>
        <v>*</v>
      </c>
      <c r="FN33" s="32" t="str">
        <f t="shared" si="21"/>
        <v>*</v>
      </c>
      <c r="FO33" s="33" t="str">
        <f t="shared" si="22"/>
        <v>*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>*</v>
      </c>
      <c r="FW33" s="33" t="str">
        <f t="shared" si="30"/>
        <v>*</v>
      </c>
      <c r="FX33" s="32" t="str">
        <f t="shared" si="31"/>
        <v>*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*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*</v>
      </c>
      <c r="GG33" s="33" t="str">
        <f t="shared" si="40"/>
        <v>*</v>
      </c>
      <c r="GH33" s="32" t="str">
        <f t="shared" si="41"/>
        <v>*</v>
      </c>
      <c r="GI33" s="33" t="str">
        <f t="shared" si="42"/>
        <v>*</v>
      </c>
      <c r="GJ33" s="32" t="str">
        <f t="shared" si="43"/>
        <v>*</v>
      </c>
      <c r="GK33" s="33" t="str">
        <f t="shared" si="44"/>
        <v>*</v>
      </c>
      <c r="GL33" s="32" t="str">
        <f t="shared" si="45"/>
        <v>*</v>
      </c>
      <c r="GM33" s="33" t="str">
        <f t="shared" si="46"/>
        <v>*</v>
      </c>
      <c r="GN33" s="32" t="str">
        <f t="shared" si="47"/>
        <v>*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*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102"/>
        <v>جمعه</v>
      </c>
      <c r="HD33" s="32" t="str">
        <f t="shared" si="62"/>
        <v>*</v>
      </c>
      <c r="HE33" s="33" t="str">
        <f t="shared" si="63"/>
        <v>*</v>
      </c>
      <c r="HF33" s="32" t="str">
        <f t="shared" si="64"/>
        <v>*</v>
      </c>
      <c r="HG33" s="33" t="str">
        <f t="shared" si="65"/>
        <v>*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*</v>
      </c>
      <c r="HL33" s="29">
        <f t="shared" si="70"/>
        <v>29</v>
      </c>
      <c r="HM33" s="30" t="str">
        <f t="shared" si="103"/>
        <v>جمعه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*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4"/>
        <v>جمعه</v>
      </c>
      <c r="RF33" s="34" t="s">
        <v>33</v>
      </c>
      <c r="RG33" s="115" t="str">
        <f t="shared" si="92"/>
        <v>********************************</v>
      </c>
      <c r="RH33" s="116"/>
      <c r="RI33" s="336">
        <v>29</v>
      </c>
      <c r="RJ33" s="115" t="str">
        <f t="shared" si="93"/>
        <v>********************************</v>
      </c>
      <c r="RK33" s="105"/>
      <c r="RL33" s="335">
        <f t="shared" si="94"/>
        <v>29</v>
      </c>
      <c r="RM33" s="30" t="str">
        <f t="shared" si="105"/>
        <v>جمعه</v>
      </c>
      <c r="RN33" s="36" t="s">
        <v>29</v>
      </c>
      <c r="RO33" s="705" t="str">
        <f t="shared" si="97"/>
        <v>***********</v>
      </c>
      <c r="RP33" s="707"/>
      <c r="RQ33" s="35" t="s">
        <v>34</v>
      </c>
      <c r="RR33" s="705" t="str">
        <f t="shared" si="98"/>
        <v>***********</v>
      </c>
      <c r="RS33" s="706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2" t="s">
        <v>292</v>
      </c>
      <c r="B34" s="554" t="s">
        <v>148</v>
      </c>
      <c r="C34" s="474"/>
      <c r="D34" s="475"/>
      <c r="E34" s="313"/>
      <c r="F34" s="338" t="s">
        <v>294</v>
      </c>
      <c r="G34" s="339" t="s">
        <v>28</v>
      </c>
      <c r="H34" s="562" t="s">
        <v>295</v>
      </c>
      <c r="I34" s="563"/>
      <c r="J34" s="481"/>
      <c r="K34" s="556" t="s">
        <v>226</v>
      </c>
      <c r="L34" s="557"/>
      <c r="M34" s="481"/>
      <c r="N34" s="381" t="s">
        <v>192</v>
      </c>
      <c r="O34" s="481"/>
      <c r="P34" s="381" t="s">
        <v>193</v>
      </c>
      <c r="Q34" s="479"/>
      <c r="R34" s="480"/>
      <c r="S34" s="299"/>
      <c r="T34" s="299"/>
      <c r="U34" s="484"/>
      <c r="V34" s="381" t="s">
        <v>132</v>
      </c>
      <c r="W34" s="300"/>
      <c r="X34" s="301"/>
      <c r="Y34" s="382" t="s">
        <v>200</v>
      </c>
      <c r="Z34" s="299" t="s">
        <v>305</v>
      </c>
      <c r="AA34" s="383"/>
      <c r="AB34" s="384"/>
      <c r="AC34" s="343" t="s">
        <v>215</v>
      </c>
      <c r="AD34" s="610" t="str">
        <f>RI80</f>
        <v>*فخرآور-***************</v>
      </c>
      <c r="AE34" s="605"/>
      <c r="AF34" s="605"/>
      <c r="AG34" s="605"/>
      <c r="AH34" s="605"/>
      <c r="AI34" s="605"/>
      <c r="AJ34" s="605"/>
      <c r="AK34" s="605"/>
      <c r="AL34" s="611"/>
      <c r="AM34" s="344" t="s">
        <v>212</v>
      </c>
      <c r="AN34" s="605" t="str">
        <f>RI116</f>
        <v>*******************</v>
      </c>
      <c r="AO34" s="605"/>
      <c r="AP34" s="605"/>
      <c r="AQ34" s="605"/>
      <c r="AR34" s="606"/>
      <c r="AS34" s="615"/>
      <c r="AT34" s="616"/>
      <c r="AU34" s="616"/>
      <c r="AV34" s="616"/>
      <c r="AW34" s="616"/>
      <c r="AX34" s="617"/>
      <c r="AY34" s="1"/>
      <c r="AZ34" s="1"/>
      <c r="BA34" s="1"/>
      <c r="BB34" s="158">
        <v>30</v>
      </c>
      <c r="BC34" s="159" t="s">
        <v>286</v>
      </c>
      <c r="BD34" s="515" t="s">
        <v>32</v>
      </c>
      <c r="BE34" s="516" t="s">
        <v>32</v>
      </c>
      <c r="BF34" s="515" t="s">
        <v>32</v>
      </c>
      <c r="BG34" s="516" t="s">
        <v>32</v>
      </c>
      <c r="BH34" s="515" t="s">
        <v>32</v>
      </c>
      <c r="BI34" s="516" t="s">
        <v>32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 t="s">
        <v>32</v>
      </c>
      <c r="BO34" s="516" t="s">
        <v>32</v>
      </c>
      <c r="BP34" s="515" t="s">
        <v>32</v>
      </c>
      <c r="BQ34" s="516" t="s">
        <v>32</v>
      </c>
      <c r="BR34" s="515" t="s">
        <v>32</v>
      </c>
      <c r="BS34" s="516" t="s">
        <v>32</v>
      </c>
      <c r="BT34" s="515" t="s">
        <v>32</v>
      </c>
      <c r="BU34" s="516" t="s">
        <v>32</v>
      </c>
      <c r="BV34" s="515" t="s">
        <v>32</v>
      </c>
      <c r="BW34" s="516" t="s">
        <v>32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15" t="s">
        <v>32</v>
      </c>
      <c r="CE34" s="516" t="s">
        <v>32</v>
      </c>
      <c r="CF34" s="515" t="s">
        <v>32</v>
      </c>
      <c r="CG34" s="516" t="s">
        <v>32</v>
      </c>
      <c r="CH34" s="515" t="s">
        <v>32</v>
      </c>
      <c r="CI34" s="516" t="s">
        <v>32</v>
      </c>
      <c r="CJ34" s="515" t="s">
        <v>32</v>
      </c>
      <c r="CK34" s="516" t="s">
        <v>32</v>
      </c>
      <c r="CL34" s="515" t="s">
        <v>32</v>
      </c>
      <c r="CM34" s="516" t="s">
        <v>32</v>
      </c>
      <c r="CN34" s="515" t="s">
        <v>32</v>
      </c>
      <c r="CO34" s="516" t="s">
        <v>32</v>
      </c>
      <c r="CP34" s="515" t="s">
        <v>32</v>
      </c>
      <c r="CQ34" s="516" t="s">
        <v>32</v>
      </c>
      <c r="CR34" s="515" t="s">
        <v>32</v>
      </c>
      <c r="CS34" s="516" t="s">
        <v>32</v>
      </c>
      <c r="CT34" s="515" t="s">
        <v>32</v>
      </c>
      <c r="CU34" s="516" t="s">
        <v>32</v>
      </c>
      <c r="CV34" s="515" t="s">
        <v>32</v>
      </c>
      <c r="CW34" s="516" t="s">
        <v>32</v>
      </c>
      <c r="CX34" s="515" t="s">
        <v>32</v>
      </c>
      <c r="CY34" s="516" t="s">
        <v>32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30" t="str">
        <f t="shared" si="99"/>
        <v>شنبه</v>
      </c>
      <c r="DL34" s="515" t="s">
        <v>32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 t="s">
        <v>32</v>
      </c>
      <c r="DT34" s="29">
        <f t="shared" si="1"/>
        <v>30</v>
      </c>
      <c r="DU34" s="30" t="str">
        <f t="shared" si="100"/>
        <v>شنبه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 t="s">
        <v>32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30" t="str">
        <f t="shared" si="101"/>
        <v>شنبه</v>
      </c>
      <c r="EV34" s="32" t="str">
        <f t="shared" si="3"/>
        <v>*</v>
      </c>
      <c r="EW34" s="33" t="str">
        <f t="shared" si="4"/>
        <v>*</v>
      </c>
      <c r="EX34" s="32" t="str">
        <f t="shared" si="95"/>
        <v>*</v>
      </c>
      <c r="EY34" s="33" t="str">
        <f t="shared" si="96"/>
        <v>*</v>
      </c>
      <c r="EZ34" s="32" t="str">
        <f t="shared" si="7"/>
        <v>*</v>
      </c>
      <c r="FA34" s="33" t="str">
        <f t="shared" si="8"/>
        <v>*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*</v>
      </c>
      <c r="FG34" s="33" t="str">
        <f t="shared" si="14"/>
        <v>*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*</v>
      </c>
      <c r="FK34" s="33" t="str">
        <f t="shared" si="18"/>
        <v>*</v>
      </c>
      <c r="FL34" s="32" t="str">
        <f t="shared" si="19"/>
        <v>*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*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>*</v>
      </c>
      <c r="FW34" s="33" t="str">
        <f t="shared" si="30"/>
        <v>*</v>
      </c>
      <c r="FX34" s="32" t="str">
        <f t="shared" si="31"/>
        <v>*</v>
      </c>
      <c r="FY34" s="33" t="str">
        <f t="shared" si="32"/>
        <v>*</v>
      </c>
      <c r="FZ34" s="32" t="str">
        <f t="shared" si="33"/>
        <v>*</v>
      </c>
      <c r="GA34" s="33" t="str">
        <f t="shared" si="34"/>
        <v>*</v>
      </c>
      <c r="GB34" s="32" t="str">
        <f t="shared" si="35"/>
        <v>*</v>
      </c>
      <c r="GC34" s="33" t="str">
        <f t="shared" si="36"/>
        <v>*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*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*</v>
      </c>
      <c r="GK34" s="33" t="str">
        <f t="shared" si="44"/>
        <v>*</v>
      </c>
      <c r="GL34" s="32" t="str">
        <f t="shared" si="45"/>
        <v>*</v>
      </c>
      <c r="GM34" s="33" t="str">
        <f t="shared" si="46"/>
        <v>*</v>
      </c>
      <c r="GN34" s="32" t="str">
        <f t="shared" si="47"/>
        <v>*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*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102"/>
        <v>شنبه</v>
      </c>
      <c r="HD34" s="32" t="str">
        <f t="shared" si="62"/>
        <v>*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*</v>
      </c>
      <c r="HL34" s="29">
        <f t="shared" si="70"/>
        <v>30</v>
      </c>
      <c r="HM34" s="30" t="str">
        <f t="shared" si="103"/>
        <v>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*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4"/>
        <v>شنبه</v>
      </c>
      <c r="RF34" s="34" t="s">
        <v>33</v>
      </c>
      <c r="RG34" s="115" t="str">
        <f t="shared" si="92"/>
        <v>********************************</v>
      </c>
      <c r="RH34" s="116"/>
      <c r="RI34" s="336">
        <v>30</v>
      </c>
      <c r="RJ34" s="115" t="str">
        <f t="shared" si="93"/>
        <v>********************************</v>
      </c>
      <c r="RK34" s="105"/>
      <c r="RL34" s="335">
        <f t="shared" si="94"/>
        <v>30</v>
      </c>
      <c r="RM34" s="30" t="str">
        <f t="shared" si="105"/>
        <v>شنبه</v>
      </c>
      <c r="RN34" s="36" t="s">
        <v>29</v>
      </c>
      <c r="RO34" s="705" t="str">
        <f t="shared" si="97"/>
        <v>***********</v>
      </c>
      <c r="RP34" s="707"/>
      <c r="RQ34" s="35" t="s">
        <v>34</v>
      </c>
      <c r="RR34" s="705" t="str">
        <f t="shared" si="98"/>
        <v>***********</v>
      </c>
      <c r="RS34" s="706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206</v>
      </c>
      <c r="B35" s="386"/>
      <c r="C35" s="387"/>
      <c r="D35" s="388"/>
      <c r="E35" s="318" t="s">
        <v>120</v>
      </c>
      <c r="F35" s="331" t="s">
        <v>157</v>
      </c>
      <c r="G35" s="566" t="s">
        <v>195</v>
      </c>
      <c r="H35" s="567"/>
      <c r="I35" s="567"/>
      <c r="J35" s="568"/>
      <c r="K35" s="579" t="s">
        <v>187</v>
      </c>
      <c r="L35" s="579"/>
      <c r="M35" s="579"/>
      <c r="N35" s="591" t="s">
        <v>196</v>
      </c>
      <c r="O35" s="591"/>
      <c r="P35" s="591"/>
      <c r="Q35" s="591" t="s">
        <v>197</v>
      </c>
      <c r="R35" s="591"/>
      <c r="S35" s="592"/>
      <c r="T35" s="588" t="s">
        <v>204</v>
      </c>
      <c r="U35" s="589"/>
      <c r="V35" s="589"/>
      <c r="W35" s="590"/>
      <c r="X35" s="585" t="s">
        <v>201</v>
      </c>
      <c r="Y35" s="586"/>
      <c r="Z35" s="586"/>
      <c r="AA35" s="586"/>
      <c r="AB35" s="587"/>
      <c r="AC35" s="599" t="str">
        <f>RO44</f>
        <v>************************************جعفری-</v>
      </c>
      <c r="AD35" s="599"/>
      <c r="AE35" s="599"/>
      <c r="AF35" s="599"/>
      <c r="AG35" s="599"/>
      <c r="AH35" s="599"/>
      <c r="AI35" s="600"/>
      <c r="AJ35" s="601"/>
      <c r="AK35" s="601"/>
      <c r="AL35" s="601"/>
      <c r="AM35" s="601"/>
      <c r="AN35" s="601"/>
      <c r="AO35" s="601"/>
      <c r="AP35" s="601"/>
      <c r="AQ35" s="601"/>
      <c r="AR35" s="602"/>
      <c r="AS35" s="615"/>
      <c r="AT35" s="616"/>
      <c r="AU35" s="616"/>
      <c r="AV35" s="616"/>
      <c r="AW35" s="616"/>
      <c r="AX35" s="617"/>
      <c r="AY35" s="1"/>
      <c r="AZ35" s="1"/>
      <c r="BA35" s="1"/>
      <c r="BB35" s="158">
        <v>31</v>
      </c>
      <c r="BC35" s="159" t="s">
        <v>40</v>
      </c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si="99"/>
        <v>یکشنبه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si="100"/>
        <v>یکشنبه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si="101"/>
        <v>یکشنبه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102"/>
        <v>یکشنبه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3"/>
        <v>یکشنبه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4"/>
        <v>یکشنبه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5"/>
        <v>یکشنبه</v>
      </c>
      <c r="RN35" s="38" t="s">
        <v>29</v>
      </c>
      <c r="RO35" s="705" t="str">
        <f t="shared" si="97"/>
        <v>***********</v>
      </c>
      <c r="RP35" s="707"/>
      <c r="RQ35" s="37" t="s">
        <v>34</v>
      </c>
      <c r="RR35" s="705" t="str">
        <f t="shared" si="98"/>
        <v>***********</v>
      </c>
      <c r="RS35" s="706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109</v>
      </c>
      <c r="F36" s="320" t="s">
        <v>34</v>
      </c>
      <c r="G36" s="569"/>
      <c r="H36" s="570"/>
      <c r="I36" s="570"/>
      <c r="J36" s="571"/>
      <c r="K36" s="593"/>
      <c r="L36" s="593"/>
      <c r="M36" s="593"/>
      <c r="N36" s="593"/>
      <c r="O36" s="593"/>
      <c r="P36" s="593"/>
      <c r="Q36" s="593"/>
      <c r="R36" s="593"/>
      <c r="S36" s="594"/>
      <c r="T36" s="580"/>
      <c r="U36" s="581"/>
      <c r="V36" s="581"/>
      <c r="W36" s="582"/>
      <c r="X36" s="583"/>
      <c r="Y36" s="583"/>
      <c r="Z36" s="583"/>
      <c r="AA36" s="583"/>
      <c r="AB36" s="584"/>
      <c r="AC36" s="595" t="str">
        <f>RO8</f>
        <v>***********</v>
      </c>
      <c r="AD36" s="596"/>
      <c r="AE36" s="596"/>
      <c r="AF36" s="596"/>
      <c r="AG36" s="596"/>
      <c r="AH36" s="596"/>
      <c r="AI36" s="597"/>
      <c r="AJ36" s="598"/>
      <c r="AK36" s="583"/>
      <c r="AL36" s="583"/>
      <c r="AM36" s="583"/>
      <c r="AN36" s="583"/>
      <c r="AO36" s="583"/>
      <c r="AP36" s="583"/>
      <c r="AQ36" s="583"/>
      <c r="AR36" s="584"/>
      <c r="AS36" s="618"/>
      <c r="AT36" s="619"/>
      <c r="AU36" s="619"/>
      <c r="AV36" s="619"/>
      <c r="AW36" s="619"/>
      <c r="AX36" s="620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0</v>
      </c>
      <c r="BE36" s="42">
        <f t="shared" si="106"/>
        <v>0</v>
      </c>
      <c r="BF36" s="42">
        <f t="shared" si="106"/>
        <v>0</v>
      </c>
      <c r="BG36" s="42">
        <f t="shared" si="106"/>
        <v>0</v>
      </c>
      <c r="BH36" s="42">
        <f t="shared" si="106"/>
        <v>0</v>
      </c>
      <c r="BI36" s="42">
        <f t="shared" si="106"/>
        <v>0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0</v>
      </c>
      <c r="BO36" s="42">
        <f t="shared" si="106"/>
        <v>0</v>
      </c>
      <c r="BP36" s="42">
        <f t="shared" si="106"/>
        <v>0</v>
      </c>
      <c r="BQ36" s="42">
        <f t="shared" si="106"/>
        <v>0</v>
      </c>
      <c r="BR36" s="42">
        <f t="shared" si="106"/>
        <v>0</v>
      </c>
      <c r="BS36" s="42">
        <f t="shared" si="106"/>
        <v>0</v>
      </c>
      <c r="BT36" s="42">
        <f t="shared" si="106"/>
        <v>0</v>
      </c>
      <c r="BU36" s="42">
        <f t="shared" si="106"/>
        <v>0</v>
      </c>
      <c r="BV36" s="42">
        <f t="shared" si="106"/>
        <v>0</v>
      </c>
      <c r="BW36" s="42">
        <f t="shared" si="106"/>
        <v>0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0</v>
      </c>
      <c r="CE36" s="42">
        <f t="shared" si="106"/>
        <v>0</v>
      </c>
      <c r="CF36" s="42">
        <f t="shared" si="106"/>
        <v>0</v>
      </c>
      <c r="CG36" s="42">
        <f t="shared" si="106"/>
        <v>0</v>
      </c>
      <c r="CH36" s="42">
        <f t="shared" si="106"/>
        <v>0</v>
      </c>
      <c r="CI36" s="42">
        <f t="shared" si="106"/>
        <v>0</v>
      </c>
      <c r="CJ36" s="42">
        <f t="shared" si="106"/>
        <v>0</v>
      </c>
      <c r="CK36" s="42">
        <f t="shared" si="106"/>
        <v>0</v>
      </c>
      <c r="CL36" s="42">
        <f t="shared" si="106"/>
        <v>0</v>
      </c>
      <c r="CM36" s="42">
        <f t="shared" si="106"/>
        <v>0</v>
      </c>
      <c r="CN36" s="42">
        <f t="shared" si="106"/>
        <v>0</v>
      </c>
      <c r="CO36" s="42">
        <f t="shared" si="106"/>
        <v>0</v>
      </c>
      <c r="CP36" s="42">
        <f t="shared" si="106"/>
        <v>0</v>
      </c>
      <c r="CQ36" s="42">
        <f t="shared" si="106"/>
        <v>0</v>
      </c>
      <c r="CR36" s="41">
        <f t="shared" ref="CR36:DI36" si="107">SUM(CR5:CR35)</f>
        <v>0</v>
      </c>
      <c r="CS36" s="42">
        <f t="shared" si="107"/>
        <v>0</v>
      </c>
      <c r="CT36" s="41">
        <f t="shared" si="107"/>
        <v>0</v>
      </c>
      <c r="CU36" s="42">
        <f t="shared" si="107"/>
        <v>0</v>
      </c>
      <c r="CV36" s="41">
        <f t="shared" si="107"/>
        <v>0</v>
      </c>
      <c r="CW36" s="42">
        <f t="shared" si="107"/>
        <v>0</v>
      </c>
      <c r="CX36" s="41">
        <f t="shared" si="107"/>
        <v>0</v>
      </c>
      <c r="CY36" s="42">
        <f t="shared" si="107"/>
        <v>0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0</v>
      </c>
      <c r="DM36" s="42">
        <f t="shared" si="108"/>
        <v>0</v>
      </c>
      <c r="DN36" s="127">
        <f t="shared" si="108"/>
        <v>0</v>
      </c>
      <c r="DO36" s="128">
        <f t="shared" si="108"/>
        <v>0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0</v>
      </c>
      <c r="DT36" s="39" t="s">
        <v>44</v>
      </c>
      <c r="DU36" s="40" t="s">
        <v>45</v>
      </c>
      <c r="DV36" s="96">
        <f t="shared" ref="DV36:EO36" si="109">SUM(DV5:DV35)</f>
        <v>0</v>
      </c>
      <c r="DW36" s="97">
        <f t="shared" si="109"/>
        <v>0</v>
      </c>
      <c r="DX36" s="96">
        <f t="shared" si="109"/>
        <v>0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0</v>
      </c>
      <c r="EE36" s="42">
        <f t="shared" si="109"/>
        <v>0</v>
      </c>
      <c r="EF36" s="41">
        <f t="shared" si="109"/>
        <v>0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227</v>
      </c>
      <c r="B37" s="251" t="s">
        <v>335</v>
      </c>
      <c r="C37" s="349" t="s">
        <v>172</v>
      </c>
      <c r="D37" s="350" t="s">
        <v>207</v>
      </c>
      <c r="E37" s="351" t="s">
        <v>209</v>
      </c>
      <c r="F37" s="352" t="s">
        <v>208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303</v>
      </c>
      <c r="O37" s="245" t="s">
        <v>303</v>
      </c>
      <c r="P37" s="193" t="s">
        <v>303</v>
      </c>
      <c r="Q37" s="577" t="s">
        <v>303</v>
      </c>
      <c r="R37" s="578"/>
      <c r="S37" s="246" t="s">
        <v>110</v>
      </c>
      <c r="T37" s="354"/>
      <c r="U37" s="354"/>
      <c r="V37" s="354"/>
      <c r="W37" s="354"/>
      <c r="X37" s="246" t="s">
        <v>111</v>
      </c>
      <c r="Y37" s="354"/>
      <c r="Z37" s="354"/>
      <c r="AA37" s="354"/>
      <c r="AB37" s="354"/>
      <c r="AC37" s="247" t="s">
        <v>135</v>
      </c>
      <c r="AD37" s="248"/>
      <c r="AE37" s="248"/>
      <c r="AF37" s="248"/>
      <c r="AG37" s="249" t="s">
        <v>31</v>
      </c>
      <c r="AH37" s="248"/>
      <c r="AI37" s="248"/>
      <c r="AJ37" s="248"/>
      <c r="AK37" s="247" t="s">
        <v>112</v>
      </c>
      <c r="AL37" s="248"/>
      <c r="AM37" s="248"/>
      <c r="AN37" s="248"/>
      <c r="AO37" s="249" t="s">
        <v>113</v>
      </c>
      <c r="AP37" s="248"/>
      <c r="AQ37" s="248"/>
      <c r="AR37" s="248"/>
      <c r="AS37" s="247" t="s">
        <v>198</v>
      </c>
      <c r="AT37" s="248"/>
      <c r="AU37" s="248"/>
      <c r="AV37" s="250" t="s">
        <v>114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290</v>
      </c>
      <c r="B38" s="252" t="s">
        <v>149</v>
      </c>
      <c r="C38" s="315"/>
      <c r="D38" s="314"/>
      <c r="E38" s="308"/>
      <c r="F38" s="321" t="s">
        <v>104</v>
      </c>
      <c r="G38" s="322" t="s">
        <v>27</v>
      </c>
      <c r="H38" s="558" t="s">
        <v>293</v>
      </c>
      <c r="I38" s="559"/>
      <c r="J38" s="279"/>
      <c r="K38" s="564" t="s">
        <v>297</v>
      </c>
      <c r="L38" s="565"/>
      <c r="M38" s="254"/>
      <c r="N38" s="356" t="s">
        <v>202</v>
      </c>
      <c r="O38" s="255"/>
      <c r="P38" s="253"/>
      <c r="Q38" s="256"/>
      <c r="R38" s="257"/>
      <c r="S38" s="357" t="s">
        <v>194</v>
      </c>
      <c r="T38" s="258"/>
      <c r="U38" s="259"/>
      <c r="V38" s="260"/>
      <c r="W38" s="253"/>
      <c r="X38" s="261"/>
      <c r="Y38" s="261"/>
      <c r="Z38" s="261"/>
      <c r="AA38" s="262"/>
      <c r="AB38" s="263"/>
      <c r="AC38" s="332" t="s">
        <v>213</v>
      </c>
      <c r="AD38" s="574" t="str">
        <f>RG45</f>
        <v>*********************************************************</v>
      </c>
      <c r="AE38" s="575"/>
      <c r="AF38" s="575"/>
      <c r="AG38" s="575"/>
      <c r="AH38" s="575"/>
      <c r="AI38" s="575"/>
      <c r="AJ38" s="575"/>
      <c r="AK38" s="575"/>
      <c r="AL38" s="575"/>
      <c r="AM38" s="575"/>
      <c r="AN38" s="575"/>
      <c r="AO38" s="575"/>
      <c r="AP38" s="575"/>
      <c r="AQ38" s="575"/>
      <c r="AR38" s="576"/>
      <c r="AS38" s="607" t="s">
        <v>216</v>
      </c>
      <c r="AT38" s="608"/>
      <c r="AU38" s="608"/>
      <c r="AV38" s="608"/>
      <c r="AW38" s="608"/>
      <c r="AX38" s="609"/>
      <c r="AY38" s="1"/>
      <c r="AZ38" s="1"/>
      <c r="BA38" s="1"/>
      <c r="BB38" s="673" t="s">
        <v>115</v>
      </c>
      <c r="BC38" s="674"/>
      <c r="BD38" s="674"/>
      <c r="BE38" s="674"/>
      <c r="BF38" s="674"/>
      <c r="BG38" s="674"/>
      <c r="BH38" s="674"/>
      <c r="BI38" s="674"/>
      <c r="BJ38" s="674"/>
      <c r="BK38" s="674"/>
      <c r="BL38" s="674"/>
      <c r="BM38" s="674"/>
      <c r="BN38" s="674"/>
      <c r="BO38" s="674"/>
      <c r="BP38" s="674"/>
      <c r="BQ38" s="674"/>
      <c r="BR38" s="674"/>
      <c r="BS38" s="674"/>
      <c r="BT38" s="674"/>
      <c r="BU38" s="674"/>
      <c r="BV38" s="674"/>
      <c r="BW38" s="674"/>
      <c r="BX38" s="674"/>
      <c r="BY38" s="674"/>
      <c r="BZ38" s="674"/>
      <c r="CA38" s="674"/>
      <c r="CB38" s="674"/>
      <c r="CC38" s="674"/>
      <c r="CD38" s="674"/>
      <c r="CE38" s="674"/>
      <c r="CF38" s="674"/>
      <c r="CG38" s="674"/>
      <c r="CH38" s="674"/>
      <c r="CI38" s="674"/>
      <c r="CJ38" s="674"/>
      <c r="CK38" s="674"/>
      <c r="CL38" s="674"/>
      <c r="CM38" s="674"/>
      <c r="CN38" s="674"/>
      <c r="CO38" s="674"/>
      <c r="CP38" s="674"/>
      <c r="CQ38" s="674"/>
      <c r="CR38" s="674"/>
      <c r="CS38" s="674"/>
      <c r="CT38" s="674"/>
      <c r="CU38" s="674"/>
      <c r="CV38" s="674"/>
      <c r="CW38" s="674"/>
      <c r="CX38" s="674"/>
      <c r="CY38" s="674"/>
      <c r="CZ38" s="674"/>
      <c r="DA38" s="674"/>
      <c r="DB38" s="674"/>
      <c r="DC38" s="674"/>
      <c r="DD38" s="674"/>
      <c r="DE38" s="674"/>
      <c r="DF38" s="674"/>
      <c r="DG38" s="674"/>
      <c r="DH38" s="674"/>
      <c r="DI38" s="674"/>
      <c r="DJ38" s="674"/>
      <c r="DK38" s="674"/>
      <c r="DL38" s="674"/>
      <c r="DM38" s="674"/>
      <c r="DN38" s="674"/>
      <c r="DO38" s="674"/>
      <c r="DP38" s="674"/>
      <c r="DQ38" s="674"/>
      <c r="DR38" s="674"/>
      <c r="DS38" s="674"/>
      <c r="DT38" s="674"/>
      <c r="DU38" s="674"/>
      <c r="DV38" s="674"/>
      <c r="DW38" s="674"/>
      <c r="DX38" s="674"/>
      <c r="DY38" s="674"/>
      <c r="DZ38" s="674"/>
      <c r="EA38" s="674"/>
      <c r="EB38" s="674"/>
      <c r="EC38" s="674"/>
      <c r="ED38" s="674"/>
      <c r="EE38" s="674"/>
      <c r="EF38" s="674"/>
      <c r="EG38" s="674"/>
      <c r="EH38" s="674"/>
      <c r="EI38" s="674"/>
      <c r="EJ38" s="674"/>
      <c r="EK38" s="674"/>
      <c r="EL38" s="674"/>
      <c r="EM38" s="674"/>
      <c r="EN38" s="674"/>
      <c r="EO38" s="674"/>
      <c r="EP38" s="674"/>
      <c r="EQ38" s="674"/>
      <c r="ER38" s="674"/>
      <c r="ES38" s="675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116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291</v>
      </c>
      <c r="B39" s="359" t="s">
        <v>308</v>
      </c>
      <c r="C39" s="360"/>
      <c r="D39" s="361"/>
      <c r="E39" s="309"/>
      <c r="F39" s="323" t="s">
        <v>107</v>
      </c>
      <c r="G39" s="324" t="s">
        <v>27</v>
      </c>
      <c r="H39" s="558" t="s">
        <v>203</v>
      </c>
      <c r="I39" s="559"/>
      <c r="J39" s="279"/>
      <c r="K39" s="564" t="s">
        <v>226</v>
      </c>
      <c r="L39" s="565"/>
      <c r="M39" s="275"/>
      <c r="N39" s="362" t="s">
        <v>199</v>
      </c>
      <c r="O39" s="275"/>
      <c r="P39" s="271"/>
      <c r="Q39" s="271"/>
      <c r="R39" s="276"/>
      <c r="S39" s="363" t="s">
        <v>194</v>
      </c>
      <c r="T39" s="268"/>
      <c r="U39" s="269"/>
      <c r="V39" s="270"/>
      <c r="W39" s="271"/>
      <c r="X39" s="265"/>
      <c r="Y39" s="424"/>
      <c r="Z39" s="264"/>
      <c r="AA39" s="265"/>
      <c r="AB39" s="266"/>
      <c r="AC39" s="333" t="s">
        <v>214</v>
      </c>
      <c r="AD39" s="633" t="str">
        <f>RG9</f>
        <v>********************************</v>
      </c>
      <c r="AE39" s="634"/>
      <c r="AF39" s="634"/>
      <c r="AG39" s="634"/>
      <c r="AH39" s="634"/>
      <c r="AI39" s="634"/>
      <c r="AJ39" s="634"/>
      <c r="AK39" s="634"/>
      <c r="AL39" s="634"/>
      <c r="AM39" s="634"/>
      <c r="AN39" s="634"/>
      <c r="AO39" s="634"/>
      <c r="AP39" s="634"/>
      <c r="AQ39" s="634"/>
      <c r="AR39" s="635"/>
      <c r="AS39" s="612" t="s">
        <v>223</v>
      </c>
      <c r="AT39" s="613"/>
      <c r="AU39" s="613"/>
      <c r="AV39" s="613"/>
      <c r="AW39" s="613"/>
      <c r="AX39" s="614"/>
      <c r="AY39" s="1"/>
      <c r="AZ39" s="1"/>
      <c r="BA39" s="1"/>
      <c r="BB39" s="12" t="s">
        <v>0</v>
      </c>
      <c r="BC39" s="12"/>
      <c r="BD39" s="636" t="s">
        <v>47</v>
      </c>
      <c r="BE39" s="637"/>
      <c r="BF39" s="636" t="s">
        <v>168</v>
      </c>
      <c r="BG39" s="637"/>
      <c r="BH39" s="636" t="s">
        <v>188</v>
      </c>
      <c r="BI39" s="637"/>
      <c r="BJ39" s="636" t="s">
        <v>46</v>
      </c>
      <c r="BK39" s="637"/>
      <c r="BL39" s="636" t="s">
        <v>230</v>
      </c>
      <c r="BM39" s="637"/>
      <c r="BN39" s="636" t="s">
        <v>231</v>
      </c>
      <c r="BO39" s="637"/>
      <c r="BP39" s="636" t="s">
        <v>191</v>
      </c>
      <c r="BQ39" s="637"/>
      <c r="BR39" s="636" t="s">
        <v>50</v>
      </c>
      <c r="BS39" s="637"/>
      <c r="BT39" s="636" t="s">
        <v>75</v>
      </c>
      <c r="BU39" s="637"/>
      <c r="BV39" s="636" t="s">
        <v>48</v>
      </c>
      <c r="BW39" s="637"/>
      <c r="BX39" s="636" t="s">
        <v>49</v>
      </c>
      <c r="BY39" s="637"/>
      <c r="BZ39" s="636" t="s">
        <v>232</v>
      </c>
      <c r="CA39" s="637"/>
      <c r="CB39" s="414" t="s">
        <v>142</v>
      </c>
      <c r="CC39" s="415"/>
      <c r="CD39" s="414" t="s">
        <v>127</v>
      </c>
      <c r="CE39" s="415"/>
      <c r="CF39" s="636" t="s">
        <v>51</v>
      </c>
      <c r="CG39" s="637"/>
      <c r="CH39" s="636" t="s">
        <v>52</v>
      </c>
      <c r="CI39" s="637"/>
      <c r="CJ39" s="636" t="s">
        <v>53</v>
      </c>
      <c r="CK39" s="637"/>
      <c r="CL39" s="414" t="s">
        <v>54</v>
      </c>
      <c r="CM39" s="415"/>
      <c r="CN39" s="414" t="s">
        <v>55</v>
      </c>
      <c r="CO39" s="415"/>
      <c r="CP39" s="414" t="s">
        <v>56</v>
      </c>
      <c r="CQ39" s="415"/>
      <c r="CR39" s="414" t="s">
        <v>57</v>
      </c>
      <c r="CS39" s="415"/>
      <c r="CT39" s="414" t="s">
        <v>158</v>
      </c>
      <c r="CU39" s="415"/>
      <c r="CV39" s="414" t="s">
        <v>158</v>
      </c>
      <c r="CW39" s="415"/>
      <c r="CX39" s="414" t="s">
        <v>58</v>
      </c>
      <c r="CY39" s="415"/>
      <c r="CZ39" s="414" t="s">
        <v>171</v>
      </c>
      <c r="DA39" s="415"/>
      <c r="DB39" s="414" t="s">
        <v>171</v>
      </c>
      <c r="DC39" s="415"/>
      <c r="DD39" s="414" t="s">
        <v>74</v>
      </c>
      <c r="DE39" s="415"/>
      <c r="DF39" s="636" t="s">
        <v>74</v>
      </c>
      <c r="DG39" s="637"/>
      <c r="DH39" s="636" t="s">
        <v>61</v>
      </c>
      <c r="DI39" s="637"/>
      <c r="DJ39" s="636" t="s">
        <v>281</v>
      </c>
      <c r="DK39" s="637"/>
      <c r="DL39" s="636" t="s">
        <v>68</v>
      </c>
      <c r="DM39" s="637"/>
      <c r="DN39" s="636" t="s">
        <v>68</v>
      </c>
      <c r="DO39" s="637"/>
      <c r="DP39" s="676" t="s">
        <v>59</v>
      </c>
      <c r="DQ39" s="677"/>
      <c r="DR39" s="676" t="s">
        <v>59</v>
      </c>
      <c r="DS39" s="677"/>
      <c r="DT39" s="47" t="s">
        <v>0</v>
      </c>
      <c r="DU39" s="48"/>
      <c r="DV39" s="414" t="s">
        <v>60</v>
      </c>
      <c r="DW39" s="415"/>
      <c r="DX39" s="710"/>
      <c r="DY39" s="711"/>
      <c r="DZ39" s="636" t="s">
        <v>62</v>
      </c>
      <c r="EA39" s="637"/>
      <c r="EB39" s="636" t="s">
        <v>63</v>
      </c>
      <c r="EC39" s="637"/>
      <c r="ED39" s="636" t="s">
        <v>64</v>
      </c>
      <c r="EE39" s="637"/>
      <c r="EF39" s="636" t="s">
        <v>65</v>
      </c>
      <c r="EG39" s="637"/>
      <c r="EH39" s="636" t="s">
        <v>66</v>
      </c>
      <c r="EI39" s="637"/>
      <c r="EJ39" s="636" t="s">
        <v>129</v>
      </c>
      <c r="EK39" s="637"/>
      <c r="EL39" s="636" t="s">
        <v>129</v>
      </c>
      <c r="EM39" s="637"/>
      <c r="EN39" s="723" t="s">
        <v>139</v>
      </c>
      <c r="EO39" s="724"/>
      <c r="EP39" s="712" t="s">
        <v>288</v>
      </c>
      <c r="EQ39" s="713"/>
      <c r="ER39" s="166" t="s">
        <v>67</v>
      </c>
      <c r="ES39" s="167"/>
      <c r="ET39" s="166" t="s">
        <v>150</v>
      </c>
      <c r="EU39" s="167"/>
      <c r="EV39" s="166" t="s">
        <v>150</v>
      </c>
      <c r="EW39" s="167"/>
      <c r="EX39" s="166" t="s">
        <v>287</v>
      </c>
      <c r="EY39" s="167"/>
      <c r="EZ39" s="166" t="s">
        <v>287</v>
      </c>
      <c r="FA39" s="167"/>
      <c r="FB39" s="166" t="s">
        <v>151</v>
      </c>
      <c r="FC39" s="167"/>
      <c r="FD39" s="166" t="s">
        <v>151</v>
      </c>
      <c r="FE39" s="167"/>
      <c r="FF39" s="166" t="s">
        <v>148</v>
      </c>
      <c r="FG39" s="167"/>
      <c r="FH39" s="166" t="s">
        <v>148</v>
      </c>
      <c r="FI39" s="167"/>
      <c r="FJ39" s="166" t="s">
        <v>147</v>
      </c>
      <c r="FK39" s="167"/>
      <c r="FL39" s="166" t="s">
        <v>147</v>
      </c>
      <c r="FM39" s="167"/>
      <c r="FN39" s="166" t="s">
        <v>152</v>
      </c>
      <c r="FO39" s="167"/>
      <c r="FP39" s="166" t="s">
        <v>152</v>
      </c>
      <c r="FQ39" s="167"/>
      <c r="FR39" s="166" t="s">
        <v>153</v>
      </c>
      <c r="FS39" s="167"/>
      <c r="FT39" s="166" t="s">
        <v>153</v>
      </c>
      <c r="FU39" s="167"/>
      <c r="FV39" s="166" t="s">
        <v>149</v>
      </c>
      <c r="FW39" s="167"/>
      <c r="FX39" s="166" t="s">
        <v>149</v>
      </c>
      <c r="FY39" s="167"/>
      <c r="FZ39" s="166" t="s">
        <v>146</v>
      </c>
      <c r="GA39" s="167"/>
      <c r="GB39" s="166" t="s">
        <v>146</v>
      </c>
      <c r="GC39" s="167"/>
      <c r="GD39" s="166" t="s">
        <v>154</v>
      </c>
      <c r="GE39" s="167"/>
      <c r="GF39" s="166" t="s">
        <v>154</v>
      </c>
      <c r="GG39" s="167"/>
      <c r="GH39" s="166" t="s">
        <v>145</v>
      </c>
      <c r="GI39" s="167"/>
      <c r="GJ39" s="166" t="s">
        <v>145</v>
      </c>
      <c r="GK39" s="167"/>
      <c r="GL39" s="166"/>
      <c r="GM39" s="167"/>
      <c r="GN39" s="166"/>
      <c r="GO39" s="167"/>
      <c r="GP39" s="49" t="s">
        <v>0</v>
      </c>
      <c r="GQ39" s="50"/>
      <c r="GR39" s="636" t="s">
        <v>284</v>
      </c>
      <c r="GS39" s="637"/>
      <c r="GT39" s="636" t="s">
        <v>284</v>
      </c>
      <c r="GU39" s="637"/>
      <c r="GV39" s="722" t="s">
        <v>285</v>
      </c>
      <c r="GW39" s="722"/>
      <c r="GX39" s="676" t="s">
        <v>285</v>
      </c>
      <c r="GY39" s="677"/>
      <c r="GZ39" s="676"/>
      <c r="HA39" s="677"/>
      <c r="HB39" s="636"/>
      <c r="HC39" s="637"/>
      <c r="HD39" s="676"/>
      <c r="HE39" s="719"/>
      <c r="HF39" s="720" t="s">
        <v>233</v>
      </c>
      <c r="HG39" s="721"/>
      <c r="HH39" s="717" t="s">
        <v>70</v>
      </c>
      <c r="HI39" s="718"/>
      <c r="HJ39" s="719" t="s">
        <v>70</v>
      </c>
      <c r="HK39" s="677"/>
      <c r="HL39" s="717" t="s">
        <v>71</v>
      </c>
      <c r="HM39" s="718"/>
      <c r="HN39" s="717" t="s">
        <v>71</v>
      </c>
      <c r="HO39" s="718"/>
      <c r="HP39" s="168" t="s">
        <v>102</v>
      </c>
      <c r="HQ39" s="169"/>
      <c r="HR39" s="168" t="s">
        <v>102</v>
      </c>
      <c r="HS39" s="169"/>
      <c r="HT39" s="676" t="s">
        <v>73</v>
      </c>
      <c r="HU39" s="677"/>
      <c r="HV39" s="636"/>
      <c r="HW39" s="637"/>
      <c r="HX39" s="636"/>
      <c r="HY39" s="637"/>
      <c r="HZ39" s="676"/>
      <c r="IA39" s="677"/>
      <c r="IB39" s="168"/>
      <c r="IC39" s="169"/>
      <c r="ID39" s="676" t="s">
        <v>182</v>
      </c>
      <c r="IE39" s="677"/>
      <c r="IF39" s="676" t="s">
        <v>182</v>
      </c>
      <c r="IG39" s="677"/>
      <c r="IH39" s="49" t="s">
        <v>0</v>
      </c>
      <c r="II39" s="50"/>
      <c r="IJ39" s="676" t="s">
        <v>131</v>
      </c>
      <c r="IK39" s="677"/>
      <c r="IL39" s="676" t="s">
        <v>169</v>
      </c>
      <c r="IM39" s="677"/>
      <c r="IN39" s="676" t="s">
        <v>210</v>
      </c>
      <c r="IO39" s="677"/>
      <c r="IP39" s="734"/>
      <c r="IQ39" s="735"/>
      <c r="IR39" s="734"/>
      <c r="IS39" s="735"/>
      <c r="IT39" s="737"/>
      <c r="IU39" s="738"/>
      <c r="IV39" s="736"/>
      <c r="IW39" s="733"/>
      <c r="IX39" s="739"/>
      <c r="IY39" s="740"/>
      <c r="IZ39" s="732"/>
      <c r="JA39" s="733"/>
      <c r="JB39" s="730"/>
      <c r="JC39" s="731"/>
      <c r="JD39" s="7"/>
      <c r="JE39" s="7"/>
      <c r="JF39" s="8" t="s">
        <v>0</v>
      </c>
      <c r="JG39" s="51"/>
      <c r="JH39" s="636" t="s">
        <v>47</v>
      </c>
      <c r="JI39" s="637"/>
      <c r="JJ39" s="636" t="s">
        <v>168</v>
      </c>
      <c r="JK39" s="637"/>
      <c r="JL39" s="636" t="s">
        <v>188</v>
      </c>
      <c r="JM39" s="637"/>
      <c r="JN39" s="636" t="s">
        <v>46</v>
      </c>
      <c r="JO39" s="637"/>
      <c r="JP39" s="636" t="s">
        <v>230</v>
      </c>
      <c r="JQ39" s="637"/>
      <c r="JR39" s="636" t="s">
        <v>231</v>
      </c>
      <c r="JS39" s="637"/>
      <c r="JT39" s="636" t="s">
        <v>191</v>
      </c>
      <c r="JU39" s="637"/>
      <c r="JV39" s="636" t="s">
        <v>50</v>
      </c>
      <c r="JW39" s="637"/>
      <c r="JX39" s="636" t="s">
        <v>75</v>
      </c>
      <c r="JY39" s="637"/>
      <c r="JZ39" s="636" t="s">
        <v>48</v>
      </c>
      <c r="KA39" s="637"/>
      <c r="KB39" s="636" t="s">
        <v>49</v>
      </c>
      <c r="KC39" s="637"/>
      <c r="KD39" s="636" t="s">
        <v>232</v>
      </c>
      <c r="KE39" s="637"/>
      <c r="KF39" s="414" t="s">
        <v>142</v>
      </c>
      <c r="KG39" s="415"/>
      <c r="KH39" s="414" t="s">
        <v>127</v>
      </c>
      <c r="KI39" s="415"/>
      <c r="KJ39" s="636" t="s">
        <v>51</v>
      </c>
      <c r="KK39" s="637"/>
      <c r="KL39" s="636" t="s">
        <v>52</v>
      </c>
      <c r="KM39" s="637"/>
      <c r="KN39" s="636" t="s">
        <v>53</v>
      </c>
      <c r="KO39" s="637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158</v>
      </c>
      <c r="KY39" s="415"/>
      <c r="KZ39" s="414" t="s">
        <v>158</v>
      </c>
      <c r="LA39" s="415"/>
      <c r="LB39" s="414" t="s">
        <v>58</v>
      </c>
      <c r="LC39" s="415"/>
      <c r="LD39" s="414" t="s">
        <v>171</v>
      </c>
      <c r="LE39" s="415"/>
      <c r="LF39" s="414" t="s">
        <v>171</v>
      </c>
      <c r="LG39" s="415"/>
      <c r="LH39" s="414" t="s">
        <v>74</v>
      </c>
      <c r="LI39" s="415"/>
      <c r="LJ39" s="636" t="s">
        <v>74</v>
      </c>
      <c r="LK39" s="637"/>
      <c r="LL39" s="636" t="s">
        <v>61</v>
      </c>
      <c r="LM39" s="637"/>
      <c r="LN39" s="636" t="s">
        <v>281</v>
      </c>
      <c r="LO39" s="637"/>
      <c r="LP39" s="636" t="s">
        <v>68</v>
      </c>
      <c r="LQ39" s="637"/>
      <c r="LR39" s="636" t="s">
        <v>68</v>
      </c>
      <c r="LS39" s="637"/>
      <c r="LT39" s="676" t="s">
        <v>59</v>
      </c>
      <c r="LU39" s="677"/>
      <c r="LV39" s="676" t="s">
        <v>59</v>
      </c>
      <c r="LW39" s="677"/>
      <c r="LX39" s="414" t="s">
        <v>60</v>
      </c>
      <c r="LY39" s="415"/>
      <c r="LZ39" s="540"/>
      <c r="MA39" s="541"/>
      <c r="MB39" s="414" t="s">
        <v>62</v>
      </c>
      <c r="MC39" s="415"/>
      <c r="MD39" s="414" t="s">
        <v>63</v>
      </c>
      <c r="ME39" s="415"/>
      <c r="MF39" s="414" t="s">
        <v>64</v>
      </c>
      <c r="MG39" s="415"/>
      <c r="MH39" s="414" t="s">
        <v>65</v>
      </c>
      <c r="MI39" s="415"/>
      <c r="MJ39" s="414" t="s">
        <v>66</v>
      </c>
      <c r="MK39" s="415"/>
      <c r="ML39" s="414" t="s">
        <v>129</v>
      </c>
      <c r="MM39" s="415"/>
      <c r="MN39" s="414" t="s">
        <v>129</v>
      </c>
      <c r="MO39" s="415"/>
      <c r="MP39" s="538" t="s">
        <v>139</v>
      </c>
      <c r="MQ39" s="539"/>
      <c r="MR39" s="542" t="s">
        <v>288</v>
      </c>
      <c r="MS39" s="543"/>
      <c r="MT39" s="166" t="s">
        <v>67</v>
      </c>
      <c r="MU39" s="167"/>
      <c r="MV39" s="166" t="s">
        <v>150</v>
      </c>
      <c r="MW39" s="167"/>
      <c r="MX39" s="166" t="s">
        <v>150</v>
      </c>
      <c r="MY39" s="167"/>
      <c r="MZ39" s="166" t="s">
        <v>287</v>
      </c>
      <c r="NA39" s="167"/>
      <c r="NB39" s="166" t="s">
        <v>287</v>
      </c>
      <c r="NC39" s="167"/>
      <c r="ND39" s="166" t="s">
        <v>151</v>
      </c>
      <c r="NE39" s="167"/>
      <c r="NF39" s="166" t="s">
        <v>151</v>
      </c>
      <c r="NG39" s="167"/>
      <c r="NH39" s="166" t="s">
        <v>148</v>
      </c>
      <c r="NI39" s="167"/>
      <c r="NJ39" s="166" t="s">
        <v>148</v>
      </c>
      <c r="NK39" s="167"/>
      <c r="NL39" s="166" t="s">
        <v>147</v>
      </c>
      <c r="NM39" s="167"/>
      <c r="NN39" s="166" t="s">
        <v>147</v>
      </c>
      <c r="NO39" s="167"/>
      <c r="NP39" s="166" t="s">
        <v>152</v>
      </c>
      <c r="NQ39" s="167"/>
      <c r="NR39" s="166" t="s">
        <v>152</v>
      </c>
      <c r="NS39" s="167"/>
      <c r="NT39" s="166" t="s">
        <v>153</v>
      </c>
      <c r="NU39" s="167"/>
      <c r="NV39" s="166" t="s">
        <v>153</v>
      </c>
      <c r="NW39" s="167"/>
      <c r="NX39" s="166" t="s">
        <v>149</v>
      </c>
      <c r="NY39" s="167"/>
      <c r="NZ39" s="166" t="s">
        <v>149</v>
      </c>
      <c r="OA39" s="167"/>
      <c r="OB39" s="166" t="s">
        <v>146</v>
      </c>
      <c r="OC39" s="167"/>
      <c r="OD39" s="166" t="s">
        <v>146</v>
      </c>
      <c r="OE39" s="167"/>
      <c r="OF39" s="166" t="s">
        <v>154</v>
      </c>
      <c r="OG39" s="167"/>
      <c r="OH39" s="166" t="s">
        <v>154</v>
      </c>
      <c r="OI39" s="167"/>
      <c r="OJ39" s="166" t="s">
        <v>145</v>
      </c>
      <c r="OK39" s="167"/>
      <c r="OL39" s="166" t="s">
        <v>145</v>
      </c>
      <c r="OM39" s="167"/>
      <c r="ON39" s="166"/>
      <c r="OO39" s="167"/>
      <c r="OP39" s="166"/>
      <c r="OQ39" s="167"/>
      <c r="OR39" s="166"/>
      <c r="OS39" s="167"/>
      <c r="OT39" s="636" t="s">
        <v>284</v>
      </c>
      <c r="OU39" s="637"/>
      <c r="OV39" s="636" t="s">
        <v>284</v>
      </c>
      <c r="OW39" s="637"/>
      <c r="OX39" s="636" t="s">
        <v>285</v>
      </c>
      <c r="OY39" s="637"/>
      <c r="OZ39" s="722" t="s">
        <v>285</v>
      </c>
      <c r="PA39" s="722"/>
      <c r="PB39" s="676"/>
      <c r="PC39" s="677"/>
      <c r="PD39" s="676"/>
      <c r="PE39" s="677"/>
      <c r="PF39" s="636"/>
      <c r="PG39" s="637"/>
      <c r="PH39" s="676"/>
      <c r="PI39" s="719"/>
      <c r="PJ39" s="720" t="s">
        <v>233</v>
      </c>
      <c r="PK39" s="721"/>
      <c r="PL39" s="717" t="s">
        <v>70</v>
      </c>
      <c r="PM39" s="718"/>
      <c r="PN39" s="719" t="s">
        <v>70</v>
      </c>
      <c r="PO39" s="677"/>
      <c r="PP39" s="717" t="s">
        <v>71</v>
      </c>
      <c r="PQ39" s="718"/>
      <c r="PR39" s="717" t="s">
        <v>71</v>
      </c>
      <c r="PS39" s="718"/>
      <c r="PT39" s="168" t="s">
        <v>102</v>
      </c>
      <c r="PU39" s="169"/>
      <c r="PV39" s="168" t="s">
        <v>102</v>
      </c>
      <c r="PW39" s="169"/>
      <c r="PX39" s="676" t="s">
        <v>73</v>
      </c>
      <c r="PY39" s="677"/>
      <c r="PZ39" s="636"/>
      <c r="QA39" s="637"/>
      <c r="QB39" s="636"/>
      <c r="QC39" s="637"/>
      <c r="QD39" s="676"/>
      <c r="QE39" s="677"/>
      <c r="QF39" s="168"/>
      <c r="QG39" s="169"/>
      <c r="QH39" s="676" t="s">
        <v>182</v>
      </c>
      <c r="QI39" s="677"/>
      <c r="QJ39" s="676" t="s">
        <v>182</v>
      </c>
      <c r="QK39" s="677"/>
      <c r="QL39" s="49" t="s">
        <v>0</v>
      </c>
      <c r="QM39" s="50"/>
      <c r="QN39" s="676" t="s">
        <v>131</v>
      </c>
      <c r="QO39" s="677"/>
      <c r="QP39" s="676" t="s">
        <v>169</v>
      </c>
      <c r="QQ39" s="677"/>
      <c r="QR39" s="676" t="s">
        <v>210</v>
      </c>
      <c r="QS39" s="677"/>
      <c r="QT39" s="734"/>
      <c r="QU39" s="735"/>
      <c r="QV39" s="734"/>
      <c r="QW39" s="735"/>
      <c r="QX39" s="737"/>
      <c r="QY39" s="738"/>
      <c r="QZ39" s="736"/>
      <c r="RA39" s="733"/>
      <c r="RB39" s="739"/>
      <c r="RC39" s="740"/>
      <c r="RD39" s="732"/>
      <c r="RE39" s="733"/>
      <c r="RF39" s="730"/>
      <c r="RG39" s="731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51" t="s">
        <v>292</v>
      </c>
      <c r="B40" s="553" t="s">
        <v>82</v>
      </c>
      <c r="C40" s="472"/>
      <c r="D40" s="473"/>
      <c r="E40" s="310"/>
      <c r="F40" s="325" t="s">
        <v>294</v>
      </c>
      <c r="G40" s="326" t="s">
        <v>27</v>
      </c>
      <c r="H40" s="564" t="s">
        <v>295</v>
      </c>
      <c r="I40" s="565"/>
      <c r="J40" s="496"/>
      <c r="K40" s="603" t="s">
        <v>226</v>
      </c>
      <c r="L40" s="604"/>
      <c r="M40" s="496"/>
      <c r="N40" s="366" t="s">
        <v>192</v>
      </c>
      <c r="O40" s="476"/>
      <c r="P40" s="366" t="s">
        <v>193</v>
      </c>
      <c r="Q40" s="477"/>
      <c r="R40" s="478"/>
      <c r="S40" s="267"/>
      <c r="T40" s="267"/>
      <c r="U40" s="483"/>
      <c r="V40" s="366" t="s">
        <v>132</v>
      </c>
      <c r="W40" s="272"/>
      <c r="X40" s="273"/>
      <c r="Y40" s="367" t="s">
        <v>200</v>
      </c>
      <c r="Z40" s="267" t="s">
        <v>185</v>
      </c>
      <c r="AA40" s="368"/>
      <c r="AB40" s="369"/>
      <c r="AC40" s="345" t="s">
        <v>215</v>
      </c>
      <c r="AD40" s="624" t="str">
        <f>RG81</f>
        <v>*****************</v>
      </c>
      <c r="AE40" s="624"/>
      <c r="AF40" s="624"/>
      <c r="AG40" s="624"/>
      <c r="AH40" s="624"/>
      <c r="AI40" s="624"/>
      <c r="AJ40" s="624"/>
      <c r="AK40" s="624"/>
      <c r="AL40" s="625"/>
      <c r="AM40" s="346" t="s">
        <v>212</v>
      </c>
      <c r="AN40" s="624" t="str">
        <f>RG117</f>
        <v>*******************</v>
      </c>
      <c r="AO40" s="624"/>
      <c r="AP40" s="624"/>
      <c r="AQ40" s="624"/>
      <c r="AR40" s="626"/>
      <c r="AS40" s="615"/>
      <c r="AT40" s="616"/>
      <c r="AU40" s="616"/>
      <c r="AV40" s="616"/>
      <c r="AW40" s="616"/>
      <c r="AX40" s="617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79</v>
      </c>
      <c r="DC40" s="16" t="s">
        <v>141</v>
      </c>
      <c r="DD40" s="15" t="s">
        <v>27</v>
      </c>
      <c r="DE40" s="16" t="s">
        <v>28</v>
      </c>
      <c r="DF40" s="15" t="s">
        <v>79</v>
      </c>
      <c r="DG40" s="16" t="s">
        <v>141</v>
      </c>
      <c r="DH40" s="15" t="s">
        <v>27</v>
      </c>
      <c r="DI40" s="16" t="s">
        <v>28</v>
      </c>
      <c r="DJ40" s="15" t="s">
        <v>79</v>
      </c>
      <c r="DK40" s="16" t="s">
        <v>141</v>
      </c>
      <c r="DL40" s="15" t="s">
        <v>27</v>
      </c>
      <c r="DM40" s="16" t="s">
        <v>28</v>
      </c>
      <c r="DN40" s="15" t="s">
        <v>79</v>
      </c>
      <c r="DO40" s="16" t="s">
        <v>141</v>
      </c>
      <c r="DP40" s="15" t="s">
        <v>27</v>
      </c>
      <c r="DQ40" s="16" t="s">
        <v>28</v>
      </c>
      <c r="DR40" s="15" t="s">
        <v>79</v>
      </c>
      <c r="DS40" s="16" t="s">
        <v>141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79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141</v>
      </c>
      <c r="GV40" s="52" t="s">
        <v>29</v>
      </c>
      <c r="GW40" s="53" t="s">
        <v>101</v>
      </c>
      <c r="GX40" s="52" t="s">
        <v>27</v>
      </c>
      <c r="GY40" s="144" t="s">
        <v>28</v>
      </c>
      <c r="GZ40" s="52" t="s">
        <v>29</v>
      </c>
      <c r="HA40" s="144" t="s">
        <v>128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79</v>
      </c>
      <c r="JA40" s="53" t="s">
        <v>34</v>
      </c>
      <c r="JB40" s="52" t="s">
        <v>79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141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141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80</v>
      </c>
      <c r="OT40" s="57" t="s">
        <v>33</v>
      </c>
      <c r="OU40" s="33" t="s">
        <v>28</v>
      </c>
      <c r="OV40" s="57" t="s">
        <v>79</v>
      </c>
      <c r="OW40" s="33" t="s">
        <v>34</v>
      </c>
      <c r="OX40" s="57" t="s">
        <v>79</v>
      </c>
      <c r="OY40" s="33" t="s">
        <v>34</v>
      </c>
      <c r="OZ40" s="57" t="s">
        <v>33</v>
      </c>
      <c r="PA40" s="33" t="s">
        <v>28</v>
      </c>
      <c r="PB40" s="57" t="s">
        <v>79</v>
      </c>
      <c r="PC40" s="33" t="s">
        <v>34</v>
      </c>
      <c r="PD40" s="57" t="s">
        <v>79</v>
      </c>
      <c r="PE40" s="33" t="s">
        <v>34</v>
      </c>
      <c r="PF40" s="57" t="s">
        <v>79</v>
      </c>
      <c r="PG40" s="33" t="s">
        <v>34</v>
      </c>
      <c r="PH40" s="57" t="s">
        <v>79</v>
      </c>
      <c r="PI40" s="33" t="s">
        <v>34</v>
      </c>
      <c r="PJ40" s="57" t="s">
        <v>27</v>
      </c>
      <c r="PK40" s="33" t="s">
        <v>28</v>
      </c>
      <c r="PL40" s="57" t="s">
        <v>79</v>
      </c>
      <c r="PM40" s="33" t="s">
        <v>34</v>
      </c>
      <c r="PN40" s="57" t="s">
        <v>27</v>
      </c>
      <c r="PO40" s="33" t="s">
        <v>28</v>
      </c>
      <c r="PP40" s="57" t="s">
        <v>79</v>
      </c>
      <c r="PQ40" s="33" t="s">
        <v>34</v>
      </c>
      <c r="PR40" s="57" t="s">
        <v>27</v>
      </c>
      <c r="PS40" s="33" t="s">
        <v>28</v>
      </c>
      <c r="PT40" s="57" t="s">
        <v>79</v>
      </c>
      <c r="PU40" s="33" t="s">
        <v>34</v>
      </c>
      <c r="PV40" s="57" t="s">
        <v>79</v>
      </c>
      <c r="PW40" s="33" t="s">
        <v>34</v>
      </c>
      <c r="PX40" s="57" t="s">
        <v>79</v>
      </c>
      <c r="PY40" s="33" t="s">
        <v>34</v>
      </c>
      <c r="PZ40" s="57" t="s">
        <v>79</v>
      </c>
      <c r="QA40" s="33" t="s">
        <v>34</v>
      </c>
      <c r="QB40" s="57" t="s">
        <v>79</v>
      </c>
      <c r="QC40" s="33" t="s">
        <v>34</v>
      </c>
      <c r="QD40" s="57" t="s">
        <v>79</v>
      </c>
      <c r="QE40" s="33" t="s">
        <v>34</v>
      </c>
      <c r="QF40" s="57" t="s">
        <v>79</v>
      </c>
      <c r="QG40" s="33" t="s">
        <v>34</v>
      </c>
      <c r="QH40" s="57" t="s">
        <v>79</v>
      </c>
      <c r="QI40" s="33" t="s">
        <v>34</v>
      </c>
      <c r="QJ40" s="57" t="s">
        <v>79</v>
      </c>
      <c r="QK40" s="33" t="s">
        <v>34</v>
      </c>
      <c r="QL40" s="57" t="s">
        <v>79</v>
      </c>
      <c r="QM40" s="33" t="s">
        <v>34</v>
      </c>
      <c r="QN40" s="57" t="s">
        <v>79</v>
      </c>
      <c r="QO40" s="33" t="s">
        <v>34</v>
      </c>
      <c r="QP40" s="57" t="s">
        <v>79</v>
      </c>
      <c r="QQ40" s="33" t="s">
        <v>34</v>
      </c>
      <c r="QR40" s="57" t="s">
        <v>79</v>
      </c>
      <c r="QS40" s="33" t="s">
        <v>34</v>
      </c>
      <c r="QT40" s="57" t="s">
        <v>79</v>
      </c>
      <c r="QU40" s="33" t="s">
        <v>34</v>
      </c>
      <c r="QV40" s="57" t="s">
        <v>79</v>
      </c>
      <c r="QW40" s="33" t="s">
        <v>34</v>
      </c>
      <c r="QX40" s="57" t="s">
        <v>79</v>
      </c>
      <c r="QY40" s="21" t="s">
        <v>34</v>
      </c>
      <c r="QZ40" s="57" t="s">
        <v>79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290</v>
      </c>
      <c r="B41" s="280" t="s">
        <v>232</v>
      </c>
      <c r="C41" s="316"/>
      <c r="D41" s="317"/>
      <c r="E41" s="311"/>
      <c r="F41" s="327" t="s">
        <v>104</v>
      </c>
      <c r="G41" s="328" t="s">
        <v>28</v>
      </c>
      <c r="H41" s="560" t="s">
        <v>293</v>
      </c>
      <c r="I41" s="561"/>
      <c r="J41" s="307"/>
      <c r="K41" s="572" t="s">
        <v>297</v>
      </c>
      <c r="L41" s="573"/>
      <c r="M41" s="282"/>
      <c r="N41" s="371" t="s">
        <v>202</v>
      </c>
      <c r="O41" s="283"/>
      <c r="P41" s="281"/>
      <c r="Q41" s="284"/>
      <c r="R41" s="285"/>
      <c r="S41" s="372" t="s">
        <v>194</v>
      </c>
      <c r="T41" s="286"/>
      <c r="U41" s="287"/>
      <c r="V41" s="288"/>
      <c r="W41" s="281"/>
      <c r="X41" s="281"/>
      <c r="Y41" s="281"/>
      <c r="Z41" s="281"/>
      <c r="AA41" s="294"/>
      <c r="AB41" s="295"/>
      <c r="AC41" s="347" t="s">
        <v>213</v>
      </c>
      <c r="AD41" s="640" t="str">
        <f>RJ45</f>
        <v>*********************************************************</v>
      </c>
      <c r="AE41" s="641"/>
      <c r="AF41" s="641"/>
      <c r="AG41" s="641"/>
      <c r="AH41" s="641"/>
      <c r="AI41" s="641"/>
      <c r="AJ41" s="641"/>
      <c r="AK41" s="641"/>
      <c r="AL41" s="641"/>
      <c r="AM41" s="641"/>
      <c r="AN41" s="641"/>
      <c r="AO41" s="641"/>
      <c r="AP41" s="641"/>
      <c r="AQ41" s="641"/>
      <c r="AR41" s="642"/>
      <c r="AS41" s="615"/>
      <c r="AT41" s="616"/>
      <c r="AU41" s="616"/>
      <c r="AV41" s="616"/>
      <c r="AW41" s="616"/>
      <c r="AX41" s="617"/>
      <c r="AY41" s="1"/>
      <c r="AZ41" s="1"/>
      <c r="BA41" s="1"/>
      <c r="BB41" s="521">
        <v>1</v>
      </c>
      <c r="BC41" s="522" t="e">
        <f>#REF!</f>
        <v>#REF!</v>
      </c>
      <c r="BD41" s="515" t="s">
        <v>32</v>
      </c>
      <c r="BE41" s="516" t="s">
        <v>32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 t="s">
        <v>32</v>
      </c>
      <c r="BK41" s="516" t="s">
        <v>32</v>
      </c>
      <c r="BL41" s="515" t="s">
        <v>32</v>
      </c>
      <c r="BM41" s="516" t="s">
        <v>32</v>
      </c>
      <c r="BN41" s="515" t="s">
        <v>32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 t="s">
        <v>32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 t="s">
        <v>32</v>
      </c>
      <c r="CB41" s="515" t="s">
        <v>32</v>
      </c>
      <c r="CC41" s="516" t="s">
        <v>32</v>
      </c>
      <c r="CD41" s="515" t="s">
        <v>32</v>
      </c>
      <c r="CE41" s="516" t="s">
        <v>32</v>
      </c>
      <c r="CF41" s="515" t="s">
        <v>32</v>
      </c>
      <c r="CG41" s="516" t="s">
        <v>32</v>
      </c>
      <c r="CH41" s="515" t="s">
        <v>32</v>
      </c>
      <c r="CI41" s="516" t="s">
        <v>32</v>
      </c>
      <c r="CJ41" s="515" t="s">
        <v>32</v>
      </c>
      <c r="CK41" s="516" t="s">
        <v>32</v>
      </c>
      <c r="CL41" s="515" t="s">
        <v>32</v>
      </c>
      <c r="CM41" s="516" t="s">
        <v>32</v>
      </c>
      <c r="CN41" s="515" t="s">
        <v>32</v>
      </c>
      <c r="CO41" s="516" t="s">
        <v>32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515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515" t="s">
        <v>32</v>
      </c>
      <c r="DA41" s="516" t="s">
        <v>32</v>
      </c>
      <c r="DB41" s="515" t="s">
        <v>32</v>
      </c>
      <c r="DC41" s="516" t="s">
        <v>32</v>
      </c>
      <c r="DD41" s="515" t="s">
        <v>32</v>
      </c>
      <c r="DE41" s="516" t="s">
        <v>32</v>
      </c>
      <c r="DF41" s="515" t="s">
        <v>32</v>
      </c>
      <c r="DG41" s="516" t="s">
        <v>32</v>
      </c>
      <c r="DH41" s="515" t="s">
        <v>32</v>
      </c>
      <c r="DI41" s="516" t="s">
        <v>32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 t="s">
        <v>32</v>
      </c>
      <c r="EB41" s="515" t="s">
        <v>32</v>
      </c>
      <c r="EC41" s="516" t="s">
        <v>32</v>
      </c>
      <c r="ED41" s="515" t="s">
        <v>32</v>
      </c>
      <c r="EE41" s="516" t="s">
        <v>32</v>
      </c>
      <c r="EF41" s="515" t="s">
        <v>32</v>
      </c>
      <c r="EG41" s="516" t="s">
        <v>32</v>
      </c>
      <c r="EH41" s="515" t="s">
        <v>32</v>
      </c>
      <c r="EI41" s="516" t="s">
        <v>32</v>
      </c>
      <c r="EJ41" s="515" t="s">
        <v>32</v>
      </c>
      <c r="EK41" s="516" t="s">
        <v>32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 t="s">
        <v>32</v>
      </c>
      <c r="ET41" s="515" t="s">
        <v>32</v>
      </c>
      <c r="EU41" s="516" t="s">
        <v>32</v>
      </c>
      <c r="EV41" s="515" t="s">
        <v>32</v>
      </c>
      <c r="EW41" s="516" t="s">
        <v>32</v>
      </c>
      <c r="EX41" s="515" t="s">
        <v>32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16" t="s">
        <v>32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 t="s">
        <v>32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515" t="s">
        <v>32</v>
      </c>
      <c r="FW41" s="516" t="s">
        <v>32</v>
      </c>
      <c r="FX41" s="515" t="s">
        <v>32</v>
      </c>
      <c r="FY41" s="516" t="s">
        <v>32</v>
      </c>
      <c r="FZ41" s="515" t="s">
        <v>32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515">
        <v>1</v>
      </c>
      <c r="GY41" s="516" t="s">
        <v>32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 t="s">
        <v>32</v>
      </c>
      <c r="HN41" s="515" t="s">
        <v>32</v>
      </c>
      <c r="HO41" s="516" t="s">
        <v>32</v>
      </c>
      <c r="HP41" s="515" t="s">
        <v>32</v>
      </c>
      <c r="HQ41" s="516" t="s">
        <v>32</v>
      </c>
      <c r="HR41" s="515" t="s">
        <v>32</v>
      </c>
      <c r="HS41" s="516" t="s">
        <v>32</v>
      </c>
      <c r="HT41" s="515" t="s">
        <v>32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16" t="s">
        <v>32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8" t="s">
        <v>32</v>
      </c>
      <c r="IK41" s="516" t="s">
        <v>32</v>
      </c>
      <c r="IL41" s="515" t="s">
        <v>32</v>
      </c>
      <c r="IM41" s="516" t="s">
        <v>32</v>
      </c>
      <c r="IN41" s="548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30" t="e">
        <f>#REF!</f>
        <v>#REF!</v>
      </c>
      <c r="JH41" s="32" t="str">
        <f t="shared" ref="JH41:JH71" si="111">TEXT(BD41,"نظرپور - ")</f>
        <v>*</v>
      </c>
      <c r="JI41" s="33" t="str">
        <f t="shared" ref="JI41:JI71" si="112">TEXT(BE41,"نظرپور - ")</f>
        <v>*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>*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*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>*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*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*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 t="shared" ref="KJ41:KJ71" si="139">TEXT(CF41,"طلایی- ")</f>
        <v>*</v>
      </c>
      <c r="KK41" s="33" t="str">
        <f t="shared" ref="KK41:KK71" si="140">TEXT(CG41,"طلایی- ")</f>
        <v>*</v>
      </c>
      <c r="KL41" s="32" t="str">
        <f t="shared" ref="KL41:KL71" si="141">TEXT(CH41,"احمدی-")</f>
        <v>*</v>
      </c>
      <c r="KM41" s="33" t="str">
        <f t="shared" ref="KM41:KM71" si="142">TEXT(CI41,"احمدی-")</f>
        <v>*</v>
      </c>
      <c r="KN41" s="32" t="str">
        <f t="shared" ref="KN41:KN71" si="143">TEXT(CJ41,"حبیبی - ")</f>
        <v>*</v>
      </c>
      <c r="KO41" s="33" t="str">
        <f t="shared" ref="KO41:KO71" si="144">TEXT(CK41,"حبیبی -")</f>
        <v>*</v>
      </c>
      <c r="KP41" s="32" t="str">
        <f t="shared" ref="KP41:KP71" si="145">TEXT(CL41,"مطیر- ")</f>
        <v>*</v>
      </c>
      <c r="KQ41" s="33" t="str">
        <f t="shared" ref="KQ41:KQ71" si="146">TEXT(CM41,"مطیر- ")</f>
        <v>*</v>
      </c>
      <c r="KR41" s="32" t="str">
        <f t="shared" ref="KR41:KR71" si="147">TEXT(CN41,"کراری - ")</f>
        <v>*</v>
      </c>
      <c r="KS41" s="33" t="str">
        <f t="shared" ref="KS41:KS71" si="148">TEXT(CO41,"کراری - ")</f>
        <v>*</v>
      </c>
      <c r="KT41" s="32" t="str">
        <f t="shared" ref="KT41:KT71" si="149">TEXT(CP41,"هوشنگی-")</f>
        <v>*</v>
      </c>
      <c r="KU41" s="33" t="str">
        <f t="shared" ref="KU41:KU71" si="150">TEXT(CQ41,"هوشنگی -")</f>
        <v>*</v>
      </c>
      <c r="KV41" s="32" t="str">
        <f t="shared" ref="KV41:KV71" si="151">TEXT(CR41,"حسینی-")</f>
        <v>*</v>
      </c>
      <c r="KW41" s="33" t="str">
        <f t="shared" ref="KW41:KW71" si="152">TEXT(CS41,"حسینی-")</f>
        <v>*</v>
      </c>
      <c r="KX41" s="32" t="str">
        <f t="shared" ref="KX41:KX71" si="153">TEXT(CT41,"رهبر-")</f>
        <v>*</v>
      </c>
      <c r="KY41" s="32" t="str">
        <f t="shared" ref="KY41:KY71" si="154">TEXT(CU41,"رهبر-")</f>
        <v>*</v>
      </c>
      <c r="KZ41" s="32" t="str">
        <f t="shared" ref="KZ41:KZ71" si="155">TEXT(CV41,"رهبر-")</f>
        <v>*</v>
      </c>
      <c r="LA41" s="32" t="str">
        <f t="shared" ref="LA41:LA71" si="156">TEXT(CW41,"رهبر-")</f>
        <v>*</v>
      </c>
      <c r="LB41" s="20" t="str">
        <f t="shared" ref="LB41:LB71" si="157">TEXT(CX41,"متنشکری-")</f>
        <v>*</v>
      </c>
      <c r="LC41" s="33" t="str">
        <f t="shared" ref="LC41:LC71" si="158">TEXT(CY41,"متنشکری-")</f>
        <v>*</v>
      </c>
      <c r="LD41" s="20" t="str">
        <f t="shared" ref="LD41:LD71" si="159">TEXT(CZ41,"آجوادی-")</f>
        <v>*</v>
      </c>
      <c r="LE41" s="33" t="str">
        <f t="shared" ref="LE41:LE71" si="160">TEXT(DA41,"آجوادی- ")</f>
        <v>*</v>
      </c>
      <c r="LF41" s="20" t="str">
        <f t="shared" ref="LF41:LF71" si="161">TEXT(DB41,"آجوادی-")</f>
        <v>*</v>
      </c>
      <c r="LG41" s="20" t="str">
        <f t="shared" ref="LG41:LG71" si="162">TEXT(DC41,"آجوادی-")</f>
        <v>*</v>
      </c>
      <c r="LH41" s="20" t="str">
        <f t="shared" ref="LH41:LH71" si="163">TEXT(DD41,"معصوم زاده -")</f>
        <v>*</v>
      </c>
      <c r="LI41" s="33" t="str">
        <f t="shared" ref="LI41:LI71" si="164">TEXT(DE41,"معصوم زاده -")</f>
        <v>*</v>
      </c>
      <c r="LJ41" s="20" t="str">
        <f t="shared" ref="LJ41:LJ57" si="165">TEXT(DF41,"معصوم زاده- ")</f>
        <v>*</v>
      </c>
      <c r="LK41" s="33" t="str">
        <f t="shared" ref="LK41:LK57" si="166">TEXT(DG41,"معصوم زاده-")</f>
        <v>*</v>
      </c>
      <c r="LL41" s="20" t="str">
        <f t="shared" ref="LL41:LL71" si="167">TEXT(DH41,"سالکی- ")</f>
        <v>*</v>
      </c>
      <c r="LM41" s="33" t="str">
        <f t="shared" ref="LM41:LM71" si="168">TEXT(DI41,"سالکی-")</f>
        <v>*</v>
      </c>
      <c r="LN41" s="20" t="str">
        <f t="shared" ref="LN41:LN71" si="169">TEXT(DJ41,"سالکی- ")</f>
        <v>*</v>
      </c>
      <c r="LO41" s="33" t="str">
        <f t="shared" ref="LO41:LO71" si="170">TEXT(DK41,"سالکی-")</f>
        <v>*</v>
      </c>
      <c r="LP41" s="20" t="str">
        <f t="shared" ref="LP41:LP71" si="171">TEXT(DL41,"محمودی-")</f>
        <v>*</v>
      </c>
      <c r="LQ41" s="20" t="str">
        <f t="shared" ref="LQ41:LQ71" si="172">TEXT(DM41,"محمودی-")</f>
        <v>*</v>
      </c>
      <c r="LR41" s="20" t="str">
        <f t="shared" ref="LR41:LR71" si="173">TEXT(DN41,"محمودی-")</f>
        <v>*</v>
      </c>
      <c r="LS41" s="20" t="str">
        <f t="shared" ref="LS41:LS71" si="174">TEXT(DO41,"محمودی-")</f>
        <v>*</v>
      </c>
      <c r="LT41" s="20" t="str">
        <f t="shared" ref="LT41:LT71" si="175">TEXT(DP41,"جلالیفر - ")</f>
        <v>*</v>
      </c>
      <c r="LU41" s="20" t="str">
        <f t="shared" ref="LU41:LU71" si="176">TEXT(DQ41,"جلالیفر - ")</f>
        <v>*</v>
      </c>
      <c r="LV41" s="20" t="str">
        <f t="shared" ref="LV41:LV71" si="177">TEXT(DR41,"جلالیفر - ")</f>
        <v>*</v>
      </c>
      <c r="LW41" s="20" t="str">
        <f t="shared" ref="LW41:LW71" si="178">TEXT(DS41,"جلالیفر - ")</f>
        <v>*</v>
      </c>
      <c r="LX41" s="20" t="str">
        <f t="shared" ref="LX41:LX71" si="179">TEXT(DV41,"خ جوادی -")</f>
        <v>*</v>
      </c>
      <c r="LY41" s="20" t="str">
        <f t="shared" ref="LY41:LY71" si="180">TEXT(DW41,"خ جوادی -")</f>
        <v>*</v>
      </c>
      <c r="LZ41" s="20" t="str">
        <f t="shared" ref="LZ41:LZ71" si="181">TEXT(DX41,"دشتی-")</f>
        <v>*</v>
      </c>
      <c r="MA41" s="33" t="str">
        <f t="shared" ref="MA41:MA71" si="182">TEXT(DY41,"دشتی- ")</f>
        <v>*</v>
      </c>
      <c r="MB41" s="20" t="str">
        <f t="shared" ref="MB41:MB71" si="183">TEXT(DZ41,"خداپرست-")</f>
        <v>*</v>
      </c>
      <c r="MC41" s="33" t="str">
        <f t="shared" ref="MC41:MC71" si="184">TEXT(EA41,"خداپرست - ")</f>
        <v>*</v>
      </c>
      <c r="MD41" s="20" t="str">
        <f t="shared" ref="MD41:MD71" si="185">TEXT(EB41,"زارع - ")</f>
        <v>*</v>
      </c>
      <c r="ME41" s="33" t="str">
        <f t="shared" ref="ME41:ME71" si="186">TEXT(EC41,"زارع- ")</f>
        <v>*</v>
      </c>
      <c r="MF41" s="20" t="str">
        <f t="shared" ref="MF41:MF71" si="187">TEXT(ED41,"مزماني- ")</f>
        <v>*</v>
      </c>
      <c r="MG41" s="33" t="str">
        <f t="shared" ref="MG41:MG71" si="188">TEXT(EE41,"مزماني- ")</f>
        <v>*</v>
      </c>
      <c r="MH41" s="20" t="str">
        <f t="shared" ref="MH41:MH71" si="189">TEXT(EF41,"حضرتي-")</f>
        <v>*</v>
      </c>
      <c r="MI41" s="33" t="str">
        <f t="shared" ref="MI41:MI71" si="190">TEXT(EG41,"حضرتي-")</f>
        <v>*</v>
      </c>
      <c r="MJ41" s="20" t="str">
        <f t="shared" ref="MJ41:MJ71" si="191">TEXT(EH41,"عزيزپور-")</f>
        <v>*</v>
      </c>
      <c r="MK41" s="33" t="str">
        <f t="shared" ref="MK41:MK71" si="192">TEXT(EI41,"عزيزپور-")</f>
        <v>*</v>
      </c>
      <c r="ML41" s="20" t="str">
        <f t="shared" ref="ML41:ML71" si="193">TEXT(EJ41,"یامی- ")</f>
        <v>*</v>
      </c>
      <c r="MM41" s="33" t="str">
        <f t="shared" ref="MM41:MM71" si="194">TEXT(EK41,"یامي-")</f>
        <v>*</v>
      </c>
      <c r="MN41" s="20" t="str">
        <f t="shared" ref="MN41:MN71" si="195">TEXT(EL41,"یامی-")</f>
        <v>*</v>
      </c>
      <c r="MO41" s="33" t="str">
        <f t="shared" ref="MO41:MO71" si="196">TEXT(EM41,"یامی-")</f>
        <v>*</v>
      </c>
      <c r="MP41" s="20" t="str">
        <f t="shared" ref="MP41:MP71" si="197">TEXT(EN41,"جباری-")</f>
        <v>*</v>
      </c>
      <c r="MQ41" s="33" t="str">
        <f t="shared" ref="MQ41:MQ71" si="198">TEXT(EO41,"جباری-")</f>
        <v>*</v>
      </c>
      <c r="MR41" s="20" t="str">
        <f t="shared" ref="MR41:MR71" si="199">TEXT(EP41,"بیدگلیان -")</f>
        <v>*</v>
      </c>
      <c r="MS41" s="33" t="str">
        <f t="shared" ref="MS41:MS71" si="200">TEXT(EQ41,"بیدگلیان- ")</f>
        <v>*</v>
      </c>
      <c r="MT41" s="20" t="str">
        <f t="shared" ref="MT41:MT71" si="201">TEXT(ER41,"حياتي-")</f>
        <v>*</v>
      </c>
      <c r="MU41" s="33" t="str">
        <f t="shared" ref="MU41:MU71" si="202">TEXT(ES41,"حياتي-")</f>
        <v>*</v>
      </c>
      <c r="MV41" s="175" t="str">
        <f t="shared" ref="MV41:MV71" si="203">TEXT(ET41,"محمدپور-")</f>
        <v>*</v>
      </c>
      <c r="MW41" s="176" t="str">
        <f t="shared" ref="MW41:MW71" si="204">TEXT(EU41,"محمدپور-")</f>
        <v>*</v>
      </c>
      <c r="MX41" s="175" t="str">
        <f t="shared" ref="MX41:MX71" si="205">TEXT(EV41,"محمدپور-")</f>
        <v>*</v>
      </c>
      <c r="MY41" s="176" t="str">
        <f t="shared" ref="MY41:MY71" si="206">TEXT(EW41,"محمدپور-")</f>
        <v>*</v>
      </c>
      <c r="MZ41" s="175" t="str">
        <f t="shared" ref="MZ41:NA41" si="207">TEXT(EX41,"منفرد-")</f>
        <v>*</v>
      </c>
      <c r="NA41" s="175" t="str">
        <f t="shared" si="207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8">TEXT(FB41,"جعفریا-")</f>
        <v>*</v>
      </c>
      <c r="NE41" s="176" t="str">
        <f t="shared" si="208"/>
        <v>*</v>
      </c>
      <c r="NF41" s="176" t="str">
        <f t="shared" si="208"/>
        <v>*</v>
      </c>
      <c r="NG41" s="176" t="str">
        <f>TEXT(FE41,"جعفریا-")</f>
        <v>*</v>
      </c>
      <c r="NH41" s="175" t="str">
        <f t="shared" ref="NH41:NH71" si="209">TEXT(FF41,"قربانی-")</f>
        <v>*</v>
      </c>
      <c r="NI41" s="176" t="str">
        <f t="shared" ref="NI41:NI71" si="210">TEXT(FG41,"قربانی-")</f>
        <v>*</v>
      </c>
      <c r="NJ41" s="175" t="str">
        <f t="shared" ref="NJ41:NJ71" si="211">TEXT(FH41,"قربانی-")</f>
        <v>*</v>
      </c>
      <c r="NK41" s="176" t="str">
        <f t="shared" ref="NK41:NK71" si="212">TEXT(FI41,"قربانی-")</f>
        <v>*</v>
      </c>
      <c r="NL41" s="175" t="str">
        <f t="shared" ref="NL41:NL71" si="213">TEXT(FJ41,"کرمی-")</f>
        <v>*</v>
      </c>
      <c r="NM41" s="176" t="str">
        <f t="shared" ref="NM41:NM71" si="214">TEXT(FK41,"کرمی-")</f>
        <v>*</v>
      </c>
      <c r="NN41" s="175" t="str">
        <f t="shared" ref="NN41:NN71" si="215">TEXT(FL41,"کرمی-")</f>
        <v>*</v>
      </c>
      <c r="NO41" s="176" t="str">
        <f t="shared" ref="NO41:NO71" si="216">TEXT(FM41,"کرمی-")</f>
        <v>*</v>
      </c>
      <c r="NP41" s="175" t="str">
        <f t="shared" ref="NP41:NP71" si="217">TEXT(FN41,"ناظریان-")</f>
        <v>*</v>
      </c>
      <c r="NQ41" s="176" t="str">
        <f t="shared" ref="NQ41:NQ71" si="218">TEXT(FO41,"ناظریان-")</f>
        <v>*</v>
      </c>
      <c r="NR41" s="175" t="str">
        <f t="shared" ref="NR41:NR71" si="219">TEXT(FP41,"ناظریان-")</f>
        <v>*</v>
      </c>
      <c r="NS41" s="176" t="str">
        <f t="shared" ref="NS41:NS71" si="220">TEXT(FQ41,"ناظریان-")</f>
        <v>*</v>
      </c>
      <c r="NT41" s="175" t="str">
        <f t="shared" ref="NT41:NT71" si="221">TEXT(FR41,"شریعت-")</f>
        <v>*</v>
      </c>
      <c r="NU41" s="176" t="str">
        <f t="shared" ref="NU41:NU71" si="222">TEXT(FS41,"شریعت-")</f>
        <v>*</v>
      </c>
      <c r="NV41" s="175" t="str">
        <f t="shared" ref="NV41:NV71" si="223">TEXT(FT41,"شریعت-")</f>
        <v>*</v>
      </c>
      <c r="NW41" s="176" t="str">
        <f t="shared" ref="NW41:NW71" si="224">TEXT(FU41,"شریعت-")</f>
        <v>*</v>
      </c>
      <c r="NX41" s="175" t="str">
        <f t="shared" ref="NX41:NX71" si="225">TEXT(FV41,"علیمردانی-")</f>
        <v>*</v>
      </c>
      <c r="NY41" s="176" t="str">
        <f t="shared" ref="NY41:NY71" si="226">TEXT(FW41,"علیمردانی-")</f>
        <v>*</v>
      </c>
      <c r="NZ41" s="175" t="str">
        <f t="shared" ref="NZ41:NZ71" si="227">TEXT(FX41,"علیمردانی-")</f>
        <v>*</v>
      </c>
      <c r="OA41" s="176" t="str">
        <f t="shared" ref="OA41:OA71" si="228">TEXT(FY41,"علیمردانی-")</f>
        <v>*</v>
      </c>
      <c r="OB41" s="175" t="str">
        <f t="shared" ref="OB41:OB71" si="229">TEXT(FZ41,"محبوبی-")</f>
        <v>*</v>
      </c>
      <c r="OC41" s="175" t="str">
        <f>TEXT(GA41,"محبوبی-")</f>
        <v>*</v>
      </c>
      <c r="OD41" s="175" t="str">
        <f t="shared" ref="OD41:OD71" si="230">TEXT(GB41,"محبوبی-")</f>
        <v>*</v>
      </c>
      <c r="OE41" s="175" t="str">
        <f t="shared" ref="OE41:OE71" si="231">TEXT(GC41,"محبوبی-")</f>
        <v>*</v>
      </c>
      <c r="OF41" s="175" t="str">
        <f t="shared" ref="OF41:OF71" si="232">TEXT(GD41,"زمانیا-")</f>
        <v>*</v>
      </c>
      <c r="OG41" s="176" t="str">
        <f t="shared" ref="OG41:OG71" si="233">TEXT(GE41,"زمانیا-")</f>
        <v>*</v>
      </c>
      <c r="OH41" s="175" t="str">
        <f t="shared" ref="OH41:OH71" si="234">TEXT(GF41,"زمانیا-")</f>
        <v>*</v>
      </c>
      <c r="OI41" s="176" t="str">
        <f t="shared" ref="OI41:OI70" si="235">TEXT(GG41,"زمانیا-")</f>
        <v>*</v>
      </c>
      <c r="OJ41" s="175" t="str">
        <f t="shared" ref="OJ41:OJ71" si="236">TEXT(GH41,"عابدینی-")</f>
        <v>*</v>
      </c>
      <c r="OK41" s="175" t="str">
        <f t="shared" ref="OK41:OO41" si="237">TEXT(GI41,"عابدینی-")</f>
        <v>*</v>
      </c>
      <c r="OL41" s="175" t="str">
        <f t="shared" si="237"/>
        <v>*</v>
      </c>
      <c r="OM41" s="175" t="str">
        <f t="shared" si="237"/>
        <v>*</v>
      </c>
      <c r="ON41" s="175" t="str">
        <f t="shared" si="237"/>
        <v>*</v>
      </c>
      <c r="OO41" s="176" t="str">
        <f t="shared" si="237"/>
        <v>*</v>
      </c>
      <c r="OP41" s="175" t="str">
        <f t="shared" ref="OP41:OQ41" si="238">TEXT(GN41,"عابدینی-")</f>
        <v>*</v>
      </c>
      <c r="OQ41" s="176" t="str">
        <f t="shared" si="238"/>
        <v>*</v>
      </c>
      <c r="OR41" s="29">
        <f t="shared" ref="OR41:OR71" si="239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40">TEXT(GT41,"شاهدپور- ")</f>
        <v>*</v>
      </c>
      <c r="OW41" s="20" t="str">
        <f t="shared" si="240"/>
        <v>*</v>
      </c>
      <c r="OX41" s="20" t="str">
        <f>TEXT(GV41,"حیدری-")</f>
        <v>*</v>
      </c>
      <c r="OY41" s="20" t="str">
        <f t="shared" ref="OY41:PA41" si="241">TEXT(GW41,"حیدری-")</f>
        <v>*</v>
      </c>
      <c r="OZ41" s="20" t="str">
        <f t="shared" si="241"/>
        <v>حیدری-</v>
      </c>
      <c r="PA41" s="20" t="str">
        <f t="shared" si="241"/>
        <v>*</v>
      </c>
      <c r="PB41" s="20" t="str">
        <f t="shared" ref="PB41:PB71" si="242">TEXT(GZ41,"جلالي فر-")</f>
        <v>*</v>
      </c>
      <c r="PC41" s="33" t="str">
        <f t="shared" ref="PC41:PC71" si="243">TEXT(HA41,"جلالي فر-")</f>
        <v>*</v>
      </c>
      <c r="PD41" s="20" t="str">
        <f t="shared" ref="PD41:PD71" si="244">TEXT(HB41,"زرگران-")</f>
        <v>*</v>
      </c>
      <c r="PE41" s="33" t="str">
        <f t="shared" ref="PE41:PE71" si="245">TEXT(HC41,"زرگران- ")</f>
        <v>*</v>
      </c>
      <c r="PF41" s="20" t="str">
        <f t="shared" ref="PF41:PF71" si="246">TEXT(HD41,"جوادي- ")</f>
        <v>*</v>
      </c>
      <c r="PG41" s="33" t="str">
        <f t="shared" ref="PG41:PG71" si="247">TEXT(HE41,"جوادي-")</f>
        <v>*</v>
      </c>
      <c r="PH41" s="20" t="str">
        <f t="shared" ref="PH41:PH71" si="248">TEXT(HF41,"زارع-")</f>
        <v>*</v>
      </c>
      <c r="PI41" s="33" t="str">
        <f t="shared" ref="PI41:PI71" si="249">TEXT(HG41,"زارع- ")</f>
        <v>*</v>
      </c>
      <c r="PJ41" s="20" t="str">
        <f t="shared" ref="PJ41:PJ71" si="250">TEXT(HH41,"لطفي-")</f>
        <v>*</v>
      </c>
      <c r="PK41" s="33" t="str">
        <f t="shared" ref="PK41:PK71" si="251">TEXT(HI41,"لطفي-")</f>
        <v>*</v>
      </c>
      <c r="PL41" s="20" t="str">
        <f t="shared" ref="PL41:PL71" si="252">TEXT(HJ41,"لطفي-")</f>
        <v>*</v>
      </c>
      <c r="PM41" s="33" t="str">
        <f t="shared" ref="PM41:PM71" si="253">TEXT(HK41,"لطفي-")</f>
        <v>*</v>
      </c>
      <c r="PN41" s="20" t="str">
        <f t="shared" ref="PN41:PN71" si="254">TEXT(HL41,"روزدار-")</f>
        <v>*</v>
      </c>
      <c r="PO41" s="33" t="str">
        <f t="shared" ref="PO41:PO71" si="255">TEXT(HM41,"روزدار-")</f>
        <v>*</v>
      </c>
      <c r="PP41" s="20" t="str">
        <f t="shared" ref="PP41:PP71" si="256">TEXT(HN41,"روزدار-")</f>
        <v>*</v>
      </c>
      <c r="PQ41" s="33" t="str">
        <f t="shared" ref="PQ41:PQ71" si="257">TEXT(HO41,"روزدار- ")</f>
        <v>*</v>
      </c>
      <c r="PR41" s="20" t="str">
        <f t="shared" ref="PR41:PR71" si="258">TEXT(HP41,"شایان- ")</f>
        <v>*</v>
      </c>
      <c r="PS41" s="33" t="str">
        <f t="shared" ref="PS41:PS71" si="259">TEXT(HQ41,"شایان-")</f>
        <v>*</v>
      </c>
      <c r="PT41" s="20" t="str">
        <f t="shared" ref="PT41:PT71" si="260">TEXT(HR41,"شايان-")</f>
        <v>*</v>
      </c>
      <c r="PU41" s="33" t="str">
        <f t="shared" ref="PU41:PU71" si="261">TEXT(HS41,"شايان-")</f>
        <v>*</v>
      </c>
      <c r="PV41" s="20" t="str">
        <f t="shared" ref="PV41:PV71" si="262">TEXT(HT41,"میرزابیگی-")</f>
        <v>*</v>
      </c>
      <c r="PW41" s="33" t="str">
        <f t="shared" ref="PW41:PW71" si="263">TEXT(HU41,"میرزابیگی-")</f>
        <v>*</v>
      </c>
      <c r="PX41" s="20" t="str">
        <f t="shared" ref="PX41:PX71" si="264">TEXT(HV41,"زمانیا-")</f>
        <v>*</v>
      </c>
      <c r="PY41" s="33" t="str">
        <f t="shared" ref="PY41:PY71" si="265">TEXT(HW41,"زمانیا-")</f>
        <v>*</v>
      </c>
      <c r="PZ41" s="20" t="str">
        <f t="shared" ref="PZ41:PZ71" si="266">TEXT(HX41,"سالکی-")</f>
        <v>*</v>
      </c>
      <c r="QA41" s="33" t="str">
        <f t="shared" ref="QA41:QA71" si="267">TEXT(HY41,"سالکی-")</f>
        <v>*</v>
      </c>
      <c r="QB41" s="20" t="str">
        <f t="shared" ref="QB41:QB71" si="268">TEXT(HZ41,"معصوم زاده-")</f>
        <v>*</v>
      </c>
      <c r="QC41" s="33" t="str">
        <f t="shared" ref="QC41:QC71" si="269">TEXT(IA41,"معصوم زاده-")</f>
        <v>*</v>
      </c>
      <c r="QD41" s="20" t="str">
        <f t="shared" ref="QD41:QD71" si="270">TEXT(IB41,"خوشروزاده-")</f>
        <v>*</v>
      </c>
      <c r="QE41" s="33" t="str">
        <f t="shared" ref="QE41:QE71" si="271">TEXT(IC41,"خوشروزاده-")</f>
        <v>*</v>
      </c>
      <c r="QF41" s="20" t="str">
        <f t="shared" ref="QF41:QF71" si="272">TEXT(ID41,"علیمردان-")</f>
        <v>*</v>
      </c>
      <c r="QG41" s="33" t="str">
        <f t="shared" ref="QG41:QG71" si="273">TEXT(IE41,"علیمردان-")</f>
        <v>*</v>
      </c>
      <c r="QH41" s="20" t="str">
        <f t="shared" ref="QH41:QH71" si="274">TEXT(IF41,"عليمردان-")</f>
        <v>*</v>
      </c>
      <c r="QI41" s="33" t="str">
        <f t="shared" ref="QI41:QI71" si="275">TEXT(IG41,"عليمردان-")</f>
        <v>*</v>
      </c>
      <c r="QJ41" s="20" t="str">
        <f t="shared" ref="QJ41:QJ71" si="276">TEXT(IJ41,"نجفی-")</f>
        <v>*</v>
      </c>
      <c r="QK41" s="33" t="str">
        <f t="shared" ref="QK41:QK71" si="277">TEXT(IK41,"نجفی-")</f>
        <v>*</v>
      </c>
      <c r="QL41" s="20" t="str">
        <f t="shared" ref="QL41:QL71" si="278">TEXT(IL41,"رفیعی -")</f>
        <v>*</v>
      </c>
      <c r="QM41" s="33" t="str">
        <f t="shared" ref="QM41:QM71" si="279">TEXT(IM41,"رفیعی-")</f>
        <v>*</v>
      </c>
      <c r="QN41" s="20" t="str">
        <f t="shared" ref="QN41:QN71" si="280">TEXT(IN41,"جعفری-")</f>
        <v>جعفری-</v>
      </c>
      <c r="QO41" s="33" t="str">
        <f t="shared" ref="QO41:QO71" si="281">TEXT(IO41,"جعفری-")</f>
        <v>*</v>
      </c>
      <c r="QP41" s="20" t="str">
        <f t="shared" ref="QP41:QP71" si="282">TEXT(IP41,"دشتي-")</f>
        <v>*</v>
      </c>
      <c r="QQ41" s="33" t="str">
        <f t="shared" ref="QQ41:QQ71" si="283">TEXT(IQ41,"دشتي-")</f>
        <v>*</v>
      </c>
      <c r="QR41" s="20" t="str">
        <f t="shared" ref="QR41:QR71" si="284">TEXT(IR41,"قاسملو-")</f>
        <v>*</v>
      </c>
      <c r="QS41" s="33" t="str">
        <f t="shared" ref="QS41:QS71" si="285">TEXT(IS41,"قاسملو-")</f>
        <v>*</v>
      </c>
      <c r="QT41" s="20" t="str">
        <f t="shared" ref="QT41:QT71" si="286">TEXT(IT41,"امیری-")</f>
        <v>*</v>
      </c>
      <c r="QU41" s="33" t="str">
        <f t="shared" ref="QU41:QU71" si="287">TEXT(IU41,"امیری-")</f>
        <v>*</v>
      </c>
      <c r="QV41" s="20" t="str">
        <f t="shared" ref="QV41:QV66" si="288">TEXT(IV41,"س حسینی-")</f>
        <v>*</v>
      </c>
      <c r="QW41" s="33" t="str">
        <f t="shared" ref="QW41:QW66" si="289">TEXT(IW41,"س حسینی-")</f>
        <v>*</v>
      </c>
      <c r="QX41" s="21" t="str">
        <f t="shared" ref="QX41:QX71" si="290">TEXT(IX41,"حسینی - ")</f>
        <v>*</v>
      </c>
      <c r="QY41" s="21" t="str">
        <f t="shared" ref="QY41:QY71" si="291">TEXT(IY41,"حسینی - ")</f>
        <v>*</v>
      </c>
      <c r="QZ41" s="20" t="str">
        <f t="shared" ref="QZ41:QZ71" si="292">TEXT(IZ41,"حياتي - ")</f>
        <v>*</v>
      </c>
      <c r="RA41" s="33" t="str">
        <f t="shared" ref="RA41:RA71" si="293">TEXT(JA41,"حياتي - ")</f>
        <v>*</v>
      </c>
      <c r="RB41" s="33"/>
      <c r="RC41" s="7"/>
      <c r="RD41" s="337">
        <f t="shared" ref="RD41:RD71" si="294">BB5</f>
        <v>1</v>
      </c>
      <c r="RE41" s="30" t="e">
        <f>#REF!</f>
        <v>#REF!</v>
      </c>
      <c r="RF41" s="63" t="s">
        <v>33</v>
      </c>
      <c r="RG41" s="118" t="str">
        <f t="shared" ref="RG41:RG71" si="295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*حا ج محمدی- **************************************************حیدری-****</v>
      </c>
      <c r="RH41" s="119"/>
      <c r="RI41" s="120">
        <v>1</v>
      </c>
      <c r="RJ41" s="121" t="str">
        <f t="shared" ref="RJ41:RJ71" si="296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*********************************************************</v>
      </c>
      <c r="RK41" s="104"/>
      <c r="RL41" s="337">
        <v>1</v>
      </c>
      <c r="RM41" s="29">
        <f t="shared" ref="RM41:RM71" si="297">BB5</f>
        <v>1</v>
      </c>
      <c r="RN41" s="30" t="e">
        <f>#REF!</f>
        <v>#REF!</v>
      </c>
      <c r="RO41" s="727" t="str">
        <f t="shared" ref="RO41:RO71" si="298">CONCATENATE(KZ41,LF41,LJ41,LN41,LR41,LV41,MN41,MX41,NB41,NF41,NJ41,NN41,NR41,NV41,NZ41,OD41,OH41,OL41,OP41,OV41,OX41,PB41,PD41,PF41,PH41,PL41,PP41,PT41,PV41,PX41,PZ41,QB41,QD41,QH41,QJ41,QL41,QN41)</f>
        <v>************************************جعفری-</v>
      </c>
      <c r="RP41" s="729"/>
      <c r="RQ41" s="62" t="s">
        <v>34</v>
      </c>
      <c r="RR41" s="727" t="str">
        <f t="shared" ref="RR41:RR71" si="299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728"/>
      <c r="RT41" s="1"/>
      <c r="RU41" s="1"/>
      <c r="RV41" s="29">
        <f t="shared" ref="RV41:RV71" si="300">RM41</f>
        <v>1</v>
      </c>
      <c r="RW41" s="30" t="e">
        <f t="shared" ref="RW41:RW71" si="301">RN41</f>
        <v>#REF!</v>
      </c>
      <c r="RX41" s="727" t="str">
        <f t="shared" ref="RX41:RX71" si="302">CONCATENATE(MX41,NB41,NF41,NN41,NR41,NV41,NZ41,OD41,OL41,OP41,OT41,OV41,OX41,OZ41,PB41,PD41,PF41,PH41,PL41,PN41,PP41,PR41,PT41,PV41,PX41,PZ41,QB41,QD41,QF41,QH41,QJ41,QL41,QN41,QP41,QR41,QT41,QV41,QX41,QZ41)</f>
        <v>*************حیدری-******************جعفری-******</v>
      </c>
      <c r="RY41" s="729"/>
      <c r="RZ41" s="62"/>
      <c r="SA41" s="727" t="str">
        <f t="shared" ref="SA41:SA71" si="303">CONCATENATE(OU41,OW41,OY41,PA41,PC41,PE41,PG41,PI41,PM41,PO41,PS41,PU41,PW41,PY41,QA41,QC41,QE41,QG41,QI41,QK41,QM41,QO41,QQ41,QS41,QU41,QW41,QY41,RA41,IE5,IA5,FM77,FO77,FY77,GA77,GC77)</f>
        <v>***********************************</v>
      </c>
      <c r="SB41" s="728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291</v>
      </c>
      <c r="B42" s="374" t="s">
        <v>308</v>
      </c>
      <c r="C42" s="375"/>
      <c r="D42" s="376"/>
      <c r="E42" s="312"/>
      <c r="F42" s="329" t="s">
        <v>107</v>
      </c>
      <c r="G42" s="330" t="s">
        <v>28</v>
      </c>
      <c r="H42" s="560" t="s">
        <v>203</v>
      </c>
      <c r="I42" s="561"/>
      <c r="J42" s="307"/>
      <c r="K42" s="572" t="s">
        <v>226</v>
      </c>
      <c r="L42" s="573"/>
      <c r="M42" s="303"/>
      <c r="N42" s="377" t="s">
        <v>199</v>
      </c>
      <c r="O42" s="303"/>
      <c r="P42" s="292"/>
      <c r="Q42" s="292"/>
      <c r="R42" s="304"/>
      <c r="S42" s="378" t="s">
        <v>194</v>
      </c>
      <c r="T42" s="289"/>
      <c r="U42" s="290"/>
      <c r="V42" s="291"/>
      <c r="W42" s="292"/>
      <c r="X42" s="297"/>
      <c r="Y42" s="297"/>
      <c r="Z42" s="296"/>
      <c r="AA42" s="297"/>
      <c r="AB42" s="298"/>
      <c r="AC42" s="334" t="s">
        <v>214</v>
      </c>
      <c r="AD42" s="643" t="str">
        <f>RJ9</f>
        <v>********************************</v>
      </c>
      <c r="AE42" s="644"/>
      <c r="AF42" s="644"/>
      <c r="AG42" s="644"/>
      <c r="AH42" s="644"/>
      <c r="AI42" s="644"/>
      <c r="AJ42" s="644"/>
      <c r="AK42" s="644"/>
      <c r="AL42" s="644"/>
      <c r="AM42" s="644"/>
      <c r="AN42" s="644"/>
      <c r="AO42" s="644"/>
      <c r="AP42" s="644"/>
      <c r="AQ42" s="644"/>
      <c r="AR42" s="645"/>
      <c r="AS42" s="615"/>
      <c r="AT42" s="616"/>
      <c r="AU42" s="616"/>
      <c r="AV42" s="616"/>
      <c r="AW42" s="616"/>
      <c r="AX42" s="617"/>
      <c r="AY42" s="1"/>
      <c r="AZ42" s="1"/>
      <c r="BA42" s="1"/>
      <c r="BB42" s="519">
        <f t="shared" ref="BB42:BB71" si="304">BB6</f>
        <v>2</v>
      </c>
      <c r="BC42" s="520" t="e">
        <f>#REF!</f>
        <v>#REF!</v>
      </c>
      <c r="BD42" s="515" t="s">
        <v>32</v>
      </c>
      <c r="BE42" s="516" t="s">
        <v>32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 t="s">
        <v>32</v>
      </c>
      <c r="BK42" s="516" t="s">
        <v>32</v>
      </c>
      <c r="BL42" s="515" t="s">
        <v>32</v>
      </c>
      <c r="BM42" s="516" t="s">
        <v>32</v>
      </c>
      <c r="BN42" s="515" t="s">
        <v>32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 t="s">
        <v>32</v>
      </c>
      <c r="BU42" s="516" t="s">
        <v>32</v>
      </c>
      <c r="BV42" s="515" t="s">
        <v>32</v>
      </c>
      <c r="BW42" s="516" t="s">
        <v>32</v>
      </c>
      <c r="BX42" s="515" t="s">
        <v>32</v>
      </c>
      <c r="BY42" s="516" t="s">
        <v>32</v>
      </c>
      <c r="BZ42" s="515" t="s">
        <v>32</v>
      </c>
      <c r="CA42" s="516" t="s">
        <v>32</v>
      </c>
      <c r="CB42" s="515" t="s">
        <v>32</v>
      </c>
      <c r="CC42" s="516" t="s">
        <v>32</v>
      </c>
      <c r="CD42" s="515" t="s">
        <v>32</v>
      </c>
      <c r="CE42" s="516" t="s">
        <v>32</v>
      </c>
      <c r="CF42" s="515" t="s">
        <v>32</v>
      </c>
      <c r="CG42" s="516" t="s">
        <v>32</v>
      </c>
      <c r="CH42" s="515" t="s">
        <v>32</v>
      </c>
      <c r="CI42" s="516" t="s">
        <v>32</v>
      </c>
      <c r="CJ42" s="515" t="s">
        <v>32</v>
      </c>
      <c r="CK42" s="516" t="s">
        <v>32</v>
      </c>
      <c r="CL42" s="515" t="s">
        <v>32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15" t="s">
        <v>32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15" t="s">
        <v>32</v>
      </c>
      <c r="DA42" s="516" t="s">
        <v>32</v>
      </c>
      <c r="DB42" s="515" t="s">
        <v>32</v>
      </c>
      <c r="DC42" s="516" t="s">
        <v>32</v>
      </c>
      <c r="DD42" s="515" t="s">
        <v>32</v>
      </c>
      <c r="DE42" s="516" t="s">
        <v>32</v>
      </c>
      <c r="DF42" s="515" t="s">
        <v>32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 t="s">
        <v>32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 t="s">
        <v>32</v>
      </c>
      <c r="EF42" s="515" t="s">
        <v>32</v>
      </c>
      <c r="EG42" s="516" t="s">
        <v>32</v>
      </c>
      <c r="EH42" s="515" t="s">
        <v>32</v>
      </c>
      <c r="EI42" s="516" t="s">
        <v>32</v>
      </c>
      <c r="EJ42" s="515" t="s">
        <v>32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 t="s">
        <v>32</v>
      </c>
      <c r="EQ42" s="516" t="s">
        <v>32</v>
      </c>
      <c r="ER42" s="515" t="s">
        <v>32</v>
      </c>
      <c r="ES42" s="516" t="s">
        <v>32</v>
      </c>
      <c r="ET42" s="515" t="s">
        <v>32</v>
      </c>
      <c r="EU42" s="516" t="s">
        <v>32</v>
      </c>
      <c r="EV42" s="515" t="s">
        <v>32</v>
      </c>
      <c r="EW42" s="516" t="s">
        <v>32</v>
      </c>
      <c r="EX42" s="515" t="s">
        <v>32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 t="s">
        <v>32</v>
      </c>
      <c r="FH42" s="515" t="s">
        <v>32</v>
      </c>
      <c r="FI42" s="516" t="s">
        <v>32</v>
      </c>
      <c r="FJ42" s="515" t="s">
        <v>32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 t="s">
        <v>32</v>
      </c>
      <c r="FS42" s="516" t="s">
        <v>32</v>
      </c>
      <c r="FT42" s="515" t="s">
        <v>32</v>
      </c>
      <c r="FU42" s="516" t="s">
        <v>32</v>
      </c>
      <c r="FV42" s="515" t="s">
        <v>32</v>
      </c>
      <c r="FW42" s="516" t="s">
        <v>32</v>
      </c>
      <c r="FX42" s="515" t="s">
        <v>32</v>
      </c>
      <c r="FY42" s="516" t="s">
        <v>32</v>
      </c>
      <c r="FZ42" s="515" t="s">
        <v>32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 t="s">
        <v>32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15" t="s">
        <v>32</v>
      </c>
      <c r="GY42" s="516" t="s">
        <v>32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 t="s">
        <v>32</v>
      </c>
      <c r="HN42" s="515" t="s">
        <v>32</v>
      </c>
      <c r="HO42" s="516" t="s">
        <v>32</v>
      </c>
      <c r="HP42" s="515" t="s">
        <v>32</v>
      </c>
      <c r="HQ42" s="516" t="s">
        <v>32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1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30" t="e">
        <f>#REF!</f>
        <v>#REF!</v>
      </c>
      <c r="JH42" s="32" t="str">
        <f t="shared" si="111"/>
        <v>*</v>
      </c>
      <c r="JI42" s="33" t="str">
        <f t="shared" si="112"/>
        <v>*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>*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>*</v>
      </c>
      <c r="JR42" s="32" t="str">
        <f t="shared" si="121"/>
        <v>*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>*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*</v>
      </c>
      <c r="KC42" s="33" t="str">
        <f t="shared" si="132"/>
        <v>*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*</v>
      </c>
      <c r="KH42" s="32" t="str">
        <f t="shared" si="137"/>
        <v>*</v>
      </c>
      <c r="KI42" s="33" t="str">
        <f t="shared" si="138"/>
        <v>*</v>
      </c>
      <c r="KJ42" s="32" t="str">
        <f t="shared" si="139"/>
        <v>*</v>
      </c>
      <c r="KK42" s="33" t="str">
        <f t="shared" si="140"/>
        <v>*</v>
      </c>
      <c r="KL42" s="32" t="str">
        <f t="shared" si="141"/>
        <v>*</v>
      </c>
      <c r="KM42" s="33" t="str">
        <f t="shared" si="142"/>
        <v>*</v>
      </c>
      <c r="KN42" s="32" t="str">
        <f t="shared" si="143"/>
        <v>*</v>
      </c>
      <c r="KO42" s="33" t="str">
        <f t="shared" si="144"/>
        <v>*</v>
      </c>
      <c r="KP42" s="32" t="str">
        <f t="shared" si="145"/>
        <v>*</v>
      </c>
      <c r="KQ42" s="33" t="str">
        <f t="shared" si="146"/>
        <v>*</v>
      </c>
      <c r="KR42" s="32" t="str">
        <f t="shared" si="147"/>
        <v>*</v>
      </c>
      <c r="KS42" s="33" t="str">
        <f t="shared" si="148"/>
        <v>*</v>
      </c>
      <c r="KT42" s="32" t="str">
        <f t="shared" si="149"/>
        <v>*</v>
      </c>
      <c r="KU42" s="33" t="str">
        <f t="shared" si="150"/>
        <v>*</v>
      </c>
      <c r="KV42" s="32" t="str">
        <f t="shared" si="151"/>
        <v>*</v>
      </c>
      <c r="KW42" s="33" t="str">
        <f t="shared" si="152"/>
        <v>*</v>
      </c>
      <c r="KX42" s="32" t="str">
        <f t="shared" si="153"/>
        <v>*</v>
      </c>
      <c r="KY42" s="32" t="str">
        <f t="shared" si="154"/>
        <v>*</v>
      </c>
      <c r="KZ42" s="32" t="str">
        <f t="shared" si="155"/>
        <v>*</v>
      </c>
      <c r="LA42" s="32" t="str">
        <f t="shared" si="156"/>
        <v>*</v>
      </c>
      <c r="LB42" s="20" t="str">
        <f t="shared" si="157"/>
        <v>*</v>
      </c>
      <c r="LC42" s="33" t="str">
        <f t="shared" si="158"/>
        <v>*</v>
      </c>
      <c r="LD42" s="20" t="str">
        <f t="shared" si="159"/>
        <v>*</v>
      </c>
      <c r="LE42" s="33" t="str">
        <f t="shared" si="160"/>
        <v>*</v>
      </c>
      <c r="LF42" s="20" t="str">
        <f t="shared" si="161"/>
        <v>*</v>
      </c>
      <c r="LG42" s="20" t="str">
        <f t="shared" si="162"/>
        <v>*</v>
      </c>
      <c r="LH42" s="20" t="str">
        <f t="shared" si="163"/>
        <v>*</v>
      </c>
      <c r="LI42" s="33" t="str">
        <f t="shared" si="164"/>
        <v>*</v>
      </c>
      <c r="LJ42" s="20" t="str">
        <f t="shared" si="165"/>
        <v>*</v>
      </c>
      <c r="LK42" s="33" t="str">
        <f t="shared" si="166"/>
        <v>*</v>
      </c>
      <c r="LL42" s="20" t="str">
        <f t="shared" si="167"/>
        <v>*</v>
      </c>
      <c r="LM42" s="33" t="str">
        <f t="shared" si="168"/>
        <v>*</v>
      </c>
      <c r="LN42" s="20" t="str">
        <f t="shared" si="169"/>
        <v>*</v>
      </c>
      <c r="LO42" s="33" t="str">
        <f t="shared" si="170"/>
        <v>*</v>
      </c>
      <c r="LP42" s="20" t="str">
        <f t="shared" si="171"/>
        <v>*</v>
      </c>
      <c r="LQ42" s="20" t="str">
        <f t="shared" si="172"/>
        <v>*</v>
      </c>
      <c r="LR42" s="20" t="str">
        <f t="shared" si="173"/>
        <v>*</v>
      </c>
      <c r="LS42" s="20" t="str">
        <f t="shared" si="174"/>
        <v>*</v>
      </c>
      <c r="LT42" s="20" t="str">
        <f t="shared" si="175"/>
        <v>*</v>
      </c>
      <c r="LU42" s="20" t="str">
        <f t="shared" si="176"/>
        <v>*</v>
      </c>
      <c r="LV42" s="20" t="str">
        <f t="shared" si="177"/>
        <v>*</v>
      </c>
      <c r="LW42" s="20" t="str">
        <f t="shared" si="178"/>
        <v>*</v>
      </c>
      <c r="LX42" s="20" t="str">
        <f t="shared" si="179"/>
        <v>*</v>
      </c>
      <c r="LY42" s="20" t="str">
        <f t="shared" si="180"/>
        <v>*</v>
      </c>
      <c r="LZ42" s="20" t="str">
        <f t="shared" si="181"/>
        <v>*</v>
      </c>
      <c r="MA42" s="33" t="str">
        <f t="shared" si="182"/>
        <v>*</v>
      </c>
      <c r="MB42" s="20" t="str">
        <f t="shared" si="183"/>
        <v>*</v>
      </c>
      <c r="MC42" s="33" t="str">
        <f t="shared" si="184"/>
        <v>*</v>
      </c>
      <c r="MD42" s="20" t="str">
        <f t="shared" si="185"/>
        <v>*</v>
      </c>
      <c r="ME42" s="33" t="str">
        <f t="shared" si="186"/>
        <v>*</v>
      </c>
      <c r="MF42" s="20" t="str">
        <f t="shared" si="187"/>
        <v>*</v>
      </c>
      <c r="MG42" s="33" t="str">
        <f t="shared" si="188"/>
        <v>*</v>
      </c>
      <c r="MH42" s="20" t="str">
        <f t="shared" si="189"/>
        <v>*</v>
      </c>
      <c r="MI42" s="33" t="str">
        <f t="shared" si="190"/>
        <v>*</v>
      </c>
      <c r="MJ42" s="20" t="str">
        <f t="shared" si="191"/>
        <v>*</v>
      </c>
      <c r="MK42" s="33" t="str">
        <f t="shared" si="192"/>
        <v>*</v>
      </c>
      <c r="ML42" s="20" t="str">
        <f t="shared" si="193"/>
        <v>*</v>
      </c>
      <c r="MM42" s="33" t="str">
        <f t="shared" si="194"/>
        <v>*</v>
      </c>
      <c r="MN42" s="20" t="str">
        <f t="shared" si="195"/>
        <v>*</v>
      </c>
      <c r="MO42" s="33" t="str">
        <f t="shared" si="196"/>
        <v>*</v>
      </c>
      <c r="MP42" s="20" t="str">
        <f t="shared" si="197"/>
        <v>*</v>
      </c>
      <c r="MQ42" s="33" t="str">
        <f t="shared" si="198"/>
        <v>*</v>
      </c>
      <c r="MR42" s="20" t="str">
        <f t="shared" si="199"/>
        <v>*</v>
      </c>
      <c r="MS42" s="33" t="str">
        <f t="shared" si="200"/>
        <v>*</v>
      </c>
      <c r="MT42" s="20" t="str">
        <f t="shared" si="201"/>
        <v>*</v>
      </c>
      <c r="MU42" s="33" t="str">
        <f t="shared" si="202"/>
        <v>*</v>
      </c>
      <c r="MV42" s="175" t="str">
        <f t="shared" si="203"/>
        <v>*</v>
      </c>
      <c r="MW42" s="176" t="str">
        <f t="shared" si="204"/>
        <v>*</v>
      </c>
      <c r="MX42" s="175" t="str">
        <f t="shared" si="205"/>
        <v>*</v>
      </c>
      <c r="MY42" s="176" t="str">
        <f t="shared" si="206"/>
        <v>*</v>
      </c>
      <c r="MZ42" s="175" t="str">
        <f t="shared" ref="MZ42:MZ71" si="305">TEXT(EX42,"منفرد-")</f>
        <v>*</v>
      </c>
      <c r="NA42" s="175" t="str">
        <f t="shared" ref="NA42:NA71" si="306">TEXT(EY42,"منفرد-")</f>
        <v>*</v>
      </c>
      <c r="NB42" s="175" t="str">
        <f t="shared" ref="NB42:NB71" si="307">TEXT(EZ42,"منفرد-")</f>
        <v>*</v>
      </c>
      <c r="NC42" s="175" t="str">
        <f t="shared" ref="NC42:NC71" si="308">TEXT(FA42,"منفرد-")</f>
        <v>*</v>
      </c>
      <c r="ND42" s="176" t="str">
        <f t="shared" ref="ND42:ND71" si="309">TEXT(FB42,"جعفریا-")</f>
        <v>*</v>
      </c>
      <c r="NE42" s="176" t="str">
        <f t="shared" ref="NE42:NE71" si="310">TEXT(FC42,"جعفریا-")</f>
        <v>*</v>
      </c>
      <c r="NF42" s="176" t="str">
        <f t="shared" ref="NF42:NF71" si="311">TEXT(FD42,"جعفریا-")</f>
        <v>*</v>
      </c>
      <c r="NG42" s="176" t="str">
        <f t="shared" ref="NG42:NG71" si="312">TEXT(FE42,"جعفریا-")</f>
        <v>*</v>
      </c>
      <c r="NH42" s="175" t="str">
        <f t="shared" si="209"/>
        <v>*</v>
      </c>
      <c r="NI42" s="176" t="str">
        <f t="shared" si="210"/>
        <v>*</v>
      </c>
      <c r="NJ42" s="175" t="str">
        <f t="shared" si="211"/>
        <v>*</v>
      </c>
      <c r="NK42" s="176" t="str">
        <f t="shared" si="212"/>
        <v>*</v>
      </c>
      <c r="NL42" s="175" t="str">
        <f t="shared" si="213"/>
        <v>*</v>
      </c>
      <c r="NM42" s="176" t="str">
        <f t="shared" si="214"/>
        <v>*</v>
      </c>
      <c r="NN42" s="175" t="str">
        <f t="shared" si="215"/>
        <v>*</v>
      </c>
      <c r="NO42" s="176" t="str">
        <f t="shared" si="216"/>
        <v>*</v>
      </c>
      <c r="NP42" s="175" t="str">
        <f t="shared" si="217"/>
        <v>*</v>
      </c>
      <c r="NQ42" s="176" t="str">
        <f t="shared" si="218"/>
        <v>*</v>
      </c>
      <c r="NR42" s="175" t="str">
        <f t="shared" si="219"/>
        <v>*</v>
      </c>
      <c r="NS42" s="176" t="str">
        <f t="shared" si="220"/>
        <v>*</v>
      </c>
      <c r="NT42" s="175" t="str">
        <f t="shared" si="221"/>
        <v>*</v>
      </c>
      <c r="NU42" s="176" t="str">
        <f t="shared" si="222"/>
        <v>*</v>
      </c>
      <c r="NV42" s="175" t="str">
        <f t="shared" si="223"/>
        <v>*</v>
      </c>
      <c r="NW42" s="176" t="str">
        <f t="shared" si="224"/>
        <v>*</v>
      </c>
      <c r="NX42" s="175" t="str">
        <f t="shared" si="225"/>
        <v>*</v>
      </c>
      <c r="NY42" s="176" t="str">
        <f t="shared" si="226"/>
        <v>*</v>
      </c>
      <c r="NZ42" s="175" t="str">
        <f t="shared" si="227"/>
        <v>*</v>
      </c>
      <c r="OA42" s="176" t="str">
        <f t="shared" si="228"/>
        <v>*</v>
      </c>
      <c r="OB42" s="175" t="str">
        <f t="shared" si="229"/>
        <v>*</v>
      </c>
      <c r="OC42" s="175" t="str">
        <f t="shared" ref="OC42:OC71" si="313">TEXT(GA42,"محبوبی-")</f>
        <v>*</v>
      </c>
      <c r="OD42" s="175" t="str">
        <f t="shared" si="230"/>
        <v>*</v>
      </c>
      <c r="OE42" s="175" t="str">
        <f t="shared" si="231"/>
        <v>*</v>
      </c>
      <c r="OF42" s="175" t="str">
        <f t="shared" si="232"/>
        <v>*</v>
      </c>
      <c r="OG42" s="176" t="str">
        <f t="shared" si="233"/>
        <v>*</v>
      </c>
      <c r="OH42" s="175" t="str">
        <f t="shared" si="234"/>
        <v>*</v>
      </c>
      <c r="OI42" s="176" t="str">
        <f t="shared" si="235"/>
        <v>*</v>
      </c>
      <c r="OJ42" s="175" t="str">
        <f t="shared" si="236"/>
        <v>*</v>
      </c>
      <c r="OK42" s="176" t="str">
        <f t="shared" ref="OK42:OK71" si="314">TEXT(GI42,"محبوبی-")</f>
        <v>*</v>
      </c>
      <c r="OL42" s="175" t="str">
        <f t="shared" ref="OL42:OL71" si="315">TEXT(GJ42,"محبوبی-")</f>
        <v>*</v>
      </c>
      <c r="OM42" s="176" t="str">
        <f t="shared" ref="OM42:OM71" si="316">TEXT(GK42,"محبوبی-")</f>
        <v>*</v>
      </c>
      <c r="ON42" s="175" t="str">
        <f t="shared" ref="ON42:ON71" si="317">TEXT(GL42,"عابدینی-")</f>
        <v>*</v>
      </c>
      <c r="OO42" s="176" t="str">
        <f t="shared" ref="OO42:OO71" si="318">TEXT(GM42,"عابدینی-")</f>
        <v>*</v>
      </c>
      <c r="OP42" s="175" t="str">
        <f t="shared" ref="OP42:OP71" si="319">TEXT(GN42,"عابدینی-")</f>
        <v>*</v>
      </c>
      <c r="OQ42" s="176" t="str">
        <f t="shared" ref="OQ42:OQ71" si="320">TEXT(GO42,"عابدینی-")</f>
        <v>*</v>
      </c>
      <c r="OR42" s="29">
        <f t="shared" si="239"/>
        <v>2</v>
      </c>
      <c r="OS42" s="30" t="e">
        <f>#REF!</f>
        <v>#REF!</v>
      </c>
      <c r="OT42" s="20" t="str">
        <f t="shared" ref="OT42:OT71" si="321">TEXT(GR42,"شاهدپور- ")</f>
        <v>*</v>
      </c>
      <c r="OU42" s="20" t="str">
        <f t="shared" ref="OU42:OU71" si="322">TEXT(GS42,"شاهدپور- ")</f>
        <v>*</v>
      </c>
      <c r="OV42" s="20" t="str">
        <f t="shared" ref="OV42:OV71" si="323">TEXT(GT42,"شاهدپور- ")</f>
        <v>*</v>
      </c>
      <c r="OW42" s="20" t="str">
        <f t="shared" ref="OW42:OW71" si="324">TEXT(GU42,"شاهدپور- ")</f>
        <v>*</v>
      </c>
      <c r="OX42" s="20" t="str">
        <f t="shared" ref="OX42:OX71" si="325">TEXT(GV42,"حیدری-")</f>
        <v>*</v>
      </c>
      <c r="OY42" s="20" t="str">
        <f>TEXT(GW42,"حیدری-")</f>
        <v>*</v>
      </c>
      <c r="OZ42" s="20" t="str">
        <f t="shared" ref="OZ42:OZ71" si="326">TEXT(GX42,"حیدری-")</f>
        <v>*</v>
      </c>
      <c r="PA42" s="20" t="str">
        <f t="shared" ref="PA42:PA71" si="327">TEXT(GY42,"حیدری-")</f>
        <v>*</v>
      </c>
      <c r="PB42" s="20" t="str">
        <f t="shared" si="242"/>
        <v>*</v>
      </c>
      <c r="PC42" s="33" t="str">
        <f t="shared" si="243"/>
        <v>*</v>
      </c>
      <c r="PD42" s="20" t="str">
        <f t="shared" si="244"/>
        <v>*</v>
      </c>
      <c r="PE42" s="33" t="str">
        <f t="shared" si="245"/>
        <v>*</v>
      </c>
      <c r="PF42" s="20" t="str">
        <f t="shared" si="246"/>
        <v>*</v>
      </c>
      <c r="PG42" s="33" t="str">
        <f t="shared" si="247"/>
        <v>*</v>
      </c>
      <c r="PH42" s="20" t="str">
        <f t="shared" si="248"/>
        <v>*</v>
      </c>
      <c r="PI42" s="33" t="str">
        <f t="shared" si="249"/>
        <v>*</v>
      </c>
      <c r="PJ42" s="20" t="str">
        <f t="shared" si="250"/>
        <v>*</v>
      </c>
      <c r="PK42" s="33" t="str">
        <f t="shared" si="251"/>
        <v>*</v>
      </c>
      <c r="PL42" s="20" t="str">
        <f t="shared" si="252"/>
        <v>*</v>
      </c>
      <c r="PM42" s="33" t="str">
        <f t="shared" si="253"/>
        <v>*</v>
      </c>
      <c r="PN42" s="20" t="str">
        <f t="shared" si="254"/>
        <v>*</v>
      </c>
      <c r="PO42" s="33" t="str">
        <f t="shared" si="255"/>
        <v>*</v>
      </c>
      <c r="PP42" s="20" t="str">
        <f t="shared" si="256"/>
        <v>*</v>
      </c>
      <c r="PQ42" s="33" t="str">
        <f t="shared" si="257"/>
        <v>*</v>
      </c>
      <c r="PR42" s="20" t="str">
        <f t="shared" si="258"/>
        <v>*</v>
      </c>
      <c r="PS42" s="33" t="str">
        <f t="shared" si="259"/>
        <v>*</v>
      </c>
      <c r="PT42" s="20" t="str">
        <f t="shared" si="260"/>
        <v>*</v>
      </c>
      <c r="PU42" s="33" t="str">
        <f t="shared" si="261"/>
        <v>*</v>
      </c>
      <c r="PV42" s="20" t="str">
        <f t="shared" si="262"/>
        <v>*</v>
      </c>
      <c r="PW42" s="33" t="str">
        <f t="shared" si="263"/>
        <v>*</v>
      </c>
      <c r="PX42" s="20" t="str">
        <f t="shared" si="264"/>
        <v>*</v>
      </c>
      <c r="PY42" s="33" t="str">
        <f t="shared" si="265"/>
        <v>*</v>
      </c>
      <c r="PZ42" s="20" t="str">
        <f t="shared" si="266"/>
        <v>*</v>
      </c>
      <c r="QA42" s="33" t="str">
        <f t="shared" si="267"/>
        <v>*</v>
      </c>
      <c r="QB42" s="20" t="str">
        <f t="shared" si="268"/>
        <v>*</v>
      </c>
      <c r="QC42" s="33" t="str">
        <f t="shared" si="269"/>
        <v>*</v>
      </c>
      <c r="QD42" s="20" t="str">
        <f t="shared" si="270"/>
        <v>*</v>
      </c>
      <c r="QE42" s="33" t="str">
        <f t="shared" si="271"/>
        <v>*</v>
      </c>
      <c r="QF42" s="20" t="str">
        <f t="shared" si="272"/>
        <v>*</v>
      </c>
      <c r="QG42" s="33" t="str">
        <f t="shared" si="273"/>
        <v>*</v>
      </c>
      <c r="QH42" s="20" t="str">
        <f t="shared" si="274"/>
        <v>*</v>
      </c>
      <c r="QI42" s="33" t="str">
        <f t="shared" si="275"/>
        <v>*</v>
      </c>
      <c r="QJ42" s="20" t="str">
        <f t="shared" si="276"/>
        <v>نجفی-</v>
      </c>
      <c r="QK42" s="33" t="str">
        <f t="shared" si="277"/>
        <v>*</v>
      </c>
      <c r="QL42" s="20" t="str">
        <f t="shared" si="278"/>
        <v>*</v>
      </c>
      <c r="QM42" s="33" t="str">
        <f t="shared" si="279"/>
        <v>*</v>
      </c>
      <c r="QN42" s="20" t="str">
        <f t="shared" si="280"/>
        <v>*</v>
      </c>
      <c r="QO42" s="33" t="str">
        <f t="shared" si="281"/>
        <v>*</v>
      </c>
      <c r="QP42" s="20" t="str">
        <f t="shared" si="282"/>
        <v>*</v>
      </c>
      <c r="QQ42" s="33" t="str">
        <f t="shared" si="283"/>
        <v>*</v>
      </c>
      <c r="QR42" s="20" t="str">
        <f t="shared" si="284"/>
        <v>*</v>
      </c>
      <c r="QS42" s="33" t="str">
        <f t="shared" si="285"/>
        <v>*</v>
      </c>
      <c r="QT42" s="20" t="str">
        <f t="shared" si="286"/>
        <v>*</v>
      </c>
      <c r="QU42" s="33" t="str">
        <f t="shared" si="287"/>
        <v>*</v>
      </c>
      <c r="QV42" s="20" t="str">
        <f t="shared" si="288"/>
        <v>*</v>
      </c>
      <c r="QW42" s="33" t="str">
        <f t="shared" si="289"/>
        <v>*</v>
      </c>
      <c r="QX42" s="21" t="str">
        <f t="shared" si="290"/>
        <v>*</v>
      </c>
      <c r="QY42" s="21" t="str">
        <f t="shared" si="291"/>
        <v>*</v>
      </c>
      <c r="QZ42" s="20" t="str">
        <f t="shared" si="292"/>
        <v>*</v>
      </c>
      <c r="RA42" s="33" t="str">
        <f t="shared" si="293"/>
        <v>*</v>
      </c>
      <c r="RB42" s="33"/>
      <c r="RC42" s="7"/>
      <c r="RD42" s="337">
        <f t="shared" si="294"/>
        <v>2</v>
      </c>
      <c r="RE42" s="30" t="e">
        <f>#REF!</f>
        <v>#REF!</v>
      </c>
      <c r="RF42" s="63" t="s">
        <v>33</v>
      </c>
      <c r="RG42" s="118" t="str">
        <f t="shared" si="295"/>
        <v>*********************************************************</v>
      </c>
      <c r="RH42" s="119"/>
      <c r="RI42" s="122">
        <v>2</v>
      </c>
      <c r="RJ42" s="121" t="str">
        <f t="shared" si="296"/>
        <v>*********************************************************</v>
      </c>
      <c r="RK42" s="104"/>
      <c r="RL42" s="337">
        <v>2</v>
      </c>
      <c r="RM42" s="29">
        <f t="shared" si="297"/>
        <v>2</v>
      </c>
      <c r="RN42" s="30" t="e">
        <f>#REF!</f>
        <v>#REF!</v>
      </c>
      <c r="RO42" s="727" t="str">
        <f t="shared" si="298"/>
        <v>**********************************نجفی-**</v>
      </c>
      <c r="RP42" s="729"/>
      <c r="RQ42" s="64" t="s">
        <v>34</v>
      </c>
      <c r="RR42" s="727" t="str">
        <f t="shared" si="299"/>
        <v>**************************************</v>
      </c>
      <c r="RS42" s="728"/>
      <c r="RT42" s="1"/>
      <c r="RU42" s="1"/>
      <c r="RV42" s="29">
        <f t="shared" si="300"/>
        <v>2</v>
      </c>
      <c r="RW42" s="30" t="e">
        <f t="shared" si="301"/>
        <v>#REF!</v>
      </c>
      <c r="RX42" s="762" t="str">
        <f t="shared" si="302"/>
        <v>******************************نجفی-********</v>
      </c>
      <c r="RY42" s="729"/>
      <c r="RZ42" s="64"/>
      <c r="SA42" s="727" t="str">
        <f t="shared" si="303"/>
        <v>***********************************</v>
      </c>
      <c r="SB42" s="728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2" t="s">
        <v>292</v>
      </c>
      <c r="B43" s="554" t="s">
        <v>232</v>
      </c>
      <c r="C43" s="474"/>
      <c r="D43" s="475"/>
      <c r="E43" s="313"/>
      <c r="F43" s="338" t="s">
        <v>294</v>
      </c>
      <c r="G43" s="339" t="s">
        <v>28</v>
      </c>
      <c r="H43" s="562" t="s">
        <v>295</v>
      </c>
      <c r="I43" s="563"/>
      <c r="J43" s="481"/>
      <c r="K43" s="556" t="s">
        <v>226</v>
      </c>
      <c r="L43" s="557"/>
      <c r="M43" s="481"/>
      <c r="N43" s="381" t="s">
        <v>192</v>
      </c>
      <c r="O43" s="491"/>
      <c r="P43" s="381" t="s">
        <v>193</v>
      </c>
      <c r="Q43" s="479"/>
      <c r="R43" s="480"/>
      <c r="S43" s="299"/>
      <c r="T43" s="299"/>
      <c r="U43" s="484"/>
      <c r="V43" s="381" t="s">
        <v>132</v>
      </c>
      <c r="W43" s="300"/>
      <c r="X43" s="301"/>
      <c r="Y43" s="382" t="s">
        <v>200</v>
      </c>
      <c r="Z43" s="299" t="s">
        <v>185</v>
      </c>
      <c r="AA43" s="383"/>
      <c r="AB43" s="384"/>
      <c r="AC43" s="343" t="s">
        <v>215</v>
      </c>
      <c r="AD43" s="610" t="str">
        <f>RI81</f>
        <v>*******ایمانی-*********</v>
      </c>
      <c r="AE43" s="605"/>
      <c r="AF43" s="605"/>
      <c r="AG43" s="605"/>
      <c r="AH43" s="605"/>
      <c r="AI43" s="605"/>
      <c r="AJ43" s="605"/>
      <c r="AK43" s="605"/>
      <c r="AL43" s="611"/>
      <c r="AM43" s="344" t="s">
        <v>212</v>
      </c>
      <c r="AN43" s="605" t="str">
        <f>RI117</f>
        <v>*******************</v>
      </c>
      <c r="AO43" s="605"/>
      <c r="AP43" s="605"/>
      <c r="AQ43" s="605"/>
      <c r="AR43" s="606"/>
      <c r="AS43" s="615"/>
      <c r="AT43" s="616"/>
      <c r="AU43" s="616"/>
      <c r="AV43" s="616"/>
      <c r="AW43" s="616"/>
      <c r="AX43" s="617"/>
      <c r="AY43" s="1"/>
      <c r="AZ43" s="1"/>
      <c r="BA43" s="1"/>
      <c r="BB43" s="29">
        <f t="shared" si="304"/>
        <v>3</v>
      </c>
      <c r="BC43" s="30" t="e">
        <f>#REF!</f>
        <v>#REF!</v>
      </c>
      <c r="BD43" s="515" t="s">
        <v>32</v>
      </c>
      <c r="BE43" s="516" t="s">
        <v>32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 t="s">
        <v>32</v>
      </c>
      <c r="BK43" s="516" t="s">
        <v>32</v>
      </c>
      <c r="BL43" s="515" t="s">
        <v>32</v>
      </c>
      <c r="BM43" s="516" t="s">
        <v>32</v>
      </c>
      <c r="BN43" s="515" t="s">
        <v>32</v>
      </c>
      <c r="BO43" s="516" t="s">
        <v>32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 t="s">
        <v>32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 t="s">
        <v>32</v>
      </c>
      <c r="CB43" s="515" t="s">
        <v>32</v>
      </c>
      <c r="CC43" s="516" t="s">
        <v>32</v>
      </c>
      <c r="CD43" s="515" t="s">
        <v>32</v>
      </c>
      <c r="CE43" s="516" t="s">
        <v>32</v>
      </c>
      <c r="CF43" s="515" t="s">
        <v>32</v>
      </c>
      <c r="CG43" s="516" t="s">
        <v>32</v>
      </c>
      <c r="CH43" s="515" t="s">
        <v>32</v>
      </c>
      <c r="CI43" s="516" t="s">
        <v>32</v>
      </c>
      <c r="CJ43" s="515" t="s">
        <v>32</v>
      </c>
      <c r="CK43" s="516" t="s">
        <v>32</v>
      </c>
      <c r="CL43" s="515" t="s">
        <v>32</v>
      </c>
      <c r="CM43" s="516" t="s">
        <v>32</v>
      </c>
      <c r="CN43" s="515" t="s">
        <v>32</v>
      </c>
      <c r="CO43" s="516" t="s">
        <v>32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515" t="s">
        <v>32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515" t="s">
        <v>32</v>
      </c>
      <c r="DA43" s="516" t="s">
        <v>32</v>
      </c>
      <c r="DB43" s="515" t="s">
        <v>32</v>
      </c>
      <c r="DC43" s="516" t="s">
        <v>32</v>
      </c>
      <c r="DD43" s="515" t="s">
        <v>32</v>
      </c>
      <c r="DE43" s="516" t="s">
        <v>32</v>
      </c>
      <c r="DF43" s="515" t="s">
        <v>32</v>
      </c>
      <c r="DG43" s="516" t="s">
        <v>32</v>
      </c>
      <c r="DH43" s="515" t="s">
        <v>32</v>
      </c>
      <c r="DI43" s="516" t="s">
        <v>32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 t="s">
        <v>32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 t="s">
        <v>32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 t="s">
        <v>32</v>
      </c>
      <c r="EL43" s="515" t="s">
        <v>32</v>
      </c>
      <c r="EM43" s="516" t="s">
        <v>32</v>
      </c>
      <c r="EN43" s="515" t="s">
        <v>32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 t="s">
        <v>32</v>
      </c>
      <c r="ET43" s="515" t="s">
        <v>32</v>
      </c>
      <c r="EU43" s="516" t="s">
        <v>32</v>
      </c>
      <c r="EV43" s="515" t="s">
        <v>32</v>
      </c>
      <c r="EW43" s="516" t="s">
        <v>32</v>
      </c>
      <c r="EX43" s="515" t="s">
        <v>32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16" t="s">
        <v>32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 t="s">
        <v>32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515" t="s">
        <v>32</v>
      </c>
      <c r="FW43" s="516" t="s">
        <v>32</v>
      </c>
      <c r="FX43" s="515" t="s">
        <v>32</v>
      </c>
      <c r="FY43" s="516" t="s">
        <v>32</v>
      </c>
      <c r="FZ43" s="515" t="s">
        <v>32</v>
      </c>
      <c r="GA43" s="516" t="s">
        <v>32</v>
      </c>
      <c r="GB43" s="515" t="s">
        <v>32</v>
      </c>
      <c r="GC43" s="516" t="s">
        <v>32</v>
      </c>
      <c r="GD43" s="515" t="s">
        <v>32</v>
      </c>
      <c r="GE43" s="516" t="s">
        <v>32</v>
      </c>
      <c r="GF43" s="515" t="s">
        <v>32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515" t="s">
        <v>32</v>
      </c>
      <c r="GY43" s="516" t="s">
        <v>32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 t="s">
        <v>32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 t="s">
        <v>32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 t="s">
        <v>32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16" t="s">
        <v>32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30" t="e">
        <f>#REF!</f>
        <v>#REF!</v>
      </c>
      <c r="JH43" s="32" t="str">
        <f t="shared" si="111"/>
        <v>*</v>
      </c>
      <c r="JI43" s="33" t="str">
        <f t="shared" si="112"/>
        <v>*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>*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>*</v>
      </c>
      <c r="JR43" s="32" t="str">
        <f t="shared" si="121"/>
        <v>*</v>
      </c>
      <c r="JS43" s="33" t="str">
        <f t="shared" si="122"/>
        <v>*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>*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*</v>
      </c>
      <c r="KF43" s="32" t="str">
        <f t="shared" si="135"/>
        <v>*</v>
      </c>
      <c r="KG43" s="33" t="str">
        <f t="shared" si="136"/>
        <v>*</v>
      </c>
      <c r="KH43" s="32" t="str">
        <f t="shared" si="137"/>
        <v>*</v>
      </c>
      <c r="KI43" s="33" t="str">
        <f t="shared" si="138"/>
        <v>*</v>
      </c>
      <c r="KJ43" s="32" t="str">
        <f t="shared" si="139"/>
        <v>*</v>
      </c>
      <c r="KK43" s="33" t="str">
        <f t="shared" si="140"/>
        <v>*</v>
      </c>
      <c r="KL43" s="32" t="str">
        <f t="shared" si="141"/>
        <v>*</v>
      </c>
      <c r="KM43" s="33" t="str">
        <f t="shared" si="142"/>
        <v>*</v>
      </c>
      <c r="KN43" s="32" t="str">
        <f t="shared" si="143"/>
        <v>*</v>
      </c>
      <c r="KO43" s="33" t="str">
        <f t="shared" si="144"/>
        <v>*</v>
      </c>
      <c r="KP43" s="32" t="str">
        <f t="shared" si="145"/>
        <v>*</v>
      </c>
      <c r="KQ43" s="33" t="str">
        <f t="shared" si="146"/>
        <v>*</v>
      </c>
      <c r="KR43" s="32" t="str">
        <f t="shared" si="147"/>
        <v>*</v>
      </c>
      <c r="KS43" s="33" t="str">
        <f t="shared" si="148"/>
        <v>*</v>
      </c>
      <c r="KT43" s="32" t="str">
        <f t="shared" si="149"/>
        <v>*</v>
      </c>
      <c r="KU43" s="33" t="str">
        <f t="shared" si="150"/>
        <v>*</v>
      </c>
      <c r="KV43" s="32" t="str">
        <f t="shared" si="151"/>
        <v>*</v>
      </c>
      <c r="KW43" s="33" t="str">
        <f t="shared" si="152"/>
        <v>*</v>
      </c>
      <c r="KX43" s="32" t="str">
        <f t="shared" si="153"/>
        <v>*</v>
      </c>
      <c r="KY43" s="32" t="str">
        <f t="shared" si="154"/>
        <v>*</v>
      </c>
      <c r="KZ43" s="32" t="str">
        <f t="shared" si="155"/>
        <v>*</v>
      </c>
      <c r="LA43" s="32" t="str">
        <f t="shared" si="156"/>
        <v>*</v>
      </c>
      <c r="LB43" s="20" t="str">
        <f t="shared" si="157"/>
        <v>*</v>
      </c>
      <c r="LC43" s="33" t="str">
        <f t="shared" si="158"/>
        <v>*</v>
      </c>
      <c r="LD43" s="20" t="str">
        <f t="shared" si="159"/>
        <v>*</v>
      </c>
      <c r="LE43" s="33" t="str">
        <f t="shared" si="160"/>
        <v>*</v>
      </c>
      <c r="LF43" s="20" t="str">
        <f t="shared" si="161"/>
        <v>*</v>
      </c>
      <c r="LG43" s="20" t="str">
        <f t="shared" si="162"/>
        <v>*</v>
      </c>
      <c r="LH43" s="20" t="str">
        <f t="shared" si="163"/>
        <v>*</v>
      </c>
      <c r="LI43" s="33" t="str">
        <f t="shared" si="164"/>
        <v>*</v>
      </c>
      <c r="LJ43" s="20" t="str">
        <f t="shared" si="165"/>
        <v>*</v>
      </c>
      <c r="LK43" s="33" t="str">
        <f t="shared" si="166"/>
        <v>*</v>
      </c>
      <c r="LL43" s="20" t="str">
        <f t="shared" si="167"/>
        <v>*</v>
      </c>
      <c r="LM43" s="33" t="str">
        <f t="shared" si="168"/>
        <v>*</v>
      </c>
      <c r="LN43" s="20" t="str">
        <f t="shared" si="169"/>
        <v>*</v>
      </c>
      <c r="LO43" s="33" t="str">
        <f t="shared" si="170"/>
        <v>*</v>
      </c>
      <c r="LP43" s="20" t="str">
        <f t="shared" si="171"/>
        <v>*</v>
      </c>
      <c r="LQ43" s="20" t="str">
        <f t="shared" si="172"/>
        <v>*</v>
      </c>
      <c r="LR43" s="20" t="str">
        <f t="shared" si="173"/>
        <v>*</v>
      </c>
      <c r="LS43" s="20" t="str">
        <f t="shared" si="174"/>
        <v>*</v>
      </c>
      <c r="LT43" s="20" t="str">
        <f t="shared" si="175"/>
        <v>*</v>
      </c>
      <c r="LU43" s="20" t="str">
        <f t="shared" si="176"/>
        <v>*</v>
      </c>
      <c r="LV43" s="20" t="str">
        <f t="shared" si="177"/>
        <v>*</v>
      </c>
      <c r="LW43" s="20" t="str">
        <f t="shared" si="178"/>
        <v>*</v>
      </c>
      <c r="LX43" s="20" t="str">
        <f t="shared" si="179"/>
        <v>*</v>
      </c>
      <c r="LY43" s="20" t="str">
        <f t="shared" si="180"/>
        <v>*</v>
      </c>
      <c r="LZ43" s="20" t="str">
        <f t="shared" si="181"/>
        <v>*</v>
      </c>
      <c r="MA43" s="33" t="str">
        <f t="shared" si="182"/>
        <v>*</v>
      </c>
      <c r="MB43" s="20" t="str">
        <f t="shared" si="183"/>
        <v>*</v>
      </c>
      <c r="MC43" s="33" t="str">
        <f t="shared" si="184"/>
        <v>*</v>
      </c>
      <c r="MD43" s="20" t="str">
        <f t="shared" si="185"/>
        <v>*</v>
      </c>
      <c r="ME43" s="33" t="str">
        <f t="shared" si="186"/>
        <v>*</v>
      </c>
      <c r="MF43" s="20" t="str">
        <f t="shared" si="187"/>
        <v>*</v>
      </c>
      <c r="MG43" s="33" t="str">
        <f t="shared" si="188"/>
        <v>*</v>
      </c>
      <c r="MH43" s="20" t="str">
        <f t="shared" si="189"/>
        <v>*</v>
      </c>
      <c r="MI43" s="33" t="str">
        <f t="shared" si="190"/>
        <v>*</v>
      </c>
      <c r="MJ43" s="20" t="str">
        <f t="shared" si="191"/>
        <v>*</v>
      </c>
      <c r="MK43" s="33" t="str">
        <f t="shared" si="192"/>
        <v>*</v>
      </c>
      <c r="ML43" s="20" t="str">
        <f t="shared" si="193"/>
        <v>*</v>
      </c>
      <c r="MM43" s="33" t="str">
        <f t="shared" si="194"/>
        <v>*</v>
      </c>
      <c r="MN43" s="20" t="str">
        <f t="shared" si="195"/>
        <v>*</v>
      </c>
      <c r="MO43" s="33" t="str">
        <f t="shared" si="196"/>
        <v>*</v>
      </c>
      <c r="MP43" s="20" t="str">
        <f t="shared" si="197"/>
        <v>*</v>
      </c>
      <c r="MQ43" s="33" t="str">
        <f t="shared" si="198"/>
        <v>*</v>
      </c>
      <c r="MR43" s="20" t="str">
        <f t="shared" si="199"/>
        <v>*</v>
      </c>
      <c r="MS43" s="33" t="str">
        <f t="shared" si="200"/>
        <v>*</v>
      </c>
      <c r="MT43" s="20" t="str">
        <f t="shared" si="201"/>
        <v>*</v>
      </c>
      <c r="MU43" s="33" t="str">
        <f t="shared" si="202"/>
        <v>*</v>
      </c>
      <c r="MV43" s="175" t="str">
        <f t="shared" si="203"/>
        <v>*</v>
      </c>
      <c r="MW43" s="176" t="str">
        <f t="shared" si="204"/>
        <v>*</v>
      </c>
      <c r="MX43" s="175" t="str">
        <f t="shared" si="205"/>
        <v>*</v>
      </c>
      <c r="MY43" s="176" t="str">
        <f t="shared" si="206"/>
        <v>*</v>
      </c>
      <c r="MZ43" s="175" t="str">
        <f t="shared" si="305"/>
        <v>*</v>
      </c>
      <c r="NA43" s="175" t="str">
        <f t="shared" si="306"/>
        <v>*</v>
      </c>
      <c r="NB43" s="175" t="str">
        <f t="shared" si="307"/>
        <v>*</v>
      </c>
      <c r="NC43" s="175" t="str">
        <f t="shared" si="308"/>
        <v>*</v>
      </c>
      <c r="ND43" s="176" t="str">
        <f t="shared" si="309"/>
        <v>*</v>
      </c>
      <c r="NE43" s="176" t="str">
        <f t="shared" si="310"/>
        <v>*</v>
      </c>
      <c r="NF43" s="176" t="str">
        <f t="shared" si="311"/>
        <v>*</v>
      </c>
      <c r="NG43" s="176" t="str">
        <f t="shared" si="312"/>
        <v>*</v>
      </c>
      <c r="NH43" s="175" t="str">
        <f t="shared" si="209"/>
        <v>*</v>
      </c>
      <c r="NI43" s="176" t="str">
        <f t="shared" si="210"/>
        <v>*</v>
      </c>
      <c r="NJ43" s="175" t="str">
        <f t="shared" si="211"/>
        <v>*</v>
      </c>
      <c r="NK43" s="176" t="str">
        <f t="shared" si="212"/>
        <v>*</v>
      </c>
      <c r="NL43" s="175" t="str">
        <f t="shared" si="213"/>
        <v>*</v>
      </c>
      <c r="NM43" s="176" t="str">
        <f t="shared" si="214"/>
        <v>*</v>
      </c>
      <c r="NN43" s="175" t="str">
        <f t="shared" si="215"/>
        <v>*</v>
      </c>
      <c r="NO43" s="176" t="str">
        <f t="shared" si="216"/>
        <v>*</v>
      </c>
      <c r="NP43" s="175" t="str">
        <f t="shared" si="217"/>
        <v>*</v>
      </c>
      <c r="NQ43" s="176" t="str">
        <f t="shared" si="218"/>
        <v>*</v>
      </c>
      <c r="NR43" s="175" t="str">
        <f t="shared" si="219"/>
        <v>*</v>
      </c>
      <c r="NS43" s="176" t="str">
        <f t="shared" si="220"/>
        <v>*</v>
      </c>
      <c r="NT43" s="175" t="str">
        <f t="shared" si="221"/>
        <v>*</v>
      </c>
      <c r="NU43" s="176" t="str">
        <f t="shared" si="222"/>
        <v>*</v>
      </c>
      <c r="NV43" s="175" t="str">
        <f t="shared" si="223"/>
        <v>*</v>
      </c>
      <c r="NW43" s="176" t="str">
        <f t="shared" si="224"/>
        <v>*</v>
      </c>
      <c r="NX43" s="175" t="str">
        <f t="shared" si="225"/>
        <v>*</v>
      </c>
      <c r="NY43" s="176" t="str">
        <f t="shared" si="226"/>
        <v>*</v>
      </c>
      <c r="NZ43" s="175" t="str">
        <f t="shared" si="227"/>
        <v>*</v>
      </c>
      <c r="OA43" s="176" t="str">
        <f t="shared" si="228"/>
        <v>*</v>
      </c>
      <c r="OB43" s="175" t="str">
        <f t="shared" si="229"/>
        <v>*</v>
      </c>
      <c r="OC43" s="175" t="str">
        <f t="shared" si="313"/>
        <v>*</v>
      </c>
      <c r="OD43" s="175" t="str">
        <f t="shared" si="230"/>
        <v>*</v>
      </c>
      <c r="OE43" s="175" t="str">
        <f t="shared" si="231"/>
        <v>*</v>
      </c>
      <c r="OF43" s="175" t="str">
        <f t="shared" si="232"/>
        <v>*</v>
      </c>
      <c r="OG43" s="176" t="str">
        <f t="shared" si="233"/>
        <v>*</v>
      </c>
      <c r="OH43" s="175" t="str">
        <f t="shared" si="234"/>
        <v>*</v>
      </c>
      <c r="OI43" s="176" t="str">
        <f t="shared" si="235"/>
        <v>*</v>
      </c>
      <c r="OJ43" s="175" t="str">
        <f t="shared" si="236"/>
        <v>*</v>
      </c>
      <c r="OK43" s="176" t="str">
        <f t="shared" si="314"/>
        <v>*</v>
      </c>
      <c r="OL43" s="175" t="str">
        <f t="shared" si="315"/>
        <v>*</v>
      </c>
      <c r="OM43" s="176" t="str">
        <f t="shared" si="316"/>
        <v>*</v>
      </c>
      <c r="ON43" s="175" t="str">
        <f t="shared" si="317"/>
        <v>*</v>
      </c>
      <c r="OO43" s="176" t="str">
        <f t="shared" si="318"/>
        <v>*</v>
      </c>
      <c r="OP43" s="175" t="str">
        <f t="shared" si="319"/>
        <v>*</v>
      </c>
      <c r="OQ43" s="176" t="str">
        <f t="shared" si="320"/>
        <v>*</v>
      </c>
      <c r="OR43" s="29">
        <f t="shared" si="239"/>
        <v>3</v>
      </c>
      <c r="OS43" s="30" t="e">
        <f>#REF!</f>
        <v>#REF!</v>
      </c>
      <c r="OT43" s="20" t="str">
        <f t="shared" si="321"/>
        <v>*</v>
      </c>
      <c r="OU43" s="20" t="str">
        <f t="shared" si="322"/>
        <v>*</v>
      </c>
      <c r="OV43" s="20" t="str">
        <f t="shared" si="323"/>
        <v>*</v>
      </c>
      <c r="OW43" s="20" t="str">
        <f t="shared" si="324"/>
        <v>*</v>
      </c>
      <c r="OX43" s="20" t="str">
        <f t="shared" si="325"/>
        <v>*</v>
      </c>
      <c r="OY43" s="20" t="str">
        <f t="shared" ref="OY43:OY71" si="328">TEXT(GW43,"حیدری-")</f>
        <v>*</v>
      </c>
      <c r="OZ43" s="20" t="str">
        <f t="shared" si="326"/>
        <v>*</v>
      </c>
      <c r="PA43" s="20" t="str">
        <f t="shared" si="327"/>
        <v>*</v>
      </c>
      <c r="PB43" s="20" t="str">
        <f t="shared" si="242"/>
        <v>*</v>
      </c>
      <c r="PC43" s="33" t="str">
        <f t="shared" si="243"/>
        <v>*</v>
      </c>
      <c r="PD43" s="20" t="str">
        <f t="shared" si="244"/>
        <v>*</v>
      </c>
      <c r="PE43" s="33" t="str">
        <f t="shared" si="245"/>
        <v>*</v>
      </c>
      <c r="PF43" s="20" t="str">
        <f t="shared" si="246"/>
        <v>*</v>
      </c>
      <c r="PG43" s="33" t="str">
        <f t="shared" si="247"/>
        <v>*</v>
      </c>
      <c r="PH43" s="20" t="str">
        <f t="shared" si="248"/>
        <v>*</v>
      </c>
      <c r="PI43" s="33" t="str">
        <f t="shared" si="249"/>
        <v>*</v>
      </c>
      <c r="PJ43" s="20" t="str">
        <f t="shared" si="250"/>
        <v>*</v>
      </c>
      <c r="PK43" s="33" t="str">
        <f t="shared" si="251"/>
        <v>*</v>
      </c>
      <c r="PL43" s="20" t="str">
        <f t="shared" si="252"/>
        <v>*</v>
      </c>
      <c r="PM43" s="33" t="str">
        <f t="shared" si="253"/>
        <v>*</v>
      </c>
      <c r="PN43" s="20" t="str">
        <f t="shared" si="254"/>
        <v>*</v>
      </c>
      <c r="PO43" s="33" t="str">
        <f t="shared" si="255"/>
        <v>*</v>
      </c>
      <c r="PP43" s="20" t="str">
        <f t="shared" si="256"/>
        <v>*</v>
      </c>
      <c r="PQ43" s="33" t="str">
        <f t="shared" si="257"/>
        <v>*</v>
      </c>
      <c r="PR43" s="20" t="str">
        <f t="shared" si="258"/>
        <v>*</v>
      </c>
      <c r="PS43" s="33" t="str">
        <f t="shared" si="259"/>
        <v>*</v>
      </c>
      <c r="PT43" s="20" t="str">
        <f t="shared" si="260"/>
        <v>*</v>
      </c>
      <c r="PU43" s="33" t="str">
        <f t="shared" si="261"/>
        <v>*</v>
      </c>
      <c r="PV43" s="20" t="str">
        <f t="shared" si="262"/>
        <v>*</v>
      </c>
      <c r="PW43" s="33" t="str">
        <f t="shared" si="263"/>
        <v>*</v>
      </c>
      <c r="PX43" s="20" t="str">
        <f t="shared" si="264"/>
        <v>*</v>
      </c>
      <c r="PY43" s="33" t="str">
        <f t="shared" si="265"/>
        <v>*</v>
      </c>
      <c r="PZ43" s="20" t="str">
        <f t="shared" si="266"/>
        <v>*</v>
      </c>
      <c r="QA43" s="33" t="str">
        <f t="shared" si="267"/>
        <v>*</v>
      </c>
      <c r="QB43" s="20" t="str">
        <f t="shared" si="268"/>
        <v>*</v>
      </c>
      <c r="QC43" s="33" t="str">
        <f t="shared" si="269"/>
        <v>*</v>
      </c>
      <c r="QD43" s="20" t="str">
        <f t="shared" si="270"/>
        <v>*</v>
      </c>
      <c r="QE43" s="33" t="str">
        <f t="shared" si="271"/>
        <v>*</v>
      </c>
      <c r="QF43" s="20" t="str">
        <f t="shared" si="272"/>
        <v>*</v>
      </c>
      <c r="QG43" s="33" t="str">
        <f t="shared" si="273"/>
        <v>*</v>
      </c>
      <c r="QH43" s="20" t="str">
        <f t="shared" si="274"/>
        <v>*</v>
      </c>
      <c r="QI43" s="33" t="str">
        <f t="shared" si="275"/>
        <v>*</v>
      </c>
      <c r="QJ43" s="20" t="str">
        <f t="shared" si="276"/>
        <v>*</v>
      </c>
      <c r="QK43" s="33" t="str">
        <f t="shared" si="277"/>
        <v>*</v>
      </c>
      <c r="QL43" s="20" t="str">
        <f t="shared" si="278"/>
        <v>*</v>
      </c>
      <c r="QM43" s="33" t="str">
        <f t="shared" si="279"/>
        <v>*</v>
      </c>
      <c r="QN43" s="20" t="str">
        <f t="shared" si="280"/>
        <v>*</v>
      </c>
      <c r="QO43" s="33" t="str">
        <f t="shared" si="281"/>
        <v>*</v>
      </c>
      <c r="QP43" s="20" t="str">
        <f t="shared" si="282"/>
        <v>*</v>
      </c>
      <c r="QQ43" s="33" t="str">
        <f t="shared" si="283"/>
        <v>*</v>
      </c>
      <c r="QR43" s="20" t="str">
        <f t="shared" si="284"/>
        <v>*</v>
      </c>
      <c r="QS43" s="33" t="str">
        <f t="shared" si="285"/>
        <v>*</v>
      </c>
      <c r="QT43" s="20" t="str">
        <f t="shared" si="286"/>
        <v>*</v>
      </c>
      <c r="QU43" s="33" t="str">
        <f t="shared" si="287"/>
        <v>*</v>
      </c>
      <c r="QV43" s="20" t="str">
        <f t="shared" si="288"/>
        <v>*</v>
      </c>
      <c r="QW43" s="33" t="str">
        <f t="shared" si="289"/>
        <v>*</v>
      </c>
      <c r="QX43" s="21" t="str">
        <f t="shared" si="290"/>
        <v>*</v>
      </c>
      <c r="QY43" s="21" t="str">
        <f t="shared" si="291"/>
        <v>*</v>
      </c>
      <c r="QZ43" s="20" t="str">
        <f t="shared" si="292"/>
        <v>*</v>
      </c>
      <c r="RA43" s="33" t="str">
        <f t="shared" si="293"/>
        <v>*</v>
      </c>
      <c r="RB43" s="33"/>
      <c r="RC43" s="7"/>
      <c r="RD43" s="337">
        <f t="shared" si="294"/>
        <v>3</v>
      </c>
      <c r="RE43" s="30" t="e">
        <f>#REF!</f>
        <v>#REF!</v>
      </c>
      <c r="RF43" s="63" t="s">
        <v>33</v>
      </c>
      <c r="RG43" s="118" t="str">
        <f t="shared" si="295"/>
        <v>*حا ج محمدی- *******************************************************</v>
      </c>
      <c r="RH43" s="119"/>
      <c r="RI43" s="120">
        <v>3</v>
      </c>
      <c r="RJ43" s="121" t="str">
        <f t="shared" si="296"/>
        <v>*********************************************************</v>
      </c>
      <c r="RK43" s="104"/>
      <c r="RL43" s="337">
        <v>3</v>
      </c>
      <c r="RM43" s="29">
        <f t="shared" si="297"/>
        <v>3</v>
      </c>
      <c r="RN43" s="30" t="e">
        <f>#REF!</f>
        <v>#REF!</v>
      </c>
      <c r="RO43" s="727" t="str">
        <f t="shared" si="298"/>
        <v>*************************************</v>
      </c>
      <c r="RP43" s="729"/>
      <c r="RQ43" s="64" t="s">
        <v>34</v>
      </c>
      <c r="RR43" s="727" t="str">
        <f t="shared" si="299"/>
        <v>**************************************</v>
      </c>
      <c r="RS43" s="728"/>
      <c r="RT43" s="1"/>
      <c r="RU43" s="1"/>
      <c r="RV43" s="29">
        <f t="shared" si="300"/>
        <v>3</v>
      </c>
      <c r="RW43" s="30" t="e">
        <f t="shared" si="301"/>
        <v>#REF!</v>
      </c>
      <c r="RX43" s="762" t="str">
        <f t="shared" si="302"/>
        <v>***************************************</v>
      </c>
      <c r="RY43" s="729"/>
      <c r="RZ43" s="64"/>
      <c r="SA43" s="727" t="str">
        <f t="shared" si="303"/>
        <v>***********************************</v>
      </c>
      <c r="SB43" s="728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206</v>
      </c>
      <c r="B44" s="386"/>
      <c r="C44" s="387"/>
      <c r="D44" s="388"/>
      <c r="E44" s="318" t="s">
        <v>120</v>
      </c>
      <c r="F44" s="331" t="s">
        <v>157</v>
      </c>
      <c r="G44" s="566" t="s">
        <v>195</v>
      </c>
      <c r="H44" s="567"/>
      <c r="I44" s="567"/>
      <c r="J44" s="568"/>
      <c r="K44" s="579" t="s">
        <v>187</v>
      </c>
      <c r="L44" s="579"/>
      <c r="M44" s="579"/>
      <c r="N44" s="591" t="s">
        <v>196</v>
      </c>
      <c r="O44" s="591"/>
      <c r="P44" s="591"/>
      <c r="Q44" s="591" t="s">
        <v>197</v>
      </c>
      <c r="R44" s="591"/>
      <c r="S44" s="592"/>
      <c r="T44" s="588" t="s">
        <v>204</v>
      </c>
      <c r="U44" s="589"/>
      <c r="V44" s="589"/>
      <c r="W44" s="590"/>
      <c r="X44" s="585" t="s">
        <v>201</v>
      </c>
      <c r="Y44" s="586"/>
      <c r="Z44" s="586"/>
      <c r="AA44" s="586"/>
      <c r="AB44" s="587"/>
      <c r="AC44" s="599" t="str">
        <f>RO45</f>
        <v>**********************************نجفی-**</v>
      </c>
      <c r="AD44" s="599"/>
      <c r="AE44" s="599"/>
      <c r="AF44" s="599"/>
      <c r="AG44" s="599"/>
      <c r="AH44" s="599"/>
      <c r="AI44" s="600"/>
      <c r="AJ44" s="601"/>
      <c r="AK44" s="601"/>
      <c r="AL44" s="601"/>
      <c r="AM44" s="601"/>
      <c r="AN44" s="601"/>
      <c r="AO44" s="601"/>
      <c r="AP44" s="601"/>
      <c r="AQ44" s="601"/>
      <c r="AR44" s="602"/>
      <c r="AS44" s="615"/>
      <c r="AT44" s="616"/>
      <c r="AU44" s="616"/>
      <c r="AV44" s="616"/>
      <c r="AW44" s="616"/>
      <c r="AX44" s="617"/>
      <c r="AY44" s="1"/>
      <c r="AZ44" s="1"/>
      <c r="BA44" s="1"/>
      <c r="BB44" s="29">
        <f t="shared" si="304"/>
        <v>4</v>
      </c>
      <c r="BC44" s="30" t="str">
        <f t="shared" ref="BC44:BC71" si="329">BC5</f>
        <v>دوشنبه</v>
      </c>
      <c r="BD44" s="515" t="s">
        <v>32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 t="s">
        <v>32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 t="s">
        <v>32</v>
      </c>
      <c r="BU44" s="516" t="s">
        <v>32</v>
      </c>
      <c r="BV44" s="515" t="s">
        <v>32</v>
      </c>
      <c r="BW44" s="516" t="s">
        <v>32</v>
      </c>
      <c r="BX44" s="515" t="s">
        <v>32</v>
      </c>
      <c r="BY44" s="516" t="s">
        <v>32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 t="s">
        <v>32</v>
      </c>
      <c r="CF44" s="515" t="s">
        <v>32</v>
      </c>
      <c r="CG44" s="516" t="s">
        <v>32</v>
      </c>
      <c r="CH44" s="515" t="s">
        <v>32</v>
      </c>
      <c r="CI44" s="516" t="s">
        <v>32</v>
      </c>
      <c r="CJ44" s="515" t="s">
        <v>32</v>
      </c>
      <c r="CK44" s="516" t="s">
        <v>32</v>
      </c>
      <c r="CL44" s="515" t="s">
        <v>32</v>
      </c>
      <c r="CM44" s="516" t="s">
        <v>32</v>
      </c>
      <c r="CN44" s="515" t="s">
        <v>32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515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515" t="s">
        <v>32</v>
      </c>
      <c r="DA44" s="516" t="s">
        <v>32</v>
      </c>
      <c r="DB44" s="515" t="s">
        <v>32</v>
      </c>
      <c r="DC44" s="516" t="s">
        <v>32</v>
      </c>
      <c r="DD44" s="515" t="s">
        <v>32</v>
      </c>
      <c r="DE44" s="516" t="s">
        <v>32</v>
      </c>
      <c r="DF44" s="515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 t="s">
        <v>32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 t="s">
        <v>32</v>
      </c>
      <c r="EI44" s="516" t="s">
        <v>32</v>
      </c>
      <c r="EJ44" s="515" t="s">
        <v>32</v>
      </c>
      <c r="EK44" s="516" t="s">
        <v>32</v>
      </c>
      <c r="EL44" s="515" t="s">
        <v>32</v>
      </c>
      <c r="EM44" s="516" t="s">
        <v>32</v>
      </c>
      <c r="EN44" s="515" t="s">
        <v>32</v>
      </c>
      <c r="EO44" s="516" t="s">
        <v>32</v>
      </c>
      <c r="EP44" s="515" t="s">
        <v>32</v>
      </c>
      <c r="EQ44" s="516" t="s">
        <v>32</v>
      </c>
      <c r="ER44" s="515" t="s">
        <v>32</v>
      </c>
      <c r="ES44" s="516" t="s">
        <v>32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 t="s">
        <v>32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16" t="s">
        <v>32</v>
      </c>
      <c r="FD44" s="515" t="s">
        <v>32</v>
      </c>
      <c r="FE44" s="516" t="s">
        <v>32</v>
      </c>
      <c r="FF44" s="515" t="s">
        <v>32</v>
      </c>
      <c r="FG44" s="516" t="s">
        <v>32</v>
      </c>
      <c r="FH44" s="515" t="s">
        <v>32</v>
      </c>
      <c r="FI44" s="516" t="s">
        <v>32</v>
      </c>
      <c r="FJ44" s="515" t="s">
        <v>32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515" t="s">
        <v>32</v>
      </c>
      <c r="FW44" s="516" t="s">
        <v>32</v>
      </c>
      <c r="FX44" s="515" t="s">
        <v>32</v>
      </c>
      <c r="FY44" s="516" t="s">
        <v>32</v>
      </c>
      <c r="FZ44" s="515" t="s">
        <v>32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515" t="s">
        <v>32</v>
      </c>
      <c r="GY44" s="516" t="s">
        <v>32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 t="s">
        <v>32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1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30" t="str">
        <f t="shared" ref="JG44:JG71" si="330">BC5</f>
        <v>دوشنبه</v>
      </c>
      <c r="JH44" s="32" t="str">
        <f t="shared" si="111"/>
        <v>*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>*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>*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*</v>
      </c>
      <c r="KC44" s="33" t="str">
        <f t="shared" si="132"/>
        <v>*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>*</v>
      </c>
      <c r="KJ44" s="32" t="str">
        <f t="shared" si="139"/>
        <v>*</v>
      </c>
      <c r="KK44" s="33" t="str">
        <f t="shared" si="140"/>
        <v>*</v>
      </c>
      <c r="KL44" s="32" t="str">
        <f t="shared" si="141"/>
        <v>*</v>
      </c>
      <c r="KM44" s="33" t="str">
        <f t="shared" si="142"/>
        <v>*</v>
      </c>
      <c r="KN44" s="32" t="str">
        <f t="shared" si="143"/>
        <v>*</v>
      </c>
      <c r="KO44" s="33" t="str">
        <f t="shared" si="144"/>
        <v>*</v>
      </c>
      <c r="KP44" s="32" t="str">
        <f t="shared" si="145"/>
        <v>*</v>
      </c>
      <c r="KQ44" s="33" t="str">
        <f t="shared" si="146"/>
        <v>*</v>
      </c>
      <c r="KR44" s="32" t="str">
        <f t="shared" si="147"/>
        <v>*</v>
      </c>
      <c r="KS44" s="33" t="str">
        <f t="shared" si="148"/>
        <v>*</v>
      </c>
      <c r="KT44" s="32" t="str">
        <f t="shared" si="149"/>
        <v>*</v>
      </c>
      <c r="KU44" s="33" t="str">
        <f t="shared" si="150"/>
        <v>*</v>
      </c>
      <c r="KV44" s="32" t="str">
        <f t="shared" si="151"/>
        <v>*</v>
      </c>
      <c r="KW44" s="33" t="str">
        <f t="shared" si="152"/>
        <v>*</v>
      </c>
      <c r="KX44" s="32" t="str">
        <f t="shared" si="153"/>
        <v>*</v>
      </c>
      <c r="KY44" s="32" t="str">
        <f t="shared" si="154"/>
        <v>*</v>
      </c>
      <c r="KZ44" s="32" t="str">
        <f t="shared" si="155"/>
        <v>*</v>
      </c>
      <c r="LA44" s="32" t="str">
        <f t="shared" si="156"/>
        <v>*</v>
      </c>
      <c r="LB44" s="20" t="str">
        <f t="shared" si="157"/>
        <v>*</v>
      </c>
      <c r="LC44" s="33" t="str">
        <f t="shared" si="158"/>
        <v>*</v>
      </c>
      <c r="LD44" s="20" t="str">
        <f t="shared" si="159"/>
        <v>*</v>
      </c>
      <c r="LE44" s="33" t="str">
        <f t="shared" si="160"/>
        <v>*</v>
      </c>
      <c r="LF44" s="20" t="str">
        <f t="shared" si="161"/>
        <v>*</v>
      </c>
      <c r="LG44" s="20" t="str">
        <f t="shared" si="162"/>
        <v>*</v>
      </c>
      <c r="LH44" s="20" t="str">
        <f t="shared" si="163"/>
        <v>*</v>
      </c>
      <c r="LI44" s="33" t="str">
        <f t="shared" si="164"/>
        <v>*</v>
      </c>
      <c r="LJ44" s="20" t="str">
        <f t="shared" si="165"/>
        <v>*</v>
      </c>
      <c r="LK44" s="33" t="str">
        <f t="shared" si="166"/>
        <v>*</v>
      </c>
      <c r="LL44" s="20" t="str">
        <f t="shared" si="167"/>
        <v>*</v>
      </c>
      <c r="LM44" s="33" t="str">
        <f t="shared" si="168"/>
        <v>*</v>
      </c>
      <c r="LN44" s="20" t="str">
        <f t="shared" si="169"/>
        <v>*</v>
      </c>
      <c r="LO44" s="33" t="str">
        <f t="shared" si="170"/>
        <v>*</v>
      </c>
      <c r="LP44" s="20" t="str">
        <f t="shared" si="171"/>
        <v>*</v>
      </c>
      <c r="LQ44" s="20" t="str">
        <f t="shared" si="172"/>
        <v>*</v>
      </c>
      <c r="LR44" s="20" t="str">
        <f t="shared" si="173"/>
        <v>*</v>
      </c>
      <c r="LS44" s="20" t="str">
        <f t="shared" si="174"/>
        <v>*</v>
      </c>
      <c r="LT44" s="20" t="str">
        <f t="shared" si="175"/>
        <v>*</v>
      </c>
      <c r="LU44" s="20" t="str">
        <f t="shared" si="176"/>
        <v>*</v>
      </c>
      <c r="LV44" s="20" t="str">
        <f t="shared" si="177"/>
        <v>*</v>
      </c>
      <c r="LW44" s="20" t="str">
        <f t="shared" si="178"/>
        <v>*</v>
      </c>
      <c r="LX44" s="20" t="str">
        <f t="shared" si="179"/>
        <v>*</v>
      </c>
      <c r="LY44" s="20" t="str">
        <f t="shared" si="180"/>
        <v>*</v>
      </c>
      <c r="LZ44" s="20" t="str">
        <f t="shared" si="181"/>
        <v>*</v>
      </c>
      <c r="MA44" s="33" t="str">
        <f t="shared" si="182"/>
        <v>*</v>
      </c>
      <c r="MB44" s="20" t="str">
        <f t="shared" si="183"/>
        <v>*</v>
      </c>
      <c r="MC44" s="33" t="str">
        <f t="shared" si="184"/>
        <v>*</v>
      </c>
      <c r="MD44" s="20" t="str">
        <f t="shared" si="185"/>
        <v>*</v>
      </c>
      <c r="ME44" s="33" t="str">
        <f t="shared" si="186"/>
        <v>*</v>
      </c>
      <c r="MF44" s="20" t="str">
        <f t="shared" si="187"/>
        <v>*</v>
      </c>
      <c r="MG44" s="33" t="str">
        <f t="shared" si="188"/>
        <v>*</v>
      </c>
      <c r="MH44" s="20" t="str">
        <f t="shared" si="189"/>
        <v>*</v>
      </c>
      <c r="MI44" s="33" t="str">
        <f t="shared" si="190"/>
        <v>*</v>
      </c>
      <c r="MJ44" s="20" t="str">
        <f t="shared" si="191"/>
        <v>*</v>
      </c>
      <c r="MK44" s="33" t="str">
        <f t="shared" si="192"/>
        <v>*</v>
      </c>
      <c r="ML44" s="20" t="str">
        <f t="shared" si="193"/>
        <v>*</v>
      </c>
      <c r="MM44" s="33" t="str">
        <f t="shared" si="194"/>
        <v>*</v>
      </c>
      <c r="MN44" s="20" t="str">
        <f t="shared" si="195"/>
        <v>*</v>
      </c>
      <c r="MO44" s="33" t="str">
        <f t="shared" si="196"/>
        <v>*</v>
      </c>
      <c r="MP44" s="20" t="str">
        <f t="shared" si="197"/>
        <v>*</v>
      </c>
      <c r="MQ44" s="33" t="str">
        <f t="shared" si="198"/>
        <v>*</v>
      </c>
      <c r="MR44" s="20" t="str">
        <f t="shared" si="199"/>
        <v>*</v>
      </c>
      <c r="MS44" s="33" t="str">
        <f t="shared" si="200"/>
        <v>*</v>
      </c>
      <c r="MT44" s="20" t="str">
        <f t="shared" si="201"/>
        <v>*</v>
      </c>
      <c r="MU44" s="33" t="str">
        <f t="shared" si="202"/>
        <v>*</v>
      </c>
      <c r="MV44" s="175" t="str">
        <f t="shared" si="203"/>
        <v>*</v>
      </c>
      <c r="MW44" s="176" t="str">
        <f t="shared" si="204"/>
        <v>*</v>
      </c>
      <c r="MX44" s="175" t="str">
        <f t="shared" si="205"/>
        <v>*</v>
      </c>
      <c r="MY44" s="176" t="str">
        <f t="shared" si="206"/>
        <v>*</v>
      </c>
      <c r="MZ44" s="175" t="str">
        <f t="shared" si="305"/>
        <v>*</v>
      </c>
      <c r="NA44" s="175" t="str">
        <f t="shared" si="306"/>
        <v>*</v>
      </c>
      <c r="NB44" s="175" t="str">
        <f t="shared" si="307"/>
        <v>*</v>
      </c>
      <c r="NC44" s="175" t="str">
        <f t="shared" si="308"/>
        <v>*</v>
      </c>
      <c r="ND44" s="176" t="str">
        <f t="shared" si="309"/>
        <v>*</v>
      </c>
      <c r="NE44" s="176" t="str">
        <f t="shared" si="310"/>
        <v>*</v>
      </c>
      <c r="NF44" s="176" t="str">
        <f t="shared" si="311"/>
        <v>*</v>
      </c>
      <c r="NG44" s="176" t="str">
        <f t="shared" si="312"/>
        <v>*</v>
      </c>
      <c r="NH44" s="175" t="str">
        <f t="shared" si="209"/>
        <v>*</v>
      </c>
      <c r="NI44" s="176" t="str">
        <f t="shared" si="210"/>
        <v>*</v>
      </c>
      <c r="NJ44" s="175" t="str">
        <f t="shared" si="211"/>
        <v>*</v>
      </c>
      <c r="NK44" s="176" t="str">
        <f t="shared" si="212"/>
        <v>*</v>
      </c>
      <c r="NL44" s="175" t="str">
        <f t="shared" si="213"/>
        <v>*</v>
      </c>
      <c r="NM44" s="176" t="str">
        <f t="shared" si="214"/>
        <v>*</v>
      </c>
      <c r="NN44" s="175" t="str">
        <f t="shared" si="215"/>
        <v>*</v>
      </c>
      <c r="NO44" s="176" t="str">
        <f t="shared" si="216"/>
        <v>*</v>
      </c>
      <c r="NP44" s="175" t="str">
        <f t="shared" si="217"/>
        <v>*</v>
      </c>
      <c r="NQ44" s="176" t="str">
        <f t="shared" si="218"/>
        <v>*</v>
      </c>
      <c r="NR44" s="175" t="str">
        <f t="shared" si="219"/>
        <v>*</v>
      </c>
      <c r="NS44" s="176" t="str">
        <f t="shared" si="220"/>
        <v>*</v>
      </c>
      <c r="NT44" s="175" t="str">
        <f t="shared" si="221"/>
        <v>*</v>
      </c>
      <c r="NU44" s="176" t="str">
        <f t="shared" si="222"/>
        <v>*</v>
      </c>
      <c r="NV44" s="175" t="str">
        <f t="shared" si="223"/>
        <v>*</v>
      </c>
      <c r="NW44" s="176" t="str">
        <f t="shared" si="224"/>
        <v>*</v>
      </c>
      <c r="NX44" s="175" t="str">
        <f t="shared" si="225"/>
        <v>*</v>
      </c>
      <c r="NY44" s="176" t="str">
        <f t="shared" si="226"/>
        <v>*</v>
      </c>
      <c r="NZ44" s="175" t="str">
        <f t="shared" si="227"/>
        <v>*</v>
      </c>
      <c r="OA44" s="176" t="str">
        <f t="shared" si="228"/>
        <v>*</v>
      </c>
      <c r="OB44" s="175" t="str">
        <f t="shared" si="229"/>
        <v>*</v>
      </c>
      <c r="OC44" s="175" t="str">
        <f t="shared" si="313"/>
        <v>*</v>
      </c>
      <c r="OD44" s="175" t="str">
        <f t="shared" si="230"/>
        <v>*</v>
      </c>
      <c r="OE44" s="175" t="str">
        <f t="shared" si="231"/>
        <v>*</v>
      </c>
      <c r="OF44" s="175" t="str">
        <f t="shared" si="232"/>
        <v>*</v>
      </c>
      <c r="OG44" s="176" t="str">
        <f t="shared" si="233"/>
        <v>*</v>
      </c>
      <c r="OH44" s="175" t="str">
        <f t="shared" si="234"/>
        <v>*</v>
      </c>
      <c r="OI44" s="176" t="str">
        <f t="shared" si="235"/>
        <v>*</v>
      </c>
      <c r="OJ44" s="175" t="str">
        <f t="shared" si="236"/>
        <v>*</v>
      </c>
      <c r="OK44" s="176" t="str">
        <f t="shared" si="314"/>
        <v>*</v>
      </c>
      <c r="OL44" s="175" t="str">
        <f t="shared" si="315"/>
        <v>*</v>
      </c>
      <c r="OM44" s="176" t="str">
        <f t="shared" si="316"/>
        <v>*</v>
      </c>
      <c r="ON44" s="175" t="str">
        <f t="shared" si="317"/>
        <v>*</v>
      </c>
      <c r="OO44" s="176" t="str">
        <f t="shared" si="318"/>
        <v>*</v>
      </c>
      <c r="OP44" s="175" t="str">
        <f t="shared" si="319"/>
        <v>*</v>
      </c>
      <c r="OQ44" s="176" t="str">
        <f t="shared" si="320"/>
        <v>*</v>
      </c>
      <c r="OR44" s="29">
        <f t="shared" si="239"/>
        <v>4</v>
      </c>
      <c r="OS44" s="30" t="str">
        <f t="shared" ref="OS44:OS71" si="331">BC5</f>
        <v>دوشنبه</v>
      </c>
      <c r="OT44" s="20" t="str">
        <f t="shared" si="321"/>
        <v>*</v>
      </c>
      <c r="OU44" s="20" t="str">
        <f t="shared" si="322"/>
        <v>*</v>
      </c>
      <c r="OV44" s="20" t="str">
        <f t="shared" si="323"/>
        <v>*</v>
      </c>
      <c r="OW44" s="20" t="str">
        <f t="shared" si="324"/>
        <v>*</v>
      </c>
      <c r="OX44" s="20" t="str">
        <f t="shared" si="325"/>
        <v>*</v>
      </c>
      <c r="OY44" s="20" t="str">
        <f t="shared" si="328"/>
        <v>*</v>
      </c>
      <c r="OZ44" s="20" t="str">
        <f t="shared" si="326"/>
        <v>*</v>
      </c>
      <c r="PA44" s="20" t="str">
        <f t="shared" si="327"/>
        <v>*</v>
      </c>
      <c r="PB44" s="20" t="str">
        <f t="shared" si="242"/>
        <v>*</v>
      </c>
      <c r="PC44" s="33" t="str">
        <f t="shared" si="243"/>
        <v>*</v>
      </c>
      <c r="PD44" s="20" t="str">
        <f t="shared" si="244"/>
        <v>*</v>
      </c>
      <c r="PE44" s="33" t="str">
        <f t="shared" si="245"/>
        <v>*</v>
      </c>
      <c r="PF44" s="20" t="str">
        <f t="shared" si="246"/>
        <v>*</v>
      </c>
      <c r="PG44" s="33" t="str">
        <f t="shared" si="247"/>
        <v>*</v>
      </c>
      <c r="PH44" s="20" t="str">
        <f t="shared" si="248"/>
        <v>*</v>
      </c>
      <c r="PI44" s="33" t="str">
        <f t="shared" si="249"/>
        <v>*</v>
      </c>
      <c r="PJ44" s="20" t="str">
        <f t="shared" si="250"/>
        <v>*</v>
      </c>
      <c r="PK44" s="33" t="str">
        <f t="shared" si="251"/>
        <v>*</v>
      </c>
      <c r="PL44" s="20" t="str">
        <f t="shared" si="252"/>
        <v>*</v>
      </c>
      <c r="PM44" s="33" t="str">
        <f t="shared" si="253"/>
        <v>*</v>
      </c>
      <c r="PN44" s="20" t="str">
        <f t="shared" si="254"/>
        <v>*</v>
      </c>
      <c r="PO44" s="33" t="str">
        <f t="shared" si="255"/>
        <v>*</v>
      </c>
      <c r="PP44" s="20" t="str">
        <f t="shared" si="256"/>
        <v>*</v>
      </c>
      <c r="PQ44" s="33" t="str">
        <f t="shared" si="257"/>
        <v>*</v>
      </c>
      <c r="PR44" s="20" t="str">
        <f t="shared" si="258"/>
        <v>*</v>
      </c>
      <c r="PS44" s="33" t="str">
        <f t="shared" si="259"/>
        <v>*</v>
      </c>
      <c r="PT44" s="20" t="str">
        <f t="shared" si="260"/>
        <v>*</v>
      </c>
      <c r="PU44" s="33" t="str">
        <f t="shared" si="261"/>
        <v>*</v>
      </c>
      <c r="PV44" s="20" t="str">
        <f t="shared" si="262"/>
        <v>*</v>
      </c>
      <c r="PW44" s="33" t="str">
        <f t="shared" si="263"/>
        <v>*</v>
      </c>
      <c r="PX44" s="20" t="str">
        <f t="shared" si="264"/>
        <v>*</v>
      </c>
      <c r="PY44" s="33" t="str">
        <f t="shared" si="265"/>
        <v>*</v>
      </c>
      <c r="PZ44" s="20" t="str">
        <f t="shared" si="266"/>
        <v>*</v>
      </c>
      <c r="QA44" s="33" t="str">
        <f t="shared" si="267"/>
        <v>*</v>
      </c>
      <c r="QB44" s="20" t="str">
        <f t="shared" si="268"/>
        <v>*</v>
      </c>
      <c r="QC44" s="33" t="str">
        <f t="shared" si="269"/>
        <v>*</v>
      </c>
      <c r="QD44" s="20" t="str">
        <f t="shared" si="270"/>
        <v>*</v>
      </c>
      <c r="QE44" s="33" t="str">
        <f t="shared" si="271"/>
        <v>*</v>
      </c>
      <c r="QF44" s="20" t="str">
        <f t="shared" si="272"/>
        <v>*</v>
      </c>
      <c r="QG44" s="33" t="str">
        <f t="shared" si="273"/>
        <v>*</v>
      </c>
      <c r="QH44" s="20" t="str">
        <f t="shared" si="274"/>
        <v>*</v>
      </c>
      <c r="QI44" s="33" t="str">
        <f t="shared" si="275"/>
        <v>*</v>
      </c>
      <c r="QJ44" s="20" t="str">
        <f t="shared" si="276"/>
        <v>*</v>
      </c>
      <c r="QK44" s="33" t="str">
        <f t="shared" si="277"/>
        <v>*</v>
      </c>
      <c r="QL44" s="20" t="str">
        <f t="shared" si="278"/>
        <v>*</v>
      </c>
      <c r="QM44" s="33" t="str">
        <f t="shared" si="279"/>
        <v>*</v>
      </c>
      <c r="QN44" s="20" t="str">
        <f t="shared" si="280"/>
        <v>جعفری-</v>
      </c>
      <c r="QO44" s="33" t="str">
        <f t="shared" si="281"/>
        <v>*</v>
      </c>
      <c r="QP44" s="20" t="str">
        <f t="shared" si="282"/>
        <v>*</v>
      </c>
      <c r="QQ44" s="33" t="str">
        <f t="shared" si="283"/>
        <v>*</v>
      </c>
      <c r="QR44" s="20" t="str">
        <f t="shared" si="284"/>
        <v>*</v>
      </c>
      <c r="QS44" s="33" t="str">
        <f t="shared" si="285"/>
        <v>*</v>
      </c>
      <c r="QT44" s="20" t="str">
        <f t="shared" si="286"/>
        <v>*</v>
      </c>
      <c r="QU44" s="33" t="str">
        <f t="shared" si="287"/>
        <v>*</v>
      </c>
      <c r="QV44" s="20" t="str">
        <f t="shared" si="288"/>
        <v>*</v>
      </c>
      <c r="QW44" s="33" t="str">
        <f t="shared" si="289"/>
        <v>*</v>
      </c>
      <c r="QX44" s="21" t="str">
        <f t="shared" si="290"/>
        <v>*</v>
      </c>
      <c r="QY44" s="21" t="str">
        <f t="shared" si="291"/>
        <v>*</v>
      </c>
      <c r="QZ44" s="20" t="str">
        <f t="shared" si="292"/>
        <v>*</v>
      </c>
      <c r="RA44" s="33" t="str">
        <f t="shared" si="293"/>
        <v>*</v>
      </c>
      <c r="RB44" s="33"/>
      <c r="RC44" s="7"/>
      <c r="RD44" s="337">
        <f t="shared" si="294"/>
        <v>4</v>
      </c>
      <c r="RE44" s="30" t="str">
        <f t="shared" ref="RE44:RE71" si="332">BC5</f>
        <v>دوشنبه</v>
      </c>
      <c r="RF44" s="63" t="s">
        <v>33</v>
      </c>
      <c r="RG44" s="118" t="str">
        <f t="shared" si="295"/>
        <v>*********************************************************</v>
      </c>
      <c r="RH44" s="119"/>
      <c r="RI44" s="122">
        <v>4</v>
      </c>
      <c r="RJ44" s="121" t="str">
        <f t="shared" si="296"/>
        <v>*********************************************************</v>
      </c>
      <c r="RK44" s="104"/>
      <c r="RL44" s="337">
        <v>4</v>
      </c>
      <c r="RM44" s="29">
        <f t="shared" si="297"/>
        <v>4</v>
      </c>
      <c r="RN44" s="30" t="str">
        <f t="shared" ref="RN44:RN71" si="333">BC5</f>
        <v>دوشنبه</v>
      </c>
      <c r="RO44" s="727" t="str">
        <f t="shared" si="298"/>
        <v>************************************جعفری-</v>
      </c>
      <c r="RP44" s="729"/>
      <c r="RQ44" s="64" t="s">
        <v>34</v>
      </c>
      <c r="RR44" s="727" t="str">
        <f t="shared" si="299"/>
        <v>**************************************</v>
      </c>
      <c r="RS44" s="728"/>
      <c r="RT44" s="1"/>
      <c r="RU44" s="1"/>
      <c r="RV44" s="29">
        <f t="shared" si="300"/>
        <v>4</v>
      </c>
      <c r="RW44" s="30" t="str">
        <f t="shared" si="301"/>
        <v>دوشنبه</v>
      </c>
      <c r="RX44" s="762" t="str">
        <f t="shared" si="302"/>
        <v>********************************جعفری-******</v>
      </c>
      <c r="RY44" s="729"/>
      <c r="RZ44" s="64"/>
      <c r="SA44" s="727" t="str">
        <f t="shared" si="303"/>
        <v>***********************************</v>
      </c>
      <c r="SB44" s="728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109</v>
      </c>
      <c r="F45" s="320" t="s">
        <v>34</v>
      </c>
      <c r="G45" s="569"/>
      <c r="H45" s="570"/>
      <c r="I45" s="570"/>
      <c r="J45" s="571"/>
      <c r="K45" s="593"/>
      <c r="L45" s="593"/>
      <c r="M45" s="593"/>
      <c r="N45" s="593"/>
      <c r="O45" s="593"/>
      <c r="P45" s="593"/>
      <c r="Q45" s="593"/>
      <c r="R45" s="593"/>
      <c r="S45" s="594"/>
      <c r="T45" s="580"/>
      <c r="U45" s="581"/>
      <c r="V45" s="581"/>
      <c r="W45" s="582"/>
      <c r="X45" s="583"/>
      <c r="Y45" s="583"/>
      <c r="Z45" s="583"/>
      <c r="AA45" s="583"/>
      <c r="AB45" s="584"/>
      <c r="AC45" s="595" t="str">
        <f>RO9</f>
        <v>***********</v>
      </c>
      <c r="AD45" s="596"/>
      <c r="AE45" s="596"/>
      <c r="AF45" s="596"/>
      <c r="AG45" s="596"/>
      <c r="AH45" s="596"/>
      <c r="AI45" s="597"/>
      <c r="AJ45" s="598"/>
      <c r="AK45" s="583"/>
      <c r="AL45" s="583"/>
      <c r="AM45" s="583"/>
      <c r="AN45" s="583"/>
      <c r="AO45" s="583"/>
      <c r="AP45" s="583"/>
      <c r="AQ45" s="583"/>
      <c r="AR45" s="584"/>
      <c r="AS45" s="618"/>
      <c r="AT45" s="619"/>
      <c r="AU45" s="619"/>
      <c r="AV45" s="619"/>
      <c r="AW45" s="619"/>
      <c r="AX45" s="620"/>
      <c r="AY45" s="1"/>
      <c r="AZ45" s="1"/>
      <c r="BA45" s="1"/>
      <c r="BB45" s="29">
        <f t="shared" si="304"/>
        <v>5</v>
      </c>
      <c r="BC45" s="30" t="str">
        <f t="shared" si="329"/>
        <v>سه شنبه</v>
      </c>
      <c r="BD45" s="515" t="s">
        <v>32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 t="s">
        <v>32</v>
      </c>
      <c r="BK45" s="516" t="s">
        <v>32</v>
      </c>
      <c r="BL45" s="515" t="s">
        <v>32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 t="s">
        <v>32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 t="s">
        <v>32</v>
      </c>
      <c r="CB45" s="515" t="s">
        <v>32</v>
      </c>
      <c r="CC45" s="516" t="s">
        <v>32</v>
      </c>
      <c r="CD45" s="515" t="s">
        <v>32</v>
      </c>
      <c r="CE45" s="516" t="s">
        <v>32</v>
      </c>
      <c r="CF45" s="515" t="s">
        <v>32</v>
      </c>
      <c r="CG45" s="516" t="s">
        <v>32</v>
      </c>
      <c r="CH45" s="515" t="s">
        <v>32</v>
      </c>
      <c r="CI45" s="516" t="s">
        <v>32</v>
      </c>
      <c r="CJ45" s="515" t="s">
        <v>32</v>
      </c>
      <c r="CK45" s="516" t="s">
        <v>32</v>
      </c>
      <c r="CL45" s="515" t="s">
        <v>32</v>
      </c>
      <c r="CM45" s="516" t="s">
        <v>32</v>
      </c>
      <c r="CN45" s="515" t="s">
        <v>32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15" t="s">
        <v>32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15" t="s">
        <v>32</v>
      </c>
      <c r="DA45" s="516" t="s">
        <v>32</v>
      </c>
      <c r="DB45" s="515" t="s">
        <v>32</v>
      </c>
      <c r="DC45" s="516" t="s">
        <v>32</v>
      </c>
      <c r="DD45" s="515" t="s">
        <v>32</v>
      </c>
      <c r="DE45" s="516" t="s">
        <v>32</v>
      </c>
      <c r="DF45" s="515" t="s">
        <v>32</v>
      </c>
      <c r="DG45" s="516" t="s">
        <v>32</v>
      </c>
      <c r="DH45" s="515" t="s">
        <v>32</v>
      </c>
      <c r="DI45" s="516" t="s">
        <v>32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 t="s">
        <v>32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 t="s">
        <v>32</v>
      </c>
      <c r="EF45" s="515" t="s">
        <v>32</v>
      </c>
      <c r="EG45" s="516" t="s">
        <v>32</v>
      </c>
      <c r="EH45" s="515" t="s">
        <v>32</v>
      </c>
      <c r="EI45" s="516" t="s">
        <v>32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 t="s">
        <v>32</v>
      </c>
      <c r="EO45" s="516" t="s">
        <v>32</v>
      </c>
      <c r="EP45" s="515" t="s">
        <v>32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 t="s">
        <v>32</v>
      </c>
      <c r="EV45" s="515" t="s">
        <v>32</v>
      </c>
      <c r="EW45" s="516" t="s">
        <v>32</v>
      </c>
      <c r="EX45" s="515" t="s">
        <v>32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 t="s">
        <v>32</v>
      </c>
      <c r="FS45" s="516" t="s">
        <v>32</v>
      </c>
      <c r="FT45" s="515" t="s">
        <v>32</v>
      </c>
      <c r="FU45" s="516" t="s">
        <v>32</v>
      </c>
      <c r="FV45" s="515" t="s">
        <v>32</v>
      </c>
      <c r="FW45" s="516" t="s">
        <v>32</v>
      </c>
      <c r="FX45" s="515" t="s">
        <v>32</v>
      </c>
      <c r="FY45" s="516" t="s">
        <v>32</v>
      </c>
      <c r="FZ45" s="515" t="s">
        <v>32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 t="s">
        <v>32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15" t="s">
        <v>32</v>
      </c>
      <c r="GY45" s="516" t="s">
        <v>32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15" t="s">
        <v>32</v>
      </c>
      <c r="HQ45" s="516" t="s">
        <v>32</v>
      </c>
      <c r="HR45" s="515" t="s">
        <v>32</v>
      </c>
      <c r="HS45" s="516" t="s">
        <v>32</v>
      </c>
      <c r="HT45" s="515" t="s">
        <v>32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16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9">
        <v>1</v>
      </c>
      <c r="IK45" s="516" t="s">
        <v>32</v>
      </c>
      <c r="IL45" s="515" t="s">
        <v>32</v>
      </c>
      <c r="IM45" s="516" t="s">
        <v>32</v>
      </c>
      <c r="IN45" s="549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30" t="str">
        <f t="shared" si="330"/>
        <v>سه شنبه</v>
      </c>
      <c r="JH45" s="32" t="str">
        <f t="shared" si="111"/>
        <v>*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>*</v>
      </c>
      <c r="JO45" s="33" t="str">
        <f t="shared" si="118"/>
        <v>*</v>
      </c>
      <c r="JP45" s="32" t="str">
        <f t="shared" si="119"/>
        <v>*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>*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*</v>
      </c>
      <c r="KF45" s="32" t="str">
        <f t="shared" si="135"/>
        <v>*</v>
      </c>
      <c r="KG45" s="33" t="str">
        <f t="shared" si="136"/>
        <v>*</v>
      </c>
      <c r="KH45" s="32" t="str">
        <f t="shared" si="137"/>
        <v>*</v>
      </c>
      <c r="KI45" s="33" t="str">
        <f t="shared" si="138"/>
        <v>*</v>
      </c>
      <c r="KJ45" s="32" t="str">
        <f t="shared" si="139"/>
        <v>*</v>
      </c>
      <c r="KK45" s="33" t="str">
        <f t="shared" si="140"/>
        <v>*</v>
      </c>
      <c r="KL45" s="32" t="str">
        <f t="shared" si="141"/>
        <v>*</v>
      </c>
      <c r="KM45" s="33" t="str">
        <f t="shared" si="142"/>
        <v>*</v>
      </c>
      <c r="KN45" s="32" t="str">
        <f t="shared" si="143"/>
        <v>*</v>
      </c>
      <c r="KO45" s="33" t="str">
        <f t="shared" si="144"/>
        <v>*</v>
      </c>
      <c r="KP45" s="32" t="str">
        <f t="shared" si="145"/>
        <v>*</v>
      </c>
      <c r="KQ45" s="33" t="str">
        <f t="shared" si="146"/>
        <v>*</v>
      </c>
      <c r="KR45" s="32" t="str">
        <f t="shared" si="147"/>
        <v>*</v>
      </c>
      <c r="KS45" s="33" t="str">
        <f t="shared" si="148"/>
        <v>*</v>
      </c>
      <c r="KT45" s="32" t="str">
        <f t="shared" si="149"/>
        <v>*</v>
      </c>
      <c r="KU45" s="33" t="str">
        <f t="shared" si="150"/>
        <v>*</v>
      </c>
      <c r="KV45" s="32" t="str">
        <f t="shared" si="151"/>
        <v>*</v>
      </c>
      <c r="KW45" s="33" t="str">
        <f t="shared" si="152"/>
        <v>*</v>
      </c>
      <c r="KX45" s="32" t="str">
        <f t="shared" si="153"/>
        <v>*</v>
      </c>
      <c r="KY45" s="32" t="str">
        <f t="shared" si="154"/>
        <v>*</v>
      </c>
      <c r="KZ45" s="32" t="str">
        <f t="shared" si="155"/>
        <v>*</v>
      </c>
      <c r="LA45" s="32" t="str">
        <f t="shared" si="156"/>
        <v>*</v>
      </c>
      <c r="LB45" s="20" t="str">
        <f t="shared" si="157"/>
        <v>*</v>
      </c>
      <c r="LC45" s="33" t="str">
        <f t="shared" si="158"/>
        <v>*</v>
      </c>
      <c r="LD45" s="20" t="str">
        <f t="shared" si="159"/>
        <v>*</v>
      </c>
      <c r="LE45" s="33" t="str">
        <f t="shared" si="160"/>
        <v>*</v>
      </c>
      <c r="LF45" s="20" t="str">
        <f t="shared" si="161"/>
        <v>*</v>
      </c>
      <c r="LG45" s="20" t="str">
        <f t="shared" si="162"/>
        <v>*</v>
      </c>
      <c r="LH45" s="20" t="str">
        <f t="shared" si="163"/>
        <v>*</v>
      </c>
      <c r="LI45" s="33" t="str">
        <f t="shared" si="164"/>
        <v>*</v>
      </c>
      <c r="LJ45" s="20" t="str">
        <f t="shared" si="165"/>
        <v>*</v>
      </c>
      <c r="LK45" s="33" t="str">
        <f t="shared" si="166"/>
        <v>*</v>
      </c>
      <c r="LL45" s="20" t="str">
        <f t="shared" si="167"/>
        <v>*</v>
      </c>
      <c r="LM45" s="33" t="str">
        <f t="shared" si="168"/>
        <v>*</v>
      </c>
      <c r="LN45" s="20" t="str">
        <f t="shared" si="169"/>
        <v>*</v>
      </c>
      <c r="LO45" s="33" t="str">
        <f t="shared" si="170"/>
        <v>*</v>
      </c>
      <c r="LP45" s="20" t="str">
        <f t="shared" si="171"/>
        <v>*</v>
      </c>
      <c r="LQ45" s="20" t="str">
        <f t="shared" si="172"/>
        <v>*</v>
      </c>
      <c r="LR45" s="20" t="str">
        <f t="shared" si="173"/>
        <v>*</v>
      </c>
      <c r="LS45" s="20" t="str">
        <f t="shared" si="174"/>
        <v>*</v>
      </c>
      <c r="LT45" s="20" t="str">
        <f t="shared" si="175"/>
        <v>*</v>
      </c>
      <c r="LU45" s="20" t="str">
        <f t="shared" si="176"/>
        <v>*</v>
      </c>
      <c r="LV45" s="20" t="str">
        <f t="shared" si="177"/>
        <v>*</v>
      </c>
      <c r="LW45" s="20" t="str">
        <f t="shared" si="178"/>
        <v>*</v>
      </c>
      <c r="LX45" s="20" t="str">
        <f t="shared" si="179"/>
        <v>*</v>
      </c>
      <c r="LY45" s="20" t="str">
        <f t="shared" si="180"/>
        <v>*</v>
      </c>
      <c r="LZ45" s="20" t="str">
        <f t="shared" si="181"/>
        <v>*</v>
      </c>
      <c r="MA45" s="33" t="str">
        <f t="shared" si="182"/>
        <v>*</v>
      </c>
      <c r="MB45" s="20" t="str">
        <f t="shared" si="183"/>
        <v>*</v>
      </c>
      <c r="MC45" s="33" t="str">
        <f t="shared" si="184"/>
        <v>*</v>
      </c>
      <c r="MD45" s="20" t="str">
        <f t="shared" si="185"/>
        <v>*</v>
      </c>
      <c r="ME45" s="33" t="str">
        <f t="shared" si="186"/>
        <v>*</v>
      </c>
      <c r="MF45" s="20" t="str">
        <f t="shared" si="187"/>
        <v>*</v>
      </c>
      <c r="MG45" s="33" t="str">
        <f t="shared" si="188"/>
        <v>*</v>
      </c>
      <c r="MH45" s="20" t="str">
        <f t="shared" si="189"/>
        <v>*</v>
      </c>
      <c r="MI45" s="33" t="str">
        <f t="shared" si="190"/>
        <v>*</v>
      </c>
      <c r="MJ45" s="20" t="str">
        <f t="shared" si="191"/>
        <v>*</v>
      </c>
      <c r="MK45" s="33" t="str">
        <f t="shared" si="192"/>
        <v>*</v>
      </c>
      <c r="ML45" s="20" t="str">
        <f t="shared" si="193"/>
        <v>*</v>
      </c>
      <c r="MM45" s="33" t="str">
        <f t="shared" si="194"/>
        <v>*</v>
      </c>
      <c r="MN45" s="20" t="str">
        <f t="shared" si="195"/>
        <v>*</v>
      </c>
      <c r="MO45" s="33" t="str">
        <f t="shared" si="196"/>
        <v>*</v>
      </c>
      <c r="MP45" s="20" t="str">
        <f t="shared" si="197"/>
        <v>*</v>
      </c>
      <c r="MQ45" s="33" t="str">
        <f t="shared" si="198"/>
        <v>*</v>
      </c>
      <c r="MR45" s="20" t="str">
        <f t="shared" si="199"/>
        <v>*</v>
      </c>
      <c r="MS45" s="33" t="str">
        <f t="shared" si="200"/>
        <v>*</v>
      </c>
      <c r="MT45" s="20" t="str">
        <f t="shared" si="201"/>
        <v>*</v>
      </c>
      <c r="MU45" s="33" t="str">
        <f t="shared" si="202"/>
        <v>*</v>
      </c>
      <c r="MV45" s="175" t="str">
        <f t="shared" si="203"/>
        <v>*</v>
      </c>
      <c r="MW45" s="176" t="str">
        <f t="shared" si="204"/>
        <v>*</v>
      </c>
      <c r="MX45" s="175" t="str">
        <f t="shared" si="205"/>
        <v>*</v>
      </c>
      <c r="MY45" s="176" t="str">
        <f t="shared" si="206"/>
        <v>*</v>
      </c>
      <c r="MZ45" s="175" t="str">
        <f t="shared" si="305"/>
        <v>*</v>
      </c>
      <c r="NA45" s="175" t="str">
        <f t="shared" si="306"/>
        <v>*</v>
      </c>
      <c r="NB45" s="175" t="str">
        <f t="shared" si="307"/>
        <v>*</v>
      </c>
      <c r="NC45" s="175" t="str">
        <f t="shared" si="308"/>
        <v>*</v>
      </c>
      <c r="ND45" s="176" t="str">
        <f t="shared" si="309"/>
        <v>*</v>
      </c>
      <c r="NE45" s="176" t="str">
        <f t="shared" si="310"/>
        <v>*</v>
      </c>
      <c r="NF45" s="176" t="str">
        <f t="shared" si="311"/>
        <v>*</v>
      </c>
      <c r="NG45" s="176" t="str">
        <f t="shared" si="312"/>
        <v>*</v>
      </c>
      <c r="NH45" s="175" t="str">
        <f t="shared" si="209"/>
        <v>*</v>
      </c>
      <c r="NI45" s="176" t="str">
        <f t="shared" si="210"/>
        <v>*</v>
      </c>
      <c r="NJ45" s="175" t="str">
        <f t="shared" si="211"/>
        <v>*</v>
      </c>
      <c r="NK45" s="176" t="str">
        <f t="shared" si="212"/>
        <v>*</v>
      </c>
      <c r="NL45" s="175" t="str">
        <f t="shared" si="213"/>
        <v>*</v>
      </c>
      <c r="NM45" s="176" t="str">
        <f t="shared" si="214"/>
        <v>*</v>
      </c>
      <c r="NN45" s="175" t="str">
        <f t="shared" si="215"/>
        <v>*</v>
      </c>
      <c r="NO45" s="176" t="str">
        <f t="shared" si="216"/>
        <v>*</v>
      </c>
      <c r="NP45" s="175" t="str">
        <f t="shared" si="217"/>
        <v>*</v>
      </c>
      <c r="NQ45" s="176" t="str">
        <f t="shared" si="218"/>
        <v>*</v>
      </c>
      <c r="NR45" s="175" t="str">
        <f t="shared" si="219"/>
        <v>*</v>
      </c>
      <c r="NS45" s="176" t="str">
        <f t="shared" si="220"/>
        <v>*</v>
      </c>
      <c r="NT45" s="175" t="str">
        <f t="shared" si="221"/>
        <v>*</v>
      </c>
      <c r="NU45" s="176" t="str">
        <f t="shared" si="222"/>
        <v>*</v>
      </c>
      <c r="NV45" s="175" t="str">
        <f t="shared" si="223"/>
        <v>*</v>
      </c>
      <c r="NW45" s="176" t="str">
        <f t="shared" si="224"/>
        <v>*</v>
      </c>
      <c r="NX45" s="175" t="str">
        <f t="shared" si="225"/>
        <v>*</v>
      </c>
      <c r="NY45" s="176" t="str">
        <f t="shared" si="226"/>
        <v>*</v>
      </c>
      <c r="NZ45" s="175" t="str">
        <f t="shared" si="227"/>
        <v>*</v>
      </c>
      <c r="OA45" s="176" t="str">
        <f t="shared" si="228"/>
        <v>*</v>
      </c>
      <c r="OB45" s="175" t="str">
        <f t="shared" si="229"/>
        <v>*</v>
      </c>
      <c r="OC45" s="175" t="str">
        <f t="shared" si="313"/>
        <v>*</v>
      </c>
      <c r="OD45" s="175" t="str">
        <f t="shared" si="230"/>
        <v>*</v>
      </c>
      <c r="OE45" s="175" t="str">
        <f t="shared" si="231"/>
        <v>*</v>
      </c>
      <c r="OF45" s="175" t="str">
        <f t="shared" si="232"/>
        <v>*</v>
      </c>
      <c r="OG45" s="176" t="str">
        <f t="shared" si="233"/>
        <v>*</v>
      </c>
      <c r="OH45" s="175" t="str">
        <f t="shared" si="234"/>
        <v>*</v>
      </c>
      <c r="OI45" s="176" t="str">
        <f t="shared" si="235"/>
        <v>*</v>
      </c>
      <c r="OJ45" s="175" t="str">
        <f t="shared" si="236"/>
        <v>*</v>
      </c>
      <c r="OK45" s="176" t="str">
        <f t="shared" si="314"/>
        <v>*</v>
      </c>
      <c r="OL45" s="175" t="str">
        <f t="shared" si="315"/>
        <v>*</v>
      </c>
      <c r="OM45" s="176" t="str">
        <f t="shared" si="316"/>
        <v>*</v>
      </c>
      <c r="ON45" s="175" t="str">
        <f t="shared" si="317"/>
        <v>*</v>
      </c>
      <c r="OO45" s="176" t="str">
        <f t="shared" si="318"/>
        <v>*</v>
      </c>
      <c r="OP45" s="175" t="str">
        <f t="shared" si="319"/>
        <v>*</v>
      </c>
      <c r="OQ45" s="176" t="str">
        <f t="shared" si="320"/>
        <v>*</v>
      </c>
      <c r="OR45" s="29">
        <f t="shared" si="239"/>
        <v>5</v>
      </c>
      <c r="OS45" s="30" t="str">
        <f t="shared" si="331"/>
        <v>سه شنبه</v>
      </c>
      <c r="OT45" s="20" t="str">
        <f t="shared" si="321"/>
        <v>*</v>
      </c>
      <c r="OU45" s="20" t="str">
        <f t="shared" si="322"/>
        <v>*</v>
      </c>
      <c r="OV45" s="20" t="str">
        <f t="shared" si="323"/>
        <v>*</v>
      </c>
      <c r="OW45" s="20" t="str">
        <f t="shared" si="324"/>
        <v>*</v>
      </c>
      <c r="OX45" s="20" t="str">
        <f t="shared" si="325"/>
        <v>*</v>
      </c>
      <c r="OY45" s="20" t="str">
        <f t="shared" si="328"/>
        <v>*</v>
      </c>
      <c r="OZ45" s="20" t="str">
        <f t="shared" si="326"/>
        <v>*</v>
      </c>
      <c r="PA45" s="20" t="str">
        <f t="shared" si="327"/>
        <v>*</v>
      </c>
      <c r="PB45" s="20" t="str">
        <f t="shared" si="242"/>
        <v>*</v>
      </c>
      <c r="PC45" s="33" t="str">
        <f t="shared" si="243"/>
        <v>*</v>
      </c>
      <c r="PD45" s="20" t="str">
        <f t="shared" si="244"/>
        <v>*</v>
      </c>
      <c r="PE45" s="33" t="str">
        <f t="shared" si="245"/>
        <v>*</v>
      </c>
      <c r="PF45" s="20" t="str">
        <f t="shared" si="246"/>
        <v>*</v>
      </c>
      <c r="PG45" s="33" t="str">
        <f t="shared" si="247"/>
        <v>*</v>
      </c>
      <c r="PH45" s="20" t="str">
        <f t="shared" si="248"/>
        <v>*</v>
      </c>
      <c r="PI45" s="33" t="str">
        <f t="shared" si="249"/>
        <v>*</v>
      </c>
      <c r="PJ45" s="20" t="str">
        <f t="shared" si="250"/>
        <v>*</v>
      </c>
      <c r="PK45" s="33" t="str">
        <f t="shared" si="251"/>
        <v>*</v>
      </c>
      <c r="PL45" s="20" t="str">
        <f t="shared" si="252"/>
        <v>*</v>
      </c>
      <c r="PM45" s="33" t="str">
        <f t="shared" si="253"/>
        <v>*</v>
      </c>
      <c r="PN45" s="20" t="str">
        <f t="shared" si="254"/>
        <v>*</v>
      </c>
      <c r="PO45" s="33" t="str">
        <f t="shared" si="255"/>
        <v>*</v>
      </c>
      <c r="PP45" s="20" t="str">
        <f t="shared" si="256"/>
        <v>*</v>
      </c>
      <c r="PQ45" s="33" t="str">
        <f t="shared" si="257"/>
        <v>*</v>
      </c>
      <c r="PR45" s="20" t="str">
        <f t="shared" si="258"/>
        <v>*</v>
      </c>
      <c r="PS45" s="33" t="str">
        <f t="shared" si="259"/>
        <v>*</v>
      </c>
      <c r="PT45" s="20" t="str">
        <f t="shared" si="260"/>
        <v>*</v>
      </c>
      <c r="PU45" s="33" t="str">
        <f t="shared" si="261"/>
        <v>*</v>
      </c>
      <c r="PV45" s="20" t="str">
        <f t="shared" si="262"/>
        <v>*</v>
      </c>
      <c r="PW45" s="33" t="str">
        <f t="shared" si="263"/>
        <v>*</v>
      </c>
      <c r="PX45" s="20" t="str">
        <f t="shared" si="264"/>
        <v>*</v>
      </c>
      <c r="PY45" s="33" t="str">
        <f t="shared" si="265"/>
        <v>*</v>
      </c>
      <c r="PZ45" s="20" t="str">
        <f t="shared" si="266"/>
        <v>*</v>
      </c>
      <c r="QA45" s="33" t="str">
        <f t="shared" si="267"/>
        <v>*</v>
      </c>
      <c r="QB45" s="20" t="str">
        <f t="shared" si="268"/>
        <v>*</v>
      </c>
      <c r="QC45" s="33" t="str">
        <f t="shared" si="269"/>
        <v>*</v>
      </c>
      <c r="QD45" s="20" t="str">
        <f t="shared" si="270"/>
        <v>*</v>
      </c>
      <c r="QE45" s="33" t="str">
        <f t="shared" si="271"/>
        <v>*</v>
      </c>
      <c r="QF45" s="20" t="str">
        <f t="shared" si="272"/>
        <v>*</v>
      </c>
      <c r="QG45" s="33" t="str">
        <f t="shared" si="273"/>
        <v>*</v>
      </c>
      <c r="QH45" s="20" t="str">
        <f t="shared" si="274"/>
        <v>*</v>
      </c>
      <c r="QI45" s="33" t="str">
        <f t="shared" si="275"/>
        <v>*</v>
      </c>
      <c r="QJ45" s="20" t="str">
        <f t="shared" si="276"/>
        <v>نجفی-</v>
      </c>
      <c r="QK45" s="33" t="str">
        <f t="shared" si="277"/>
        <v>*</v>
      </c>
      <c r="QL45" s="20" t="str">
        <f t="shared" si="278"/>
        <v>*</v>
      </c>
      <c r="QM45" s="33" t="str">
        <f t="shared" si="279"/>
        <v>*</v>
      </c>
      <c r="QN45" s="20" t="str">
        <f t="shared" si="280"/>
        <v>*</v>
      </c>
      <c r="QO45" s="33" t="str">
        <f t="shared" si="281"/>
        <v>*</v>
      </c>
      <c r="QP45" s="20" t="str">
        <f t="shared" si="282"/>
        <v>*</v>
      </c>
      <c r="QQ45" s="33" t="str">
        <f t="shared" si="283"/>
        <v>*</v>
      </c>
      <c r="QR45" s="20" t="str">
        <f t="shared" si="284"/>
        <v>*</v>
      </c>
      <c r="QS45" s="33" t="str">
        <f t="shared" si="285"/>
        <v>*</v>
      </c>
      <c r="QT45" s="20" t="str">
        <f t="shared" si="286"/>
        <v>*</v>
      </c>
      <c r="QU45" s="33" t="str">
        <f t="shared" si="287"/>
        <v>*</v>
      </c>
      <c r="QV45" s="20" t="str">
        <f t="shared" si="288"/>
        <v>*</v>
      </c>
      <c r="QW45" s="33" t="str">
        <f t="shared" si="289"/>
        <v>*</v>
      </c>
      <c r="QX45" s="21" t="str">
        <f t="shared" si="290"/>
        <v>*</v>
      </c>
      <c r="QY45" s="21" t="str">
        <f t="shared" si="291"/>
        <v>*</v>
      </c>
      <c r="QZ45" s="20" t="str">
        <f t="shared" si="292"/>
        <v>*</v>
      </c>
      <c r="RA45" s="33" t="str">
        <f t="shared" si="293"/>
        <v>*</v>
      </c>
      <c r="RB45" s="33"/>
      <c r="RC45" s="7"/>
      <c r="RD45" s="337">
        <f t="shared" si="294"/>
        <v>5</v>
      </c>
      <c r="RE45" s="30" t="str">
        <f t="shared" si="332"/>
        <v>سه شنبه</v>
      </c>
      <c r="RF45" s="63" t="s">
        <v>33</v>
      </c>
      <c r="RG45" s="118" t="str">
        <f t="shared" si="295"/>
        <v>*********************************************************</v>
      </c>
      <c r="RH45" s="119"/>
      <c r="RI45" s="120">
        <v>5</v>
      </c>
      <c r="RJ45" s="121" t="str">
        <f t="shared" si="296"/>
        <v>*********************************************************</v>
      </c>
      <c r="RK45" s="104"/>
      <c r="RL45" s="337">
        <v>5</v>
      </c>
      <c r="RM45" s="29">
        <f t="shared" si="297"/>
        <v>5</v>
      </c>
      <c r="RN45" s="30" t="str">
        <f t="shared" si="333"/>
        <v>سه شنبه</v>
      </c>
      <c r="RO45" s="727" t="str">
        <f t="shared" si="298"/>
        <v>**********************************نجفی-**</v>
      </c>
      <c r="RP45" s="729"/>
      <c r="RQ45" s="64" t="s">
        <v>34</v>
      </c>
      <c r="RR45" s="727" t="str">
        <f t="shared" si="299"/>
        <v>**************************************</v>
      </c>
      <c r="RS45" s="728"/>
      <c r="RT45" s="1"/>
      <c r="RU45" s="1"/>
      <c r="RV45" s="29">
        <f t="shared" si="300"/>
        <v>5</v>
      </c>
      <c r="RW45" s="30" t="str">
        <f t="shared" si="301"/>
        <v>سه شنبه</v>
      </c>
      <c r="RX45" s="762" t="str">
        <f t="shared" si="302"/>
        <v>******************************نجفی-********</v>
      </c>
      <c r="RY45" s="729"/>
      <c r="RZ45" s="64"/>
      <c r="SA45" s="727" t="str">
        <f t="shared" si="303"/>
        <v>***********************************</v>
      </c>
      <c r="SB45" s="728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38</v>
      </c>
      <c r="B46" s="251" t="s">
        <v>334</v>
      </c>
      <c r="C46" s="349" t="s">
        <v>172</v>
      </c>
      <c r="D46" s="350" t="s">
        <v>207</v>
      </c>
      <c r="E46" s="351" t="s">
        <v>209</v>
      </c>
      <c r="F46" s="352" t="s">
        <v>208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303</v>
      </c>
      <c r="O46" s="245" t="s">
        <v>303</v>
      </c>
      <c r="P46" s="193" t="s">
        <v>303</v>
      </c>
      <c r="Q46" s="577" t="s">
        <v>303</v>
      </c>
      <c r="R46" s="578"/>
      <c r="S46" s="246" t="s">
        <v>110</v>
      </c>
      <c r="T46" s="354"/>
      <c r="U46" s="354"/>
      <c r="V46" s="354"/>
      <c r="W46" s="354"/>
      <c r="X46" s="246" t="s">
        <v>111</v>
      </c>
      <c r="Y46" s="354"/>
      <c r="Z46" s="354"/>
      <c r="AA46" s="354"/>
      <c r="AB46" s="354"/>
      <c r="AC46" s="247" t="s">
        <v>135</v>
      </c>
      <c r="AD46" s="248"/>
      <c r="AE46" s="248"/>
      <c r="AF46" s="248"/>
      <c r="AG46" s="249" t="s">
        <v>31</v>
      </c>
      <c r="AH46" s="248"/>
      <c r="AI46" s="248"/>
      <c r="AJ46" s="248"/>
      <c r="AK46" s="247" t="s">
        <v>112</v>
      </c>
      <c r="AL46" s="248"/>
      <c r="AM46" s="248"/>
      <c r="AN46" s="248"/>
      <c r="AO46" s="249" t="s">
        <v>113</v>
      </c>
      <c r="AP46" s="248"/>
      <c r="AQ46" s="248"/>
      <c r="AR46" s="248"/>
      <c r="AS46" s="247" t="s">
        <v>198</v>
      </c>
      <c r="AT46" s="248"/>
      <c r="AU46" s="248"/>
      <c r="AV46" s="250" t="s">
        <v>114</v>
      </c>
      <c r="AW46" s="189"/>
      <c r="AX46" s="194"/>
      <c r="AY46" s="1"/>
      <c r="AZ46" s="1"/>
      <c r="BA46" s="1"/>
      <c r="BB46" s="29">
        <f t="shared" si="304"/>
        <v>6</v>
      </c>
      <c r="BC46" s="30" t="str">
        <f t="shared" si="329"/>
        <v>چهارشنبه</v>
      </c>
      <c r="BD46" s="515" t="s">
        <v>32</v>
      </c>
      <c r="BE46" s="516" t="s">
        <v>32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 t="s">
        <v>32</v>
      </c>
      <c r="BK46" s="516" t="s">
        <v>32</v>
      </c>
      <c r="BL46" s="515" t="s">
        <v>32</v>
      </c>
      <c r="BM46" s="516" t="s">
        <v>32</v>
      </c>
      <c r="BN46" s="515" t="s">
        <v>32</v>
      </c>
      <c r="BO46" s="516" t="s">
        <v>32</v>
      </c>
      <c r="BP46" s="515" t="s">
        <v>32</v>
      </c>
      <c r="BQ46" s="516" t="s">
        <v>32</v>
      </c>
      <c r="BR46" s="515" t="s">
        <v>32</v>
      </c>
      <c r="BS46" s="516" t="s">
        <v>32</v>
      </c>
      <c r="BT46" s="515" t="s">
        <v>32</v>
      </c>
      <c r="BU46" s="516" t="s">
        <v>32</v>
      </c>
      <c r="BV46" s="515" t="s">
        <v>32</v>
      </c>
      <c r="BW46" s="516" t="s">
        <v>32</v>
      </c>
      <c r="BX46" s="515" t="s">
        <v>32</v>
      </c>
      <c r="BY46" s="516" t="s">
        <v>32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 t="s">
        <v>32</v>
      </c>
      <c r="CE46" s="516" t="s">
        <v>32</v>
      </c>
      <c r="CF46" s="515" t="s">
        <v>32</v>
      </c>
      <c r="CG46" s="516" t="s">
        <v>32</v>
      </c>
      <c r="CH46" s="515" t="s">
        <v>32</v>
      </c>
      <c r="CI46" s="516" t="s">
        <v>32</v>
      </c>
      <c r="CJ46" s="515" t="s">
        <v>32</v>
      </c>
      <c r="CK46" s="516" t="s">
        <v>32</v>
      </c>
      <c r="CL46" s="515" t="s">
        <v>32</v>
      </c>
      <c r="CM46" s="516" t="s">
        <v>32</v>
      </c>
      <c r="CN46" s="515" t="s">
        <v>32</v>
      </c>
      <c r="CO46" s="516" t="s">
        <v>32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515" t="s">
        <v>32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515" t="s">
        <v>32</v>
      </c>
      <c r="DA46" s="516" t="s">
        <v>32</v>
      </c>
      <c r="DB46" s="515" t="s">
        <v>32</v>
      </c>
      <c r="DC46" s="516" t="s">
        <v>32</v>
      </c>
      <c r="DD46" s="515" t="s">
        <v>32</v>
      </c>
      <c r="DE46" s="516" t="s">
        <v>32</v>
      </c>
      <c r="DF46" s="515" t="s">
        <v>32</v>
      </c>
      <c r="DG46" s="516" t="s">
        <v>32</v>
      </c>
      <c r="DH46" s="515" t="s">
        <v>32</v>
      </c>
      <c r="DI46" s="516" t="s">
        <v>32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 t="s">
        <v>32</v>
      </c>
      <c r="EF46" s="515" t="s">
        <v>32</v>
      </c>
      <c r="EG46" s="516" t="s">
        <v>32</v>
      </c>
      <c r="EH46" s="515" t="s">
        <v>32</v>
      </c>
      <c r="EI46" s="516" t="s">
        <v>32</v>
      </c>
      <c r="EJ46" s="515" t="s">
        <v>32</v>
      </c>
      <c r="EK46" s="516" t="s">
        <v>32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 t="s">
        <v>32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16" t="s">
        <v>32</v>
      </c>
      <c r="FD46" s="515" t="s">
        <v>32</v>
      </c>
      <c r="FE46" s="516" t="s">
        <v>32</v>
      </c>
      <c r="FF46" s="515" t="s">
        <v>32</v>
      </c>
      <c r="FG46" s="516" t="s">
        <v>32</v>
      </c>
      <c r="FH46" s="515" t="s">
        <v>32</v>
      </c>
      <c r="FI46" s="516" t="s">
        <v>32</v>
      </c>
      <c r="FJ46" s="515" t="s">
        <v>32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515" t="s">
        <v>32</v>
      </c>
      <c r="FW46" s="516" t="s">
        <v>32</v>
      </c>
      <c r="FX46" s="515" t="s">
        <v>32</v>
      </c>
      <c r="FY46" s="516" t="s">
        <v>32</v>
      </c>
      <c r="FZ46" s="515" t="s">
        <v>32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 t="s">
        <v>32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515" t="s">
        <v>32</v>
      </c>
      <c r="GY46" s="516" t="s">
        <v>32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 t="s">
        <v>32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 t="s">
        <v>32</v>
      </c>
      <c r="HN46" s="515" t="s">
        <v>32</v>
      </c>
      <c r="HO46" s="516" t="s">
        <v>32</v>
      </c>
      <c r="HP46" s="515" t="s">
        <v>32</v>
      </c>
      <c r="HQ46" s="516" t="s">
        <v>32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16" t="s">
        <v>32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30" t="str">
        <f t="shared" si="330"/>
        <v>چهارشنبه</v>
      </c>
      <c r="JH46" s="32" t="str">
        <f t="shared" si="111"/>
        <v>*</v>
      </c>
      <c r="JI46" s="33" t="str">
        <f t="shared" si="112"/>
        <v>*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>*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*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>*</v>
      </c>
      <c r="JW46" s="33" t="str">
        <f t="shared" si="126"/>
        <v>*</v>
      </c>
      <c r="JX46" s="32" t="str">
        <f t="shared" si="127"/>
        <v>*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*</v>
      </c>
      <c r="KC46" s="33" t="str">
        <f t="shared" si="132"/>
        <v>*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>*</v>
      </c>
      <c r="KI46" s="33" t="str">
        <f t="shared" si="138"/>
        <v>*</v>
      </c>
      <c r="KJ46" s="32" t="str">
        <f t="shared" si="139"/>
        <v>*</v>
      </c>
      <c r="KK46" s="33" t="str">
        <f t="shared" si="140"/>
        <v>*</v>
      </c>
      <c r="KL46" s="32" t="str">
        <f t="shared" si="141"/>
        <v>*</v>
      </c>
      <c r="KM46" s="33" t="str">
        <f t="shared" si="142"/>
        <v>*</v>
      </c>
      <c r="KN46" s="32" t="str">
        <f t="shared" si="143"/>
        <v>*</v>
      </c>
      <c r="KO46" s="33" t="str">
        <f t="shared" si="144"/>
        <v>*</v>
      </c>
      <c r="KP46" s="32" t="str">
        <f t="shared" si="145"/>
        <v>*</v>
      </c>
      <c r="KQ46" s="33" t="str">
        <f t="shared" si="146"/>
        <v>*</v>
      </c>
      <c r="KR46" s="32" t="str">
        <f t="shared" si="147"/>
        <v>*</v>
      </c>
      <c r="KS46" s="33" t="str">
        <f t="shared" si="148"/>
        <v>*</v>
      </c>
      <c r="KT46" s="32" t="str">
        <f t="shared" si="149"/>
        <v>*</v>
      </c>
      <c r="KU46" s="33" t="str">
        <f t="shared" si="150"/>
        <v>*</v>
      </c>
      <c r="KV46" s="32" t="str">
        <f t="shared" si="151"/>
        <v>*</v>
      </c>
      <c r="KW46" s="33" t="str">
        <f t="shared" si="152"/>
        <v>*</v>
      </c>
      <c r="KX46" s="32" t="str">
        <f t="shared" si="153"/>
        <v>*</v>
      </c>
      <c r="KY46" s="32" t="str">
        <f t="shared" si="154"/>
        <v>*</v>
      </c>
      <c r="KZ46" s="32" t="str">
        <f t="shared" si="155"/>
        <v>*</v>
      </c>
      <c r="LA46" s="32" t="str">
        <f t="shared" si="156"/>
        <v>*</v>
      </c>
      <c r="LB46" s="20" t="str">
        <f t="shared" si="157"/>
        <v>*</v>
      </c>
      <c r="LC46" s="33" t="str">
        <f t="shared" si="158"/>
        <v>*</v>
      </c>
      <c r="LD46" s="20" t="str">
        <f t="shared" si="159"/>
        <v>*</v>
      </c>
      <c r="LE46" s="33" t="str">
        <f t="shared" si="160"/>
        <v>*</v>
      </c>
      <c r="LF46" s="20" t="str">
        <f t="shared" si="161"/>
        <v>*</v>
      </c>
      <c r="LG46" s="20" t="str">
        <f t="shared" si="162"/>
        <v>*</v>
      </c>
      <c r="LH46" s="20" t="str">
        <f t="shared" si="163"/>
        <v>*</v>
      </c>
      <c r="LI46" s="33" t="str">
        <f t="shared" si="164"/>
        <v>*</v>
      </c>
      <c r="LJ46" s="20" t="str">
        <f t="shared" si="165"/>
        <v>*</v>
      </c>
      <c r="LK46" s="33" t="str">
        <f t="shared" si="166"/>
        <v>*</v>
      </c>
      <c r="LL46" s="20" t="str">
        <f t="shared" si="167"/>
        <v>*</v>
      </c>
      <c r="LM46" s="33" t="str">
        <f t="shared" si="168"/>
        <v>*</v>
      </c>
      <c r="LN46" s="20" t="str">
        <f t="shared" si="169"/>
        <v>*</v>
      </c>
      <c r="LO46" s="33" t="str">
        <f t="shared" si="170"/>
        <v>*</v>
      </c>
      <c r="LP46" s="20" t="str">
        <f t="shared" si="171"/>
        <v>*</v>
      </c>
      <c r="LQ46" s="20" t="str">
        <f t="shared" si="172"/>
        <v>*</v>
      </c>
      <c r="LR46" s="20" t="str">
        <f t="shared" si="173"/>
        <v>*</v>
      </c>
      <c r="LS46" s="20" t="str">
        <f t="shared" si="174"/>
        <v>*</v>
      </c>
      <c r="LT46" s="20" t="str">
        <f t="shared" si="175"/>
        <v>*</v>
      </c>
      <c r="LU46" s="20" t="str">
        <f t="shared" si="176"/>
        <v>*</v>
      </c>
      <c r="LV46" s="20" t="str">
        <f t="shared" si="177"/>
        <v>*</v>
      </c>
      <c r="LW46" s="20" t="str">
        <f t="shared" si="178"/>
        <v>*</v>
      </c>
      <c r="LX46" s="20" t="str">
        <f t="shared" si="179"/>
        <v>*</v>
      </c>
      <c r="LY46" s="20" t="str">
        <f t="shared" si="180"/>
        <v>*</v>
      </c>
      <c r="LZ46" s="20" t="str">
        <f t="shared" si="181"/>
        <v>*</v>
      </c>
      <c r="MA46" s="33" t="str">
        <f t="shared" si="182"/>
        <v>*</v>
      </c>
      <c r="MB46" s="20" t="str">
        <f t="shared" si="183"/>
        <v>*</v>
      </c>
      <c r="MC46" s="33" t="str">
        <f t="shared" si="184"/>
        <v>*</v>
      </c>
      <c r="MD46" s="20" t="str">
        <f t="shared" si="185"/>
        <v>*</v>
      </c>
      <c r="ME46" s="33" t="str">
        <f t="shared" si="186"/>
        <v>*</v>
      </c>
      <c r="MF46" s="20" t="str">
        <f t="shared" si="187"/>
        <v>*</v>
      </c>
      <c r="MG46" s="33" t="str">
        <f t="shared" si="188"/>
        <v>*</v>
      </c>
      <c r="MH46" s="20" t="str">
        <f t="shared" si="189"/>
        <v>*</v>
      </c>
      <c r="MI46" s="33" t="str">
        <f t="shared" si="190"/>
        <v>*</v>
      </c>
      <c r="MJ46" s="20" t="str">
        <f t="shared" si="191"/>
        <v>*</v>
      </c>
      <c r="MK46" s="33" t="str">
        <f t="shared" si="192"/>
        <v>*</v>
      </c>
      <c r="ML46" s="20" t="str">
        <f t="shared" si="193"/>
        <v>*</v>
      </c>
      <c r="MM46" s="33" t="str">
        <f t="shared" si="194"/>
        <v>*</v>
      </c>
      <c r="MN46" s="20" t="str">
        <f t="shared" si="195"/>
        <v>*</v>
      </c>
      <c r="MO46" s="33" t="str">
        <f t="shared" si="196"/>
        <v>*</v>
      </c>
      <c r="MP46" s="20" t="str">
        <f t="shared" si="197"/>
        <v>*</v>
      </c>
      <c r="MQ46" s="33" t="str">
        <f t="shared" si="198"/>
        <v>*</v>
      </c>
      <c r="MR46" s="20" t="str">
        <f t="shared" si="199"/>
        <v>*</v>
      </c>
      <c r="MS46" s="33" t="str">
        <f t="shared" si="200"/>
        <v>*</v>
      </c>
      <c r="MT46" s="20" t="str">
        <f t="shared" si="201"/>
        <v>*</v>
      </c>
      <c r="MU46" s="33" t="str">
        <f t="shared" si="202"/>
        <v>*</v>
      </c>
      <c r="MV46" s="175" t="str">
        <f t="shared" si="203"/>
        <v>*</v>
      </c>
      <c r="MW46" s="176" t="str">
        <f t="shared" si="204"/>
        <v>*</v>
      </c>
      <c r="MX46" s="175" t="str">
        <f t="shared" si="205"/>
        <v>*</v>
      </c>
      <c r="MY46" s="176" t="str">
        <f t="shared" si="206"/>
        <v>*</v>
      </c>
      <c r="MZ46" s="175" t="str">
        <f t="shared" si="305"/>
        <v>*</v>
      </c>
      <c r="NA46" s="175" t="str">
        <f t="shared" si="306"/>
        <v>*</v>
      </c>
      <c r="NB46" s="175" t="str">
        <f t="shared" si="307"/>
        <v>*</v>
      </c>
      <c r="NC46" s="175" t="str">
        <f t="shared" si="308"/>
        <v>*</v>
      </c>
      <c r="ND46" s="176" t="str">
        <f t="shared" si="309"/>
        <v>*</v>
      </c>
      <c r="NE46" s="176" t="str">
        <f t="shared" si="310"/>
        <v>*</v>
      </c>
      <c r="NF46" s="176" t="str">
        <f t="shared" si="311"/>
        <v>*</v>
      </c>
      <c r="NG46" s="176" t="str">
        <f t="shared" si="312"/>
        <v>*</v>
      </c>
      <c r="NH46" s="175" t="str">
        <f t="shared" si="209"/>
        <v>*</v>
      </c>
      <c r="NI46" s="176" t="str">
        <f t="shared" si="210"/>
        <v>*</v>
      </c>
      <c r="NJ46" s="175" t="str">
        <f t="shared" si="211"/>
        <v>*</v>
      </c>
      <c r="NK46" s="176" t="str">
        <f t="shared" si="212"/>
        <v>*</v>
      </c>
      <c r="NL46" s="175" t="str">
        <f t="shared" si="213"/>
        <v>*</v>
      </c>
      <c r="NM46" s="176" t="str">
        <f t="shared" si="214"/>
        <v>*</v>
      </c>
      <c r="NN46" s="175" t="str">
        <f t="shared" si="215"/>
        <v>*</v>
      </c>
      <c r="NO46" s="176" t="str">
        <f t="shared" si="216"/>
        <v>*</v>
      </c>
      <c r="NP46" s="175" t="str">
        <f t="shared" si="217"/>
        <v>*</v>
      </c>
      <c r="NQ46" s="176" t="str">
        <f t="shared" si="218"/>
        <v>*</v>
      </c>
      <c r="NR46" s="175" t="str">
        <f t="shared" si="219"/>
        <v>*</v>
      </c>
      <c r="NS46" s="176" t="str">
        <f t="shared" si="220"/>
        <v>*</v>
      </c>
      <c r="NT46" s="175" t="str">
        <f t="shared" si="221"/>
        <v>*</v>
      </c>
      <c r="NU46" s="176" t="str">
        <f t="shared" si="222"/>
        <v>*</v>
      </c>
      <c r="NV46" s="175" t="str">
        <f t="shared" si="223"/>
        <v>*</v>
      </c>
      <c r="NW46" s="176" t="str">
        <f t="shared" si="224"/>
        <v>*</v>
      </c>
      <c r="NX46" s="175" t="str">
        <f t="shared" si="225"/>
        <v>*</v>
      </c>
      <c r="NY46" s="176" t="str">
        <f t="shared" si="226"/>
        <v>*</v>
      </c>
      <c r="NZ46" s="175" t="str">
        <f t="shared" si="227"/>
        <v>*</v>
      </c>
      <c r="OA46" s="176" t="str">
        <f t="shared" si="228"/>
        <v>*</v>
      </c>
      <c r="OB46" s="175" t="str">
        <f t="shared" si="229"/>
        <v>*</v>
      </c>
      <c r="OC46" s="175" t="str">
        <f t="shared" si="313"/>
        <v>*</v>
      </c>
      <c r="OD46" s="175" t="str">
        <f t="shared" si="230"/>
        <v>*</v>
      </c>
      <c r="OE46" s="175" t="str">
        <f t="shared" si="231"/>
        <v>*</v>
      </c>
      <c r="OF46" s="175" t="str">
        <f t="shared" si="232"/>
        <v>*</v>
      </c>
      <c r="OG46" s="176" t="str">
        <f t="shared" si="233"/>
        <v>*</v>
      </c>
      <c r="OH46" s="175" t="str">
        <f t="shared" si="234"/>
        <v>*</v>
      </c>
      <c r="OI46" s="176" t="str">
        <f t="shared" si="235"/>
        <v>*</v>
      </c>
      <c r="OJ46" s="175" t="str">
        <f t="shared" si="236"/>
        <v>*</v>
      </c>
      <c r="OK46" s="176" t="str">
        <f t="shared" si="314"/>
        <v>*</v>
      </c>
      <c r="OL46" s="175" t="str">
        <f t="shared" si="315"/>
        <v>*</v>
      </c>
      <c r="OM46" s="176" t="str">
        <f t="shared" si="316"/>
        <v>*</v>
      </c>
      <c r="ON46" s="175" t="str">
        <f t="shared" si="317"/>
        <v>*</v>
      </c>
      <c r="OO46" s="176" t="str">
        <f t="shared" si="318"/>
        <v>*</v>
      </c>
      <c r="OP46" s="175" t="str">
        <f t="shared" si="319"/>
        <v>*</v>
      </c>
      <c r="OQ46" s="176" t="str">
        <f t="shared" si="320"/>
        <v>*</v>
      </c>
      <c r="OR46" s="29">
        <f t="shared" si="239"/>
        <v>6</v>
      </c>
      <c r="OS46" s="30" t="str">
        <f t="shared" si="331"/>
        <v>چهارشنبه</v>
      </c>
      <c r="OT46" s="20" t="str">
        <f t="shared" si="321"/>
        <v>*</v>
      </c>
      <c r="OU46" s="20" t="str">
        <f t="shared" si="322"/>
        <v>*</v>
      </c>
      <c r="OV46" s="20" t="str">
        <f t="shared" si="323"/>
        <v>*</v>
      </c>
      <c r="OW46" s="20" t="str">
        <f t="shared" si="324"/>
        <v>*</v>
      </c>
      <c r="OX46" s="20" t="str">
        <f t="shared" si="325"/>
        <v>*</v>
      </c>
      <c r="OY46" s="20" t="str">
        <f t="shared" si="328"/>
        <v>*</v>
      </c>
      <c r="OZ46" s="20" t="str">
        <f t="shared" si="326"/>
        <v>*</v>
      </c>
      <c r="PA46" s="20" t="str">
        <f t="shared" si="327"/>
        <v>*</v>
      </c>
      <c r="PB46" s="20" t="str">
        <f t="shared" si="242"/>
        <v>*</v>
      </c>
      <c r="PC46" s="33" t="str">
        <f t="shared" si="243"/>
        <v>*</v>
      </c>
      <c r="PD46" s="20" t="str">
        <f t="shared" si="244"/>
        <v>*</v>
      </c>
      <c r="PE46" s="33" t="str">
        <f t="shared" si="245"/>
        <v>*</v>
      </c>
      <c r="PF46" s="20" t="str">
        <f t="shared" si="246"/>
        <v>*</v>
      </c>
      <c r="PG46" s="33" t="str">
        <f t="shared" si="247"/>
        <v>*</v>
      </c>
      <c r="PH46" s="20" t="str">
        <f t="shared" si="248"/>
        <v>*</v>
      </c>
      <c r="PI46" s="33" t="str">
        <f t="shared" si="249"/>
        <v>*</v>
      </c>
      <c r="PJ46" s="20" t="str">
        <f t="shared" si="250"/>
        <v>*</v>
      </c>
      <c r="PK46" s="33" t="str">
        <f t="shared" si="251"/>
        <v>*</v>
      </c>
      <c r="PL46" s="20" t="str">
        <f t="shared" si="252"/>
        <v>*</v>
      </c>
      <c r="PM46" s="33" t="str">
        <f t="shared" si="253"/>
        <v>*</v>
      </c>
      <c r="PN46" s="20" t="str">
        <f t="shared" si="254"/>
        <v>*</v>
      </c>
      <c r="PO46" s="33" t="str">
        <f t="shared" si="255"/>
        <v>*</v>
      </c>
      <c r="PP46" s="20" t="str">
        <f t="shared" si="256"/>
        <v>*</v>
      </c>
      <c r="PQ46" s="33" t="str">
        <f t="shared" si="257"/>
        <v>*</v>
      </c>
      <c r="PR46" s="20" t="str">
        <f t="shared" si="258"/>
        <v>*</v>
      </c>
      <c r="PS46" s="33" t="str">
        <f t="shared" si="259"/>
        <v>*</v>
      </c>
      <c r="PT46" s="20" t="str">
        <f t="shared" si="260"/>
        <v>*</v>
      </c>
      <c r="PU46" s="33" t="str">
        <f t="shared" si="261"/>
        <v>*</v>
      </c>
      <c r="PV46" s="20" t="str">
        <f t="shared" si="262"/>
        <v>*</v>
      </c>
      <c r="PW46" s="33" t="str">
        <f t="shared" si="263"/>
        <v>*</v>
      </c>
      <c r="PX46" s="20" t="str">
        <f t="shared" si="264"/>
        <v>*</v>
      </c>
      <c r="PY46" s="33" t="str">
        <f t="shared" si="265"/>
        <v>*</v>
      </c>
      <c r="PZ46" s="20" t="str">
        <f t="shared" si="266"/>
        <v>*</v>
      </c>
      <c r="QA46" s="33" t="str">
        <f t="shared" si="267"/>
        <v>*</v>
      </c>
      <c r="QB46" s="20" t="str">
        <f t="shared" si="268"/>
        <v>*</v>
      </c>
      <c r="QC46" s="33" t="str">
        <f t="shared" si="269"/>
        <v>*</v>
      </c>
      <c r="QD46" s="20" t="str">
        <f t="shared" si="270"/>
        <v>*</v>
      </c>
      <c r="QE46" s="33" t="str">
        <f t="shared" si="271"/>
        <v>*</v>
      </c>
      <c r="QF46" s="20" t="str">
        <f t="shared" si="272"/>
        <v>*</v>
      </c>
      <c r="QG46" s="33" t="str">
        <f t="shared" si="273"/>
        <v>*</v>
      </c>
      <c r="QH46" s="20" t="str">
        <f t="shared" si="274"/>
        <v>*</v>
      </c>
      <c r="QI46" s="33" t="str">
        <f t="shared" si="275"/>
        <v>*</v>
      </c>
      <c r="QJ46" s="20" t="str">
        <f t="shared" si="276"/>
        <v>*</v>
      </c>
      <c r="QK46" s="33" t="str">
        <f t="shared" si="277"/>
        <v>*</v>
      </c>
      <c r="QL46" s="20" t="str">
        <f t="shared" si="278"/>
        <v>*</v>
      </c>
      <c r="QM46" s="33" t="str">
        <f t="shared" si="279"/>
        <v>*</v>
      </c>
      <c r="QN46" s="20" t="str">
        <f t="shared" si="280"/>
        <v>*</v>
      </c>
      <c r="QO46" s="33" t="str">
        <f t="shared" si="281"/>
        <v>*</v>
      </c>
      <c r="QP46" s="20" t="str">
        <f t="shared" si="282"/>
        <v>*</v>
      </c>
      <c r="QQ46" s="33" t="str">
        <f t="shared" si="283"/>
        <v>*</v>
      </c>
      <c r="QR46" s="20" t="str">
        <f t="shared" si="284"/>
        <v>*</v>
      </c>
      <c r="QS46" s="33" t="str">
        <f t="shared" si="285"/>
        <v>*</v>
      </c>
      <c r="QT46" s="20" t="str">
        <f t="shared" si="286"/>
        <v>*</v>
      </c>
      <c r="QU46" s="33" t="str">
        <f t="shared" si="287"/>
        <v>*</v>
      </c>
      <c r="QV46" s="20" t="str">
        <f t="shared" si="288"/>
        <v>*</v>
      </c>
      <c r="QW46" s="33" t="str">
        <f t="shared" si="289"/>
        <v>*</v>
      </c>
      <c r="QX46" s="21" t="str">
        <f t="shared" si="290"/>
        <v>*</v>
      </c>
      <c r="QY46" s="21" t="str">
        <f t="shared" si="291"/>
        <v>*</v>
      </c>
      <c r="QZ46" s="20" t="str">
        <f t="shared" si="292"/>
        <v>*</v>
      </c>
      <c r="RA46" s="33" t="str">
        <f t="shared" si="293"/>
        <v>*</v>
      </c>
      <c r="RB46" s="33"/>
      <c r="RC46" s="7"/>
      <c r="RD46" s="337">
        <f t="shared" si="294"/>
        <v>6</v>
      </c>
      <c r="RE46" s="30" t="str">
        <f t="shared" si="332"/>
        <v>چهارشنبه</v>
      </c>
      <c r="RF46" s="63" t="s">
        <v>33</v>
      </c>
      <c r="RG46" s="118" t="str">
        <f t="shared" si="295"/>
        <v>*حا ج محمدی- *******************************************************</v>
      </c>
      <c r="RH46" s="119"/>
      <c r="RI46" s="122">
        <v>6</v>
      </c>
      <c r="RJ46" s="121" t="str">
        <f t="shared" si="296"/>
        <v>*********************************************************</v>
      </c>
      <c r="RK46" s="104"/>
      <c r="RL46" s="337">
        <v>6</v>
      </c>
      <c r="RM46" s="29">
        <f t="shared" si="297"/>
        <v>6</v>
      </c>
      <c r="RN46" s="30" t="str">
        <f t="shared" si="333"/>
        <v>چهارشنبه</v>
      </c>
      <c r="RO46" s="727" t="str">
        <f t="shared" si="298"/>
        <v>*************************************</v>
      </c>
      <c r="RP46" s="729"/>
      <c r="RQ46" s="64" t="s">
        <v>34</v>
      </c>
      <c r="RR46" s="727" t="str">
        <f t="shared" si="299"/>
        <v>**************************************</v>
      </c>
      <c r="RS46" s="728"/>
      <c r="RT46" s="1"/>
      <c r="RU46" s="1"/>
      <c r="RV46" s="29">
        <f t="shared" si="300"/>
        <v>6</v>
      </c>
      <c r="RW46" s="30" t="str">
        <f t="shared" si="301"/>
        <v>چهارشنبه</v>
      </c>
      <c r="RX46" s="762" t="str">
        <f t="shared" si="302"/>
        <v>***************************************</v>
      </c>
      <c r="RY46" s="729"/>
      <c r="RZ46" s="64"/>
      <c r="SA46" s="727" t="str">
        <f t="shared" si="303"/>
        <v>***********************************</v>
      </c>
      <c r="SB46" s="728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290</v>
      </c>
      <c r="B47" s="252" t="s">
        <v>168</v>
      </c>
      <c r="C47" s="315"/>
      <c r="D47" s="314"/>
      <c r="E47" s="308"/>
      <c r="F47" s="321" t="s">
        <v>104</v>
      </c>
      <c r="G47" s="322" t="s">
        <v>27</v>
      </c>
      <c r="H47" s="558" t="s">
        <v>293</v>
      </c>
      <c r="I47" s="559"/>
      <c r="J47" s="279"/>
      <c r="K47" s="564" t="s">
        <v>297</v>
      </c>
      <c r="L47" s="565"/>
      <c r="M47" s="254"/>
      <c r="N47" s="356" t="s">
        <v>202</v>
      </c>
      <c r="O47" s="255"/>
      <c r="P47" s="253"/>
      <c r="Q47" s="256"/>
      <c r="R47" s="257"/>
      <c r="S47" s="357" t="s">
        <v>194</v>
      </c>
      <c r="T47" s="258"/>
      <c r="U47" s="259"/>
      <c r="V47" s="260"/>
      <c r="W47" s="253"/>
      <c r="X47" s="262"/>
      <c r="Y47" s="423"/>
      <c r="Z47" s="261"/>
      <c r="AA47" s="262"/>
      <c r="AB47" s="263"/>
      <c r="AC47" s="332" t="s">
        <v>213</v>
      </c>
      <c r="AD47" s="574" t="str">
        <f>RG46</f>
        <v>*حا ج محمدی- *******************************************************</v>
      </c>
      <c r="AE47" s="575"/>
      <c r="AF47" s="575"/>
      <c r="AG47" s="575"/>
      <c r="AH47" s="575"/>
      <c r="AI47" s="575"/>
      <c r="AJ47" s="575"/>
      <c r="AK47" s="575"/>
      <c r="AL47" s="575"/>
      <c r="AM47" s="575"/>
      <c r="AN47" s="575"/>
      <c r="AO47" s="575"/>
      <c r="AP47" s="575"/>
      <c r="AQ47" s="575"/>
      <c r="AR47" s="576"/>
      <c r="AS47" s="607" t="s">
        <v>216</v>
      </c>
      <c r="AT47" s="608"/>
      <c r="AU47" s="608"/>
      <c r="AV47" s="608"/>
      <c r="AW47" s="608"/>
      <c r="AX47" s="609"/>
      <c r="AY47" s="1"/>
      <c r="AZ47" s="1"/>
      <c r="BA47" s="1"/>
      <c r="BB47" s="29">
        <f t="shared" si="304"/>
        <v>7</v>
      </c>
      <c r="BC47" s="30" t="str">
        <f t="shared" si="329"/>
        <v>پنجشنبه</v>
      </c>
      <c r="BD47" s="515" t="s">
        <v>32</v>
      </c>
      <c r="BE47" s="516" t="s">
        <v>32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 t="s">
        <v>32</v>
      </c>
      <c r="BK47" s="516" t="s">
        <v>32</v>
      </c>
      <c r="BL47" s="515" t="s">
        <v>32</v>
      </c>
      <c r="BM47" s="516" t="s">
        <v>32</v>
      </c>
      <c r="BN47" s="515" t="s">
        <v>32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 t="s">
        <v>32</v>
      </c>
      <c r="BT47" s="515" t="s">
        <v>32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 t="s">
        <v>32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 t="s">
        <v>32</v>
      </c>
      <c r="CK47" s="516" t="s">
        <v>32</v>
      </c>
      <c r="CL47" s="515" t="s">
        <v>32</v>
      </c>
      <c r="CM47" s="516" t="s">
        <v>32</v>
      </c>
      <c r="CN47" s="515" t="s">
        <v>32</v>
      </c>
      <c r="CO47" s="516" t="s">
        <v>32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515" t="s">
        <v>32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515" t="s">
        <v>32</v>
      </c>
      <c r="DA47" s="516" t="s">
        <v>32</v>
      </c>
      <c r="DB47" s="515" t="s">
        <v>32</v>
      </c>
      <c r="DC47" s="516" t="s">
        <v>32</v>
      </c>
      <c r="DD47" s="515" t="s">
        <v>32</v>
      </c>
      <c r="DE47" s="516" t="s">
        <v>32</v>
      </c>
      <c r="DF47" s="515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 t="s">
        <v>32</v>
      </c>
      <c r="ET47" s="515" t="s">
        <v>32</v>
      </c>
      <c r="EU47" s="516" t="s">
        <v>32</v>
      </c>
      <c r="EV47" s="515" t="s">
        <v>32</v>
      </c>
      <c r="EW47" s="516" t="s">
        <v>32</v>
      </c>
      <c r="EX47" s="515" t="s">
        <v>32</v>
      </c>
      <c r="EY47" s="516" t="s">
        <v>32</v>
      </c>
      <c r="EZ47" s="515" t="s">
        <v>32</v>
      </c>
      <c r="FA47" s="516" t="s">
        <v>32</v>
      </c>
      <c r="FB47" s="515" t="s">
        <v>32</v>
      </c>
      <c r="FC47" s="516" t="s">
        <v>32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 t="s">
        <v>32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 t="s">
        <v>32</v>
      </c>
      <c r="FS47" s="516" t="s">
        <v>32</v>
      </c>
      <c r="FT47" s="515" t="s">
        <v>32</v>
      </c>
      <c r="FU47" s="516" t="s">
        <v>32</v>
      </c>
      <c r="FV47" s="515" t="s">
        <v>32</v>
      </c>
      <c r="FW47" s="516" t="s">
        <v>32</v>
      </c>
      <c r="FX47" s="515" t="s">
        <v>32</v>
      </c>
      <c r="FY47" s="516" t="s">
        <v>32</v>
      </c>
      <c r="FZ47" s="515" t="s">
        <v>32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515" t="s">
        <v>32</v>
      </c>
      <c r="GY47" s="516" t="s">
        <v>32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 t="s">
        <v>32</v>
      </c>
      <c r="HN47" s="515" t="s">
        <v>32</v>
      </c>
      <c r="HO47" s="516" t="s">
        <v>32</v>
      </c>
      <c r="HP47" s="515" t="s">
        <v>32</v>
      </c>
      <c r="HQ47" s="516" t="s">
        <v>32</v>
      </c>
      <c r="HR47" s="515" t="s">
        <v>32</v>
      </c>
      <c r="HS47" s="516" t="s">
        <v>32</v>
      </c>
      <c r="HT47" s="515" t="s">
        <v>32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16" t="s">
        <v>32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30" t="str">
        <f t="shared" si="330"/>
        <v>پنجشنبه</v>
      </c>
      <c r="JH47" s="32" t="str">
        <f t="shared" si="111"/>
        <v>*</v>
      </c>
      <c r="JI47" s="33" t="str">
        <f t="shared" si="112"/>
        <v>*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>*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*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>*</v>
      </c>
      <c r="JX47" s="32" t="str">
        <f t="shared" si="127"/>
        <v>*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*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 t="shared" si="139"/>
        <v>*</v>
      </c>
      <c r="KK47" s="33" t="str">
        <f t="shared" si="140"/>
        <v>*</v>
      </c>
      <c r="KL47" s="32" t="str">
        <f t="shared" si="141"/>
        <v>*</v>
      </c>
      <c r="KM47" s="33" t="str">
        <f t="shared" si="142"/>
        <v>*</v>
      </c>
      <c r="KN47" s="32" t="str">
        <f t="shared" si="143"/>
        <v>*</v>
      </c>
      <c r="KO47" s="33" t="str">
        <f t="shared" si="144"/>
        <v>*</v>
      </c>
      <c r="KP47" s="32" t="str">
        <f t="shared" si="145"/>
        <v>*</v>
      </c>
      <c r="KQ47" s="33" t="str">
        <f t="shared" si="146"/>
        <v>*</v>
      </c>
      <c r="KR47" s="32" t="str">
        <f t="shared" si="147"/>
        <v>*</v>
      </c>
      <c r="KS47" s="33" t="str">
        <f t="shared" si="148"/>
        <v>*</v>
      </c>
      <c r="KT47" s="32" t="str">
        <f t="shared" si="149"/>
        <v>*</v>
      </c>
      <c r="KU47" s="33" t="str">
        <f t="shared" si="150"/>
        <v>*</v>
      </c>
      <c r="KV47" s="32" t="str">
        <f t="shared" si="151"/>
        <v>*</v>
      </c>
      <c r="KW47" s="33" t="str">
        <f t="shared" si="152"/>
        <v>*</v>
      </c>
      <c r="KX47" s="32" t="str">
        <f t="shared" si="153"/>
        <v>*</v>
      </c>
      <c r="KY47" s="32" t="str">
        <f t="shared" si="154"/>
        <v>*</v>
      </c>
      <c r="KZ47" s="32" t="str">
        <f t="shared" si="155"/>
        <v>*</v>
      </c>
      <c r="LA47" s="32" t="str">
        <f t="shared" si="156"/>
        <v>*</v>
      </c>
      <c r="LB47" s="20" t="str">
        <f t="shared" si="157"/>
        <v>*</v>
      </c>
      <c r="LC47" s="33" t="str">
        <f t="shared" si="158"/>
        <v>*</v>
      </c>
      <c r="LD47" s="20" t="str">
        <f t="shared" si="159"/>
        <v>*</v>
      </c>
      <c r="LE47" s="33" t="str">
        <f t="shared" si="160"/>
        <v>*</v>
      </c>
      <c r="LF47" s="20" t="str">
        <f t="shared" si="161"/>
        <v>*</v>
      </c>
      <c r="LG47" s="20" t="str">
        <f t="shared" si="162"/>
        <v>*</v>
      </c>
      <c r="LH47" s="20" t="str">
        <f t="shared" si="163"/>
        <v>*</v>
      </c>
      <c r="LI47" s="33" t="str">
        <f t="shared" si="164"/>
        <v>*</v>
      </c>
      <c r="LJ47" s="20" t="str">
        <f t="shared" si="165"/>
        <v>*</v>
      </c>
      <c r="LK47" s="33" t="str">
        <f t="shared" si="166"/>
        <v>*</v>
      </c>
      <c r="LL47" s="20" t="str">
        <f t="shared" si="167"/>
        <v>*</v>
      </c>
      <c r="LM47" s="33" t="str">
        <f t="shared" si="168"/>
        <v>*</v>
      </c>
      <c r="LN47" s="20" t="str">
        <f t="shared" si="169"/>
        <v>*</v>
      </c>
      <c r="LO47" s="33" t="str">
        <f t="shared" si="170"/>
        <v>*</v>
      </c>
      <c r="LP47" s="20" t="str">
        <f t="shared" si="171"/>
        <v>*</v>
      </c>
      <c r="LQ47" s="20" t="str">
        <f t="shared" si="172"/>
        <v>*</v>
      </c>
      <c r="LR47" s="20" t="str">
        <f t="shared" si="173"/>
        <v>*</v>
      </c>
      <c r="LS47" s="20" t="str">
        <f t="shared" si="174"/>
        <v>*</v>
      </c>
      <c r="LT47" s="20" t="str">
        <f t="shared" si="175"/>
        <v>*</v>
      </c>
      <c r="LU47" s="20" t="str">
        <f t="shared" si="176"/>
        <v>*</v>
      </c>
      <c r="LV47" s="20" t="str">
        <f t="shared" si="177"/>
        <v>*</v>
      </c>
      <c r="LW47" s="20" t="str">
        <f t="shared" si="178"/>
        <v>*</v>
      </c>
      <c r="LX47" s="20" t="str">
        <f t="shared" si="179"/>
        <v>*</v>
      </c>
      <c r="LY47" s="20" t="str">
        <f t="shared" si="180"/>
        <v>*</v>
      </c>
      <c r="LZ47" s="20" t="str">
        <f t="shared" si="181"/>
        <v>*</v>
      </c>
      <c r="MA47" s="33" t="str">
        <f t="shared" si="182"/>
        <v>*</v>
      </c>
      <c r="MB47" s="20" t="str">
        <f t="shared" si="183"/>
        <v>*</v>
      </c>
      <c r="MC47" s="33" t="str">
        <f t="shared" si="184"/>
        <v>*</v>
      </c>
      <c r="MD47" s="20" t="str">
        <f t="shared" si="185"/>
        <v>*</v>
      </c>
      <c r="ME47" s="33" t="str">
        <f t="shared" si="186"/>
        <v>*</v>
      </c>
      <c r="MF47" s="20" t="str">
        <f t="shared" si="187"/>
        <v>*</v>
      </c>
      <c r="MG47" s="33" t="str">
        <f t="shared" si="188"/>
        <v>*</v>
      </c>
      <c r="MH47" s="20" t="str">
        <f t="shared" si="189"/>
        <v>*</v>
      </c>
      <c r="MI47" s="33" t="str">
        <f t="shared" si="190"/>
        <v>*</v>
      </c>
      <c r="MJ47" s="20" t="str">
        <f t="shared" si="191"/>
        <v>*</v>
      </c>
      <c r="MK47" s="33" t="str">
        <f t="shared" si="192"/>
        <v>*</v>
      </c>
      <c r="ML47" s="20" t="str">
        <f t="shared" si="193"/>
        <v>*</v>
      </c>
      <c r="MM47" s="33" t="str">
        <f t="shared" si="194"/>
        <v>*</v>
      </c>
      <c r="MN47" s="20" t="str">
        <f t="shared" si="195"/>
        <v>*</v>
      </c>
      <c r="MO47" s="33" t="str">
        <f t="shared" si="196"/>
        <v>*</v>
      </c>
      <c r="MP47" s="20" t="str">
        <f t="shared" si="197"/>
        <v>*</v>
      </c>
      <c r="MQ47" s="33" t="str">
        <f t="shared" si="198"/>
        <v>*</v>
      </c>
      <c r="MR47" s="20" t="str">
        <f t="shared" si="199"/>
        <v>*</v>
      </c>
      <c r="MS47" s="33" t="str">
        <f t="shared" si="200"/>
        <v>*</v>
      </c>
      <c r="MT47" s="20" t="str">
        <f t="shared" si="201"/>
        <v>*</v>
      </c>
      <c r="MU47" s="33" t="str">
        <f t="shared" si="202"/>
        <v>*</v>
      </c>
      <c r="MV47" s="175" t="str">
        <f t="shared" si="203"/>
        <v>*</v>
      </c>
      <c r="MW47" s="176" t="str">
        <f t="shared" si="204"/>
        <v>*</v>
      </c>
      <c r="MX47" s="175" t="str">
        <f t="shared" si="205"/>
        <v>*</v>
      </c>
      <c r="MY47" s="176" t="str">
        <f t="shared" si="206"/>
        <v>*</v>
      </c>
      <c r="MZ47" s="175" t="str">
        <f t="shared" si="305"/>
        <v>*</v>
      </c>
      <c r="NA47" s="175" t="str">
        <f t="shared" si="306"/>
        <v>*</v>
      </c>
      <c r="NB47" s="175" t="str">
        <f t="shared" si="307"/>
        <v>*</v>
      </c>
      <c r="NC47" s="175" t="str">
        <f t="shared" si="308"/>
        <v>*</v>
      </c>
      <c r="ND47" s="176" t="str">
        <f t="shared" si="309"/>
        <v>*</v>
      </c>
      <c r="NE47" s="176" t="str">
        <f t="shared" si="310"/>
        <v>*</v>
      </c>
      <c r="NF47" s="176" t="str">
        <f t="shared" si="311"/>
        <v>*</v>
      </c>
      <c r="NG47" s="176" t="str">
        <f t="shared" si="312"/>
        <v>*</v>
      </c>
      <c r="NH47" s="175" t="str">
        <f t="shared" si="209"/>
        <v>*</v>
      </c>
      <c r="NI47" s="176" t="str">
        <f t="shared" si="210"/>
        <v>*</v>
      </c>
      <c r="NJ47" s="175" t="str">
        <f t="shared" si="211"/>
        <v>*</v>
      </c>
      <c r="NK47" s="176" t="str">
        <f t="shared" si="212"/>
        <v>*</v>
      </c>
      <c r="NL47" s="175" t="str">
        <f t="shared" si="213"/>
        <v>*</v>
      </c>
      <c r="NM47" s="176" t="str">
        <f t="shared" si="214"/>
        <v>*</v>
      </c>
      <c r="NN47" s="175" t="str">
        <f t="shared" si="215"/>
        <v>*</v>
      </c>
      <c r="NO47" s="176" t="str">
        <f t="shared" si="216"/>
        <v>*</v>
      </c>
      <c r="NP47" s="175" t="str">
        <f t="shared" si="217"/>
        <v>*</v>
      </c>
      <c r="NQ47" s="176" t="str">
        <f t="shared" si="218"/>
        <v>*</v>
      </c>
      <c r="NR47" s="175" t="str">
        <f t="shared" si="219"/>
        <v>*</v>
      </c>
      <c r="NS47" s="176" t="str">
        <f t="shared" si="220"/>
        <v>*</v>
      </c>
      <c r="NT47" s="175" t="str">
        <f t="shared" si="221"/>
        <v>*</v>
      </c>
      <c r="NU47" s="176" t="str">
        <f t="shared" si="222"/>
        <v>*</v>
      </c>
      <c r="NV47" s="175" t="str">
        <f t="shared" si="223"/>
        <v>*</v>
      </c>
      <c r="NW47" s="176" t="str">
        <f t="shared" si="224"/>
        <v>*</v>
      </c>
      <c r="NX47" s="175" t="str">
        <f t="shared" si="225"/>
        <v>*</v>
      </c>
      <c r="NY47" s="176" t="str">
        <f t="shared" si="226"/>
        <v>*</v>
      </c>
      <c r="NZ47" s="175" t="str">
        <f t="shared" si="227"/>
        <v>*</v>
      </c>
      <c r="OA47" s="176" t="str">
        <f t="shared" si="228"/>
        <v>*</v>
      </c>
      <c r="OB47" s="175" t="str">
        <f t="shared" si="229"/>
        <v>*</v>
      </c>
      <c r="OC47" s="175" t="str">
        <f t="shared" si="313"/>
        <v>*</v>
      </c>
      <c r="OD47" s="175" t="str">
        <f t="shared" si="230"/>
        <v>*</v>
      </c>
      <c r="OE47" s="175" t="str">
        <f t="shared" si="231"/>
        <v>*</v>
      </c>
      <c r="OF47" s="175" t="str">
        <f t="shared" si="232"/>
        <v>*</v>
      </c>
      <c r="OG47" s="176" t="str">
        <f t="shared" si="233"/>
        <v>*</v>
      </c>
      <c r="OH47" s="175" t="str">
        <f t="shared" si="234"/>
        <v>*</v>
      </c>
      <c r="OI47" s="176" t="str">
        <f t="shared" si="235"/>
        <v>*</v>
      </c>
      <c r="OJ47" s="175" t="str">
        <f t="shared" si="236"/>
        <v>*</v>
      </c>
      <c r="OK47" s="176" t="str">
        <f t="shared" si="314"/>
        <v>*</v>
      </c>
      <c r="OL47" s="175" t="str">
        <f t="shared" si="315"/>
        <v>*</v>
      </c>
      <c r="OM47" s="176" t="str">
        <f t="shared" si="316"/>
        <v>*</v>
      </c>
      <c r="ON47" s="175" t="str">
        <f t="shared" si="317"/>
        <v>*</v>
      </c>
      <c r="OO47" s="176" t="str">
        <f t="shared" si="318"/>
        <v>*</v>
      </c>
      <c r="OP47" s="175" t="str">
        <f t="shared" si="319"/>
        <v>*</v>
      </c>
      <c r="OQ47" s="176" t="str">
        <f t="shared" si="320"/>
        <v>*</v>
      </c>
      <c r="OR47" s="29">
        <f t="shared" si="239"/>
        <v>7</v>
      </c>
      <c r="OS47" s="30" t="str">
        <f t="shared" si="331"/>
        <v>پنجشنبه</v>
      </c>
      <c r="OT47" s="20" t="str">
        <f t="shared" si="321"/>
        <v>*</v>
      </c>
      <c r="OU47" s="20" t="str">
        <f t="shared" si="322"/>
        <v>*</v>
      </c>
      <c r="OV47" s="20" t="str">
        <f t="shared" si="323"/>
        <v>*</v>
      </c>
      <c r="OW47" s="20" t="str">
        <f t="shared" si="324"/>
        <v>*</v>
      </c>
      <c r="OX47" s="20" t="str">
        <f t="shared" si="325"/>
        <v>*</v>
      </c>
      <c r="OY47" s="20" t="str">
        <f t="shared" si="328"/>
        <v>*</v>
      </c>
      <c r="OZ47" s="20" t="str">
        <f t="shared" si="326"/>
        <v>*</v>
      </c>
      <c r="PA47" s="20" t="str">
        <f t="shared" si="327"/>
        <v>*</v>
      </c>
      <c r="PB47" s="20" t="str">
        <f t="shared" si="242"/>
        <v>*</v>
      </c>
      <c r="PC47" s="33" t="str">
        <f t="shared" si="243"/>
        <v>*</v>
      </c>
      <c r="PD47" s="20" t="str">
        <f t="shared" si="244"/>
        <v>*</v>
      </c>
      <c r="PE47" s="33" t="str">
        <f t="shared" si="245"/>
        <v>*</v>
      </c>
      <c r="PF47" s="20" t="str">
        <f t="shared" si="246"/>
        <v>*</v>
      </c>
      <c r="PG47" s="33" t="str">
        <f t="shared" si="247"/>
        <v>*</v>
      </c>
      <c r="PH47" s="20" t="str">
        <f t="shared" si="248"/>
        <v>*</v>
      </c>
      <c r="PI47" s="33" t="str">
        <f t="shared" si="249"/>
        <v>*</v>
      </c>
      <c r="PJ47" s="20" t="str">
        <f t="shared" si="250"/>
        <v>*</v>
      </c>
      <c r="PK47" s="33" t="str">
        <f t="shared" si="251"/>
        <v>*</v>
      </c>
      <c r="PL47" s="20" t="str">
        <f t="shared" si="252"/>
        <v>*</v>
      </c>
      <c r="PM47" s="33" t="str">
        <f t="shared" si="253"/>
        <v>*</v>
      </c>
      <c r="PN47" s="20" t="str">
        <f t="shared" si="254"/>
        <v>*</v>
      </c>
      <c r="PO47" s="33" t="str">
        <f t="shared" si="255"/>
        <v>*</v>
      </c>
      <c r="PP47" s="20" t="str">
        <f t="shared" si="256"/>
        <v>*</v>
      </c>
      <c r="PQ47" s="33" t="str">
        <f t="shared" si="257"/>
        <v>*</v>
      </c>
      <c r="PR47" s="20" t="str">
        <f t="shared" si="258"/>
        <v>*</v>
      </c>
      <c r="PS47" s="33" t="str">
        <f t="shared" si="259"/>
        <v>*</v>
      </c>
      <c r="PT47" s="20" t="str">
        <f t="shared" si="260"/>
        <v>*</v>
      </c>
      <c r="PU47" s="33" t="str">
        <f t="shared" si="261"/>
        <v>*</v>
      </c>
      <c r="PV47" s="20" t="str">
        <f t="shared" si="262"/>
        <v>*</v>
      </c>
      <c r="PW47" s="33" t="str">
        <f t="shared" si="263"/>
        <v>*</v>
      </c>
      <c r="PX47" s="20" t="str">
        <f t="shared" si="264"/>
        <v>*</v>
      </c>
      <c r="PY47" s="33" t="str">
        <f t="shared" si="265"/>
        <v>*</v>
      </c>
      <c r="PZ47" s="20" t="str">
        <f t="shared" si="266"/>
        <v>*</v>
      </c>
      <c r="QA47" s="33" t="str">
        <f t="shared" si="267"/>
        <v>*</v>
      </c>
      <c r="QB47" s="20" t="str">
        <f t="shared" si="268"/>
        <v>*</v>
      </c>
      <c r="QC47" s="33" t="str">
        <f t="shared" si="269"/>
        <v>*</v>
      </c>
      <c r="QD47" s="20" t="str">
        <f t="shared" si="270"/>
        <v>*</v>
      </c>
      <c r="QE47" s="33" t="str">
        <f t="shared" si="271"/>
        <v>*</v>
      </c>
      <c r="QF47" s="20" t="str">
        <f t="shared" si="272"/>
        <v>*</v>
      </c>
      <c r="QG47" s="33" t="str">
        <f t="shared" si="273"/>
        <v>*</v>
      </c>
      <c r="QH47" s="20" t="str">
        <f t="shared" si="274"/>
        <v>*</v>
      </c>
      <c r="QI47" s="33" t="str">
        <f t="shared" si="275"/>
        <v>*</v>
      </c>
      <c r="QJ47" s="20" t="str">
        <f t="shared" si="276"/>
        <v>*</v>
      </c>
      <c r="QK47" s="33" t="str">
        <f t="shared" si="277"/>
        <v>*</v>
      </c>
      <c r="QL47" s="20" t="str">
        <f t="shared" si="278"/>
        <v>*</v>
      </c>
      <c r="QM47" s="33" t="str">
        <f t="shared" si="279"/>
        <v>*</v>
      </c>
      <c r="QN47" s="20" t="str">
        <f t="shared" si="280"/>
        <v>جعفری-</v>
      </c>
      <c r="QO47" s="33" t="str">
        <f t="shared" si="281"/>
        <v>*</v>
      </c>
      <c r="QP47" s="20" t="str">
        <f t="shared" si="282"/>
        <v>*</v>
      </c>
      <c r="QQ47" s="33" t="str">
        <f t="shared" si="283"/>
        <v>*</v>
      </c>
      <c r="QR47" s="20" t="str">
        <f t="shared" si="284"/>
        <v>*</v>
      </c>
      <c r="QS47" s="33" t="str">
        <f t="shared" si="285"/>
        <v>*</v>
      </c>
      <c r="QT47" s="20" t="str">
        <f t="shared" si="286"/>
        <v>*</v>
      </c>
      <c r="QU47" s="33" t="str">
        <f t="shared" si="287"/>
        <v>*</v>
      </c>
      <c r="QV47" s="20" t="str">
        <f t="shared" si="288"/>
        <v>*</v>
      </c>
      <c r="QW47" s="33" t="str">
        <f t="shared" si="289"/>
        <v>*</v>
      </c>
      <c r="QX47" s="21" t="str">
        <f t="shared" si="290"/>
        <v>*</v>
      </c>
      <c r="QY47" s="21" t="str">
        <f t="shared" si="291"/>
        <v>*</v>
      </c>
      <c r="QZ47" s="20" t="str">
        <f t="shared" si="292"/>
        <v>*</v>
      </c>
      <c r="RA47" s="33" t="str">
        <f t="shared" si="293"/>
        <v>*</v>
      </c>
      <c r="RB47" s="33"/>
      <c r="RC47" s="7"/>
      <c r="RD47" s="337">
        <f t="shared" si="294"/>
        <v>7</v>
      </c>
      <c r="RE47" s="30" t="str">
        <f t="shared" si="332"/>
        <v>پنجشنبه</v>
      </c>
      <c r="RF47" s="63" t="s">
        <v>33</v>
      </c>
      <c r="RG47" s="118" t="str">
        <f t="shared" si="295"/>
        <v>*********************************************************</v>
      </c>
      <c r="RH47" s="119"/>
      <c r="RI47" s="120">
        <v>7</v>
      </c>
      <c r="RJ47" s="121" t="str">
        <f t="shared" si="296"/>
        <v>*********************************************************</v>
      </c>
      <c r="RK47" s="104"/>
      <c r="RL47" s="337">
        <v>7</v>
      </c>
      <c r="RM47" s="29">
        <f t="shared" si="297"/>
        <v>7</v>
      </c>
      <c r="RN47" s="30" t="str">
        <f t="shared" si="333"/>
        <v>پنجشنبه</v>
      </c>
      <c r="RO47" s="727" t="str">
        <f t="shared" si="298"/>
        <v>************************************جعفری-</v>
      </c>
      <c r="RP47" s="729"/>
      <c r="RQ47" s="64" t="s">
        <v>34</v>
      </c>
      <c r="RR47" s="727" t="str">
        <f t="shared" si="299"/>
        <v>**************************************</v>
      </c>
      <c r="RS47" s="728"/>
      <c r="RT47" s="1"/>
      <c r="RU47" s="1"/>
      <c r="RV47" s="29">
        <f t="shared" si="300"/>
        <v>7</v>
      </c>
      <c r="RW47" s="30" t="str">
        <f t="shared" si="301"/>
        <v>پنجشنبه</v>
      </c>
      <c r="RX47" s="762" t="str">
        <f t="shared" si="302"/>
        <v>********************************جعفری-******</v>
      </c>
      <c r="RY47" s="729"/>
      <c r="RZ47" s="64"/>
      <c r="SA47" s="727" t="str">
        <f t="shared" si="303"/>
        <v>***********************************</v>
      </c>
      <c r="SB47" s="728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291</v>
      </c>
      <c r="B48" s="359" t="s">
        <v>306</v>
      </c>
      <c r="C48" s="360"/>
      <c r="D48" s="361"/>
      <c r="E48" s="309"/>
      <c r="F48" s="323" t="s">
        <v>107</v>
      </c>
      <c r="G48" s="324" t="s">
        <v>27</v>
      </c>
      <c r="H48" s="558" t="s">
        <v>203</v>
      </c>
      <c r="I48" s="559"/>
      <c r="J48" s="279"/>
      <c r="K48" s="564" t="s">
        <v>226</v>
      </c>
      <c r="L48" s="565"/>
      <c r="M48" s="275"/>
      <c r="N48" s="362" t="s">
        <v>199</v>
      </c>
      <c r="O48" s="275"/>
      <c r="P48" s="271"/>
      <c r="Q48" s="271"/>
      <c r="R48" s="276"/>
      <c r="S48" s="363" t="s">
        <v>194</v>
      </c>
      <c r="T48" s="268"/>
      <c r="U48" s="269"/>
      <c r="V48" s="270"/>
      <c r="W48" s="271"/>
      <c r="X48" s="265"/>
      <c r="Y48" s="424"/>
      <c r="Z48" s="264"/>
      <c r="AA48" s="265"/>
      <c r="AB48" s="266"/>
      <c r="AC48" s="333" t="s">
        <v>214</v>
      </c>
      <c r="AD48" s="633" t="str">
        <f>RG10</f>
        <v>********************************</v>
      </c>
      <c r="AE48" s="634"/>
      <c r="AF48" s="634"/>
      <c r="AG48" s="634"/>
      <c r="AH48" s="634"/>
      <c r="AI48" s="634"/>
      <c r="AJ48" s="634"/>
      <c r="AK48" s="634"/>
      <c r="AL48" s="634"/>
      <c r="AM48" s="634"/>
      <c r="AN48" s="634"/>
      <c r="AO48" s="634"/>
      <c r="AP48" s="634"/>
      <c r="AQ48" s="634"/>
      <c r="AR48" s="635"/>
      <c r="AS48" s="612" t="s">
        <v>223</v>
      </c>
      <c r="AT48" s="613"/>
      <c r="AU48" s="613"/>
      <c r="AV48" s="613"/>
      <c r="AW48" s="613"/>
      <c r="AX48" s="614"/>
      <c r="AY48" s="1"/>
      <c r="AZ48" s="1"/>
      <c r="BA48" s="1"/>
      <c r="BB48" s="29">
        <f t="shared" si="304"/>
        <v>8</v>
      </c>
      <c r="BC48" s="30" t="str">
        <f t="shared" si="329"/>
        <v>جمعه</v>
      </c>
      <c r="BD48" s="515" t="s">
        <v>32</v>
      </c>
      <c r="BE48" s="516" t="s">
        <v>32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 t="s">
        <v>32</v>
      </c>
      <c r="BK48" s="516" t="s">
        <v>32</v>
      </c>
      <c r="BL48" s="515" t="s">
        <v>32</v>
      </c>
      <c r="BM48" s="516" t="s">
        <v>32</v>
      </c>
      <c r="BN48" s="515" t="s">
        <v>32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 t="s">
        <v>32</v>
      </c>
      <c r="BT48" s="515" t="s">
        <v>32</v>
      </c>
      <c r="BU48" s="516" t="s">
        <v>32</v>
      </c>
      <c r="BV48" s="515" t="s">
        <v>32</v>
      </c>
      <c r="BW48" s="516" t="s">
        <v>32</v>
      </c>
      <c r="BX48" s="515" t="s">
        <v>32</v>
      </c>
      <c r="BY48" s="516" t="s">
        <v>32</v>
      </c>
      <c r="BZ48" s="515" t="s">
        <v>32</v>
      </c>
      <c r="CA48" s="516" t="s">
        <v>32</v>
      </c>
      <c r="CB48" s="515" t="s">
        <v>32</v>
      </c>
      <c r="CC48" s="516" t="s">
        <v>32</v>
      </c>
      <c r="CD48" s="515" t="s">
        <v>32</v>
      </c>
      <c r="CE48" s="516" t="s">
        <v>32</v>
      </c>
      <c r="CF48" s="515" t="s">
        <v>32</v>
      </c>
      <c r="CG48" s="516" t="s">
        <v>32</v>
      </c>
      <c r="CH48" s="515" t="s">
        <v>32</v>
      </c>
      <c r="CI48" s="516" t="s">
        <v>32</v>
      </c>
      <c r="CJ48" s="515" t="s">
        <v>32</v>
      </c>
      <c r="CK48" s="516" t="s">
        <v>32</v>
      </c>
      <c r="CL48" s="515" t="s">
        <v>32</v>
      </c>
      <c r="CM48" s="516" t="s">
        <v>32</v>
      </c>
      <c r="CN48" s="515" t="s">
        <v>32</v>
      </c>
      <c r="CO48" s="516" t="s">
        <v>32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515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515" t="s">
        <v>32</v>
      </c>
      <c r="DA48" s="516" t="s">
        <v>32</v>
      </c>
      <c r="DB48" s="515" t="s">
        <v>32</v>
      </c>
      <c r="DC48" s="516" t="s">
        <v>32</v>
      </c>
      <c r="DD48" s="515" t="s">
        <v>32</v>
      </c>
      <c r="DE48" s="516" t="s">
        <v>32</v>
      </c>
      <c r="DF48" s="515" t="s">
        <v>32</v>
      </c>
      <c r="DG48" s="516" t="s">
        <v>32</v>
      </c>
      <c r="DH48" s="515" t="s">
        <v>32</v>
      </c>
      <c r="DI48" s="516" t="s">
        <v>32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 t="s">
        <v>32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 t="s">
        <v>32</v>
      </c>
      <c r="EF48" s="515" t="s">
        <v>32</v>
      </c>
      <c r="EG48" s="516" t="s">
        <v>32</v>
      </c>
      <c r="EH48" s="515" t="s">
        <v>32</v>
      </c>
      <c r="EI48" s="516" t="s">
        <v>32</v>
      </c>
      <c r="EJ48" s="515" t="s">
        <v>32</v>
      </c>
      <c r="EK48" s="516" t="s">
        <v>32</v>
      </c>
      <c r="EL48" s="515" t="s">
        <v>32</v>
      </c>
      <c r="EM48" s="516" t="s">
        <v>32</v>
      </c>
      <c r="EN48" s="515" t="s">
        <v>32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 t="s">
        <v>32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 t="s">
        <v>32</v>
      </c>
      <c r="EY48" s="516" t="s">
        <v>32</v>
      </c>
      <c r="EZ48" s="515" t="s">
        <v>32</v>
      </c>
      <c r="FA48" s="516" t="s">
        <v>32</v>
      </c>
      <c r="FB48" s="515" t="s">
        <v>32</v>
      </c>
      <c r="FC48" s="516" t="s">
        <v>32</v>
      </c>
      <c r="FD48" s="515" t="s">
        <v>32</v>
      </c>
      <c r="FE48" s="516" t="s">
        <v>32</v>
      </c>
      <c r="FF48" s="515" t="s">
        <v>32</v>
      </c>
      <c r="FG48" s="516" t="s">
        <v>32</v>
      </c>
      <c r="FH48" s="515" t="s">
        <v>32</v>
      </c>
      <c r="FI48" s="516" t="s">
        <v>32</v>
      </c>
      <c r="FJ48" s="515" t="s">
        <v>32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 t="s">
        <v>32</v>
      </c>
      <c r="FS48" s="516" t="s">
        <v>32</v>
      </c>
      <c r="FT48" s="515" t="s">
        <v>32</v>
      </c>
      <c r="FU48" s="516" t="s">
        <v>32</v>
      </c>
      <c r="FV48" s="515" t="s">
        <v>32</v>
      </c>
      <c r="FW48" s="516" t="s">
        <v>32</v>
      </c>
      <c r="FX48" s="515" t="s">
        <v>32</v>
      </c>
      <c r="FY48" s="516" t="s">
        <v>32</v>
      </c>
      <c r="FZ48" s="515" t="s">
        <v>32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 t="s">
        <v>32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515" t="s">
        <v>32</v>
      </c>
      <c r="GY48" s="516" t="s">
        <v>32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 t="s">
        <v>32</v>
      </c>
      <c r="HN48" s="515" t="s">
        <v>32</v>
      </c>
      <c r="HO48" s="516" t="s">
        <v>32</v>
      </c>
      <c r="HP48" s="515" t="s">
        <v>32</v>
      </c>
      <c r="HQ48" s="516" t="s">
        <v>32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1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9">
        <v>1</v>
      </c>
      <c r="IK48" s="516" t="s">
        <v>32</v>
      </c>
      <c r="IL48" s="515" t="s">
        <v>32</v>
      </c>
      <c r="IM48" s="516" t="s">
        <v>32</v>
      </c>
      <c r="IN48" s="549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30" t="str">
        <f t="shared" si="330"/>
        <v>جمعه</v>
      </c>
      <c r="JH48" s="32" t="str">
        <f t="shared" si="111"/>
        <v>*</v>
      </c>
      <c r="JI48" s="33" t="str">
        <f t="shared" si="112"/>
        <v>*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>*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*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>*</v>
      </c>
      <c r="JX48" s="32" t="str">
        <f t="shared" si="127"/>
        <v>*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*</v>
      </c>
      <c r="KC48" s="33" t="str">
        <f t="shared" si="132"/>
        <v>*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*</v>
      </c>
      <c r="KH48" s="32" t="str">
        <f t="shared" si="137"/>
        <v>*</v>
      </c>
      <c r="KI48" s="33" t="str">
        <f t="shared" si="138"/>
        <v>*</v>
      </c>
      <c r="KJ48" s="32" t="str">
        <f t="shared" si="139"/>
        <v>*</v>
      </c>
      <c r="KK48" s="33" t="str">
        <f t="shared" si="140"/>
        <v>*</v>
      </c>
      <c r="KL48" s="32" t="str">
        <f t="shared" si="141"/>
        <v>*</v>
      </c>
      <c r="KM48" s="33" t="str">
        <f t="shared" si="142"/>
        <v>*</v>
      </c>
      <c r="KN48" s="32" t="str">
        <f t="shared" si="143"/>
        <v>*</v>
      </c>
      <c r="KO48" s="33" t="str">
        <f t="shared" si="144"/>
        <v>*</v>
      </c>
      <c r="KP48" s="32" t="str">
        <f t="shared" si="145"/>
        <v>*</v>
      </c>
      <c r="KQ48" s="33" t="str">
        <f t="shared" si="146"/>
        <v>*</v>
      </c>
      <c r="KR48" s="32" t="str">
        <f t="shared" si="147"/>
        <v>*</v>
      </c>
      <c r="KS48" s="33" t="str">
        <f t="shared" si="148"/>
        <v>*</v>
      </c>
      <c r="KT48" s="32" t="str">
        <f t="shared" si="149"/>
        <v>*</v>
      </c>
      <c r="KU48" s="33" t="str">
        <f t="shared" si="150"/>
        <v>*</v>
      </c>
      <c r="KV48" s="32" t="str">
        <f t="shared" si="151"/>
        <v>*</v>
      </c>
      <c r="KW48" s="33" t="str">
        <f t="shared" si="152"/>
        <v>*</v>
      </c>
      <c r="KX48" s="32" t="str">
        <f t="shared" si="153"/>
        <v>*</v>
      </c>
      <c r="KY48" s="32" t="str">
        <f t="shared" si="154"/>
        <v>*</v>
      </c>
      <c r="KZ48" s="32" t="str">
        <f t="shared" si="155"/>
        <v>*</v>
      </c>
      <c r="LA48" s="32" t="str">
        <f t="shared" si="156"/>
        <v>*</v>
      </c>
      <c r="LB48" s="20" t="str">
        <f t="shared" si="157"/>
        <v>*</v>
      </c>
      <c r="LC48" s="33" t="str">
        <f t="shared" si="158"/>
        <v>*</v>
      </c>
      <c r="LD48" s="20" t="str">
        <f t="shared" si="159"/>
        <v>*</v>
      </c>
      <c r="LE48" s="33" t="str">
        <f t="shared" si="160"/>
        <v>*</v>
      </c>
      <c r="LF48" s="20" t="str">
        <f t="shared" si="161"/>
        <v>*</v>
      </c>
      <c r="LG48" s="20" t="str">
        <f t="shared" si="162"/>
        <v>*</v>
      </c>
      <c r="LH48" s="20" t="str">
        <f t="shared" si="163"/>
        <v>*</v>
      </c>
      <c r="LI48" s="33" t="str">
        <f t="shared" si="164"/>
        <v>*</v>
      </c>
      <c r="LJ48" s="20" t="str">
        <f t="shared" si="165"/>
        <v>*</v>
      </c>
      <c r="LK48" s="33" t="str">
        <f t="shared" si="166"/>
        <v>*</v>
      </c>
      <c r="LL48" s="20" t="str">
        <f t="shared" si="167"/>
        <v>*</v>
      </c>
      <c r="LM48" s="33" t="str">
        <f t="shared" si="168"/>
        <v>*</v>
      </c>
      <c r="LN48" s="20" t="str">
        <f t="shared" si="169"/>
        <v>*</v>
      </c>
      <c r="LO48" s="33" t="str">
        <f t="shared" si="170"/>
        <v>*</v>
      </c>
      <c r="LP48" s="20" t="str">
        <f t="shared" si="171"/>
        <v>*</v>
      </c>
      <c r="LQ48" s="20" t="str">
        <f t="shared" si="172"/>
        <v>*</v>
      </c>
      <c r="LR48" s="20" t="str">
        <f t="shared" si="173"/>
        <v>*</v>
      </c>
      <c r="LS48" s="20" t="str">
        <f t="shared" si="174"/>
        <v>*</v>
      </c>
      <c r="LT48" s="20" t="str">
        <f t="shared" si="175"/>
        <v>*</v>
      </c>
      <c r="LU48" s="20" t="str">
        <f t="shared" si="176"/>
        <v>*</v>
      </c>
      <c r="LV48" s="20" t="str">
        <f t="shared" si="177"/>
        <v>*</v>
      </c>
      <c r="LW48" s="20" t="str">
        <f t="shared" si="178"/>
        <v>*</v>
      </c>
      <c r="LX48" s="20" t="str">
        <f t="shared" si="179"/>
        <v>*</v>
      </c>
      <c r="LY48" s="20" t="str">
        <f t="shared" si="180"/>
        <v>*</v>
      </c>
      <c r="LZ48" s="20" t="str">
        <f t="shared" si="181"/>
        <v>*</v>
      </c>
      <c r="MA48" s="33" t="str">
        <f t="shared" si="182"/>
        <v>*</v>
      </c>
      <c r="MB48" s="20" t="str">
        <f t="shared" si="183"/>
        <v>*</v>
      </c>
      <c r="MC48" s="33" t="str">
        <f t="shared" si="184"/>
        <v>*</v>
      </c>
      <c r="MD48" s="20" t="str">
        <f t="shared" si="185"/>
        <v>*</v>
      </c>
      <c r="ME48" s="33" t="str">
        <f t="shared" si="186"/>
        <v>*</v>
      </c>
      <c r="MF48" s="20" t="str">
        <f t="shared" si="187"/>
        <v>*</v>
      </c>
      <c r="MG48" s="33" t="str">
        <f t="shared" si="188"/>
        <v>*</v>
      </c>
      <c r="MH48" s="20" t="str">
        <f t="shared" si="189"/>
        <v>*</v>
      </c>
      <c r="MI48" s="33" t="str">
        <f t="shared" si="190"/>
        <v>*</v>
      </c>
      <c r="MJ48" s="20" t="str">
        <f t="shared" si="191"/>
        <v>*</v>
      </c>
      <c r="MK48" s="33" t="str">
        <f t="shared" si="192"/>
        <v>*</v>
      </c>
      <c r="ML48" s="20" t="str">
        <f t="shared" si="193"/>
        <v>*</v>
      </c>
      <c r="MM48" s="33" t="str">
        <f t="shared" si="194"/>
        <v>*</v>
      </c>
      <c r="MN48" s="20" t="str">
        <f t="shared" si="195"/>
        <v>*</v>
      </c>
      <c r="MO48" s="33" t="str">
        <f t="shared" si="196"/>
        <v>*</v>
      </c>
      <c r="MP48" s="20" t="str">
        <f t="shared" si="197"/>
        <v>*</v>
      </c>
      <c r="MQ48" s="33" t="str">
        <f t="shared" si="198"/>
        <v>*</v>
      </c>
      <c r="MR48" s="20" t="str">
        <f t="shared" si="199"/>
        <v>*</v>
      </c>
      <c r="MS48" s="33" t="str">
        <f t="shared" si="200"/>
        <v>*</v>
      </c>
      <c r="MT48" s="20" t="str">
        <f t="shared" si="201"/>
        <v>*</v>
      </c>
      <c r="MU48" s="33" t="str">
        <f t="shared" si="202"/>
        <v>*</v>
      </c>
      <c r="MV48" s="175" t="str">
        <f t="shared" si="203"/>
        <v>*</v>
      </c>
      <c r="MW48" s="176" t="str">
        <f t="shared" si="204"/>
        <v>*</v>
      </c>
      <c r="MX48" s="175" t="str">
        <f t="shared" si="205"/>
        <v>*</v>
      </c>
      <c r="MY48" s="176" t="str">
        <f t="shared" si="206"/>
        <v>*</v>
      </c>
      <c r="MZ48" s="175" t="str">
        <f t="shared" si="305"/>
        <v>*</v>
      </c>
      <c r="NA48" s="175" t="str">
        <f t="shared" si="306"/>
        <v>*</v>
      </c>
      <c r="NB48" s="175" t="str">
        <f t="shared" si="307"/>
        <v>*</v>
      </c>
      <c r="NC48" s="175" t="str">
        <f t="shared" si="308"/>
        <v>*</v>
      </c>
      <c r="ND48" s="176" t="str">
        <f t="shared" si="309"/>
        <v>*</v>
      </c>
      <c r="NE48" s="176" t="str">
        <f t="shared" si="310"/>
        <v>*</v>
      </c>
      <c r="NF48" s="176" t="str">
        <f t="shared" si="311"/>
        <v>*</v>
      </c>
      <c r="NG48" s="176" t="str">
        <f t="shared" si="312"/>
        <v>*</v>
      </c>
      <c r="NH48" s="175" t="str">
        <f t="shared" si="209"/>
        <v>*</v>
      </c>
      <c r="NI48" s="176" t="str">
        <f t="shared" si="210"/>
        <v>*</v>
      </c>
      <c r="NJ48" s="175" t="str">
        <f t="shared" si="211"/>
        <v>*</v>
      </c>
      <c r="NK48" s="176" t="str">
        <f t="shared" si="212"/>
        <v>*</v>
      </c>
      <c r="NL48" s="175" t="str">
        <f t="shared" si="213"/>
        <v>*</v>
      </c>
      <c r="NM48" s="176" t="str">
        <f t="shared" si="214"/>
        <v>*</v>
      </c>
      <c r="NN48" s="175" t="str">
        <f t="shared" si="215"/>
        <v>*</v>
      </c>
      <c r="NO48" s="176" t="str">
        <f t="shared" si="216"/>
        <v>*</v>
      </c>
      <c r="NP48" s="175" t="str">
        <f t="shared" si="217"/>
        <v>*</v>
      </c>
      <c r="NQ48" s="176" t="str">
        <f t="shared" si="218"/>
        <v>*</v>
      </c>
      <c r="NR48" s="175" t="str">
        <f t="shared" si="219"/>
        <v>*</v>
      </c>
      <c r="NS48" s="176" t="str">
        <f t="shared" si="220"/>
        <v>*</v>
      </c>
      <c r="NT48" s="175" t="str">
        <f t="shared" si="221"/>
        <v>*</v>
      </c>
      <c r="NU48" s="176" t="str">
        <f t="shared" si="222"/>
        <v>*</v>
      </c>
      <c r="NV48" s="175" t="str">
        <f t="shared" si="223"/>
        <v>*</v>
      </c>
      <c r="NW48" s="176" t="str">
        <f t="shared" si="224"/>
        <v>*</v>
      </c>
      <c r="NX48" s="175" t="str">
        <f t="shared" si="225"/>
        <v>*</v>
      </c>
      <c r="NY48" s="176" t="str">
        <f t="shared" si="226"/>
        <v>*</v>
      </c>
      <c r="NZ48" s="175" t="str">
        <f t="shared" si="227"/>
        <v>*</v>
      </c>
      <c r="OA48" s="176" t="str">
        <f t="shared" si="228"/>
        <v>*</v>
      </c>
      <c r="OB48" s="175" t="str">
        <f t="shared" si="229"/>
        <v>*</v>
      </c>
      <c r="OC48" s="175" t="str">
        <f t="shared" si="313"/>
        <v>*</v>
      </c>
      <c r="OD48" s="175" t="str">
        <f t="shared" si="230"/>
        <v>*</v>
      </c>
      <c r="OE48" s="175" t="str">
        <f t="shared" si="231"/>
        <v>*</v>
      </c>
      <c r="OF48" s="175" t="str">
        <f t="shared" si="232"/>
        <v>*</v>
      </c>
      <c r="OG48" s="176" t="str">
        <f t="shared" si="233"/>
        <v>*</v>
      </c>
      <c r="OH48" s="175" t="str">
        <f t="shared" si="234"/>
        <v>*</v>
      </c>
      <c r="OI48" s="176" t="str">
        <f t="shared" si="235"/>
        <v>*</v>
      </c>
      <c r="OJ48" s="175" t="str">
        <f t="shared" si="236"/>
        <v>*</v>
      </c>
      <c r="OK48" s="176" t="str">
        <f t="shared" si="314"/>
        <v>*</v>
      </c>
      <c r="OL48" s="175" t="str">
        <f t="shared" si="315"/>
        <v>*</v>
      </c>
      <c r="OM48" s="176" t="str">
        <f t="shared" si="316"/>
        <v>*</v>
      </c>
      <c r="ON48" s="175" t="str">
        <f t="shared" si="317"/>
        <v>*</v>
      </c>
      <c r="OO48" s="176" t="str">
        <f t="shared" si="318"/>
        <v>*</v>
      </c>
      <c r="OP48" s="175" t="str">
        <f t="shared" si="319"/>
        <v>*</v>
      </c>
      <c r="OQ48" s="176" t="str">
        <f t="shared" si="320"/>
        <v>*</v>
      </c>
      <c r="OR48" s="29">
        <f t="shared" si="239"/>
        <v>8</v>
      </c>
      <c r="OS48" s="30" t="str">
        <f t="shared" si="331"/>
        <v>جمعه</v>
      </c>
      <c r="OT48" s="20" t="str">
        <f t="shared" si="321"/>
        <v>*</v>
      </c>
      <c r="OU48" s="20" t="str">
        <f t="shared" si="322"/>
        <v>*</v>
      </c>
      <c r="OV48" s="20" t="str">
        <f t="shared" si="323"/>
        <v>*</v>
      </c>
      <c r="OW48" s="20" t="str">
        <f t="shared" si="324"/>
        <v>*</v>
      </c>
      <c r="OX48" s="20" t="str">
        <f t="shared" si="325"/>
        <v>*</v>
      </c>
      <c r="OY48" s="20" t="str">
        <f t="shared" si="328"/>
        <v>*</v>
      </c>
      <c r="OZ48" s="20" t="str">
        <f t="shared" si="326"/>
        <v>*</v>
      </c>
      <c r="PA48" s="20" t="str">
        <f t="shared" si="327"/>
        <v>*</v>
      </c>
      <c r="PB48" s="20" t="str">
        <f t="shared" si="242"/>
        <v>*</v>
      </c>
      <c r="PC48" s="33" t="str">
        <f t="shared" si="243"/>
        <v>*</v>
      </c>
      <c r="PD48" s="20" t="str">
        <f t="shared" si="244"/>
        <v>*</v>
      </c>
      <c r="PE48" s="33" t="str">
        <f t="shared" si="245"/>
        <v>*</v>
      </c>
      <c r="PF48" s="20" t="str">
        <f t="shared" si="246"/>
        <v>*</v>
      </c>
      <c r="PG48" s="33" t="str">
        <f t="shared" si="247"/>
        <v>*</v>
      </c>
      <c r="PH48" s="20" t="str">
        <f t="shared" si="248"/>
        <v>*</v>
      </c>
      <c r="PI48" s="33" t="str">
        <f t="shared" si="249"/>
        <v>*</v>
      </c>
      <c r="PJ48" s="20" t="str">
        <f t="shared" si="250"/>
        <v>*</v>
      </c>
      <c r="PK48" s="33" t="str">
        <f t="shared" si="251"/>
        <v>*</v>
      </c>
      <c r="PL48" s="20" t="str">
        <f t="shared" si="252"/>
        <v>*</v>
      </c>
      <c r="PM48" s="33" t="str">
        <f t="shared" si="253"/>
        <v>*</v>
      </c>
      <c r="PN48" s="20" t="str">
        <f t="shared" si="254"/>
        <v>*</v>
      </c>
      <c r="PO48" s="33" t="str">
        <f t="shared" si="255"/>
        <v>*</v>
      </c>
      <c r="PP48" s="20" t="str">
        <f t="shared" si="256"/>
        <v>*</v>
      </c>
      <c r="PQ48" s="33" t="str">
        <f t="shared" si="257"/>
        <v>*</v>
      </c>
      <c r="PR48" s="20" t="str">
        <f t="shared" si="258"/>
        <v>*</v>
      </c>
      <c r="PS48" s="33" t="str">
        <f t="shared" si="259"/>
        <v>*</v>
      </c>
      <c r="PT48" s="20" t="str">
        <f t="shared" si="260"/>
        <v>*</v>
      </c>
      <c r="PU48" s="33" t="str">
        <f t="shared" si="261"/>
        <v>*</v>
      </c>
      <c r="PV48" s="20" t="str">
        <f t="shared" si="262"/>
        <v>*</v>
      </c>
      <c r="PW48" s="33" t="str">
        <f t="shared" si="263"/>
        <v>*</v>
      </c>
      <c r="PX48" s="20" t="str">
        <f t="shared" si="264"/>
        <v>*</v>
      </c>
      <c r="PY48" s="33" t="str">
        <f t="shared" si="265"/>
        <v>*</v>
      </c>
      <c r="PZ48" s="20" t="str">
        <f t="shared" si="266"/>
        <v>*</v>
      </c>
      <c r="QA48" s="33" t="str">
        <f t="shared" si="267"/>
        <v>*</v>
      </c>
      <c r="QB48" s="20" t="str">
        <f t="shared" si="268"/>
        <v>*</v>
      </c>
      <c r="QC48" s="33" t="str">
        <f t="shared" si="269"/>
        <v>*</v>
      </c>
      <c r="QD48" s="20" t="str">
        <f t="shared" si="270"/>
        <v>*</v>
      </c>
      <c r="QE48" s="33" t="str">
        <f t="shared" si="271"/>
        <v>*</v>
      </c>
      <c r="QF48" s="20" t="str">
        <f t="shared" si="272"/>
        <v>*</v>
      </c>
      <c r="QG48" s="33" t="str">
        <f t="shared" si="273"/>
        <v>*</v>
      </c>
      <c r="QH48" s="20" t="str">
        <f t="shared" si="274"/>
        <v>*</v>
      </c>
      <c r="QI48" s="33" t="str">
        <f t="shared" si="275"/>
        <v>*</v>
      </c>
      <c r="QJ48" s="20" t="str">
        <f t="shared" si="276"/>
        <v>نجفی-</v>
      </c>
      <c r="QK48" s="33" t="str">
        <f t="shared" si="277"/>
        <v>*</v>
      </c>
      <c r="QL48" s="20" t="str">
        <f t="shared" si="278"/>
        <v>*</v>
      </c>
      <c r="QM48" s="33" t="str">
        <f t="shared" si="279"/>
        <v>*</v>
      </c>
      <c r="QN48" s="20" t="str">
        <f t="shared" si="280"/>
        <v>*</v>
      </c>
      <c r="QO48" s="33" t="str">
        <f t="shared" si="281"/>
        <v>*</v>
      </c>
      <c r="QP48" s="20" t="str">
        <f t="shared" si="282"/>
        <v>*</v>
      </c>
      <c r="QQ48" s="33" t="str">
        <f t="shared" si="283"/>
        <v>*</v>
      </c>
      <c r="QR48" s="20" t="str">
        <f t="shared" si="284"/>
        <v>*</v>
      </c>
      <c r="QS48" s="33" t="str">
        <f t="shared" si="285"/>
        <v>*</v>
      </c>
      <c r="QT48" s="20" t="str">
        <f t="shared" si="286"/>
        <v>*</v>
      </c>
      <c r="QU48" s="33" t="str">
        <f t="shared" si="287"/>
        <v>*</v>
      </c>
      <c r="QV48" s="20" t="str">
        <f t="shared" si="288"/>
        <v>*</v>
      </c>
      <c r="QW48" s="33" t="str">
        <f t="shared" si="289"/>
        <v>*</v>
      </c>
      <c r="QX48" s="21" t="str">
        <f t="shared" si="290"/>
        <v>*</v>
      </c>
      <c r="QY48" s="21" t="str">
        <f t="shared" si="291"/>
        <v>*</v>
      </c>
      <c r="QZ48" s="20" t="str">
        <f t="shared" si="292"/>
        <v>*</v>
      </c>
      <c r="RA48" s="33" t="str">
        <f t="shared" si="293"/>
        <v>*</v>
      </c>
      <c r="RB48" s="33"/>
      <c r="RC48" s="7"/>
      <c r="RD48" s="337">
        <f t="shared" si="294"/>
        <v>8</v>
      </c>
      <c r="RE48" s="30" t="str">
        <f t="shared" si="332"/>
        <v>جمعه</v>
      </c>
      <c r="RF48" s="63" t="s">
        <v>33</v>
      </c>
      <c r="RG48" s="118" t="str">
        <f t="shared" si="295"/>
        <v>*حا ج محمدی- *******************************************************</v>
      </c>
      <c r="RH48" s="119"/>
      <c r="RI48" s="122">
        <v>8</v>
      </c>
      <c r="RJ48" s="121" t="str">
        <f t="shared" si="296"/>
        <v>*********************************************************</v>
      </c>
      <c r="RK48" s="104"/>
      <c r="RL48" s="337">
        <v>8</v>
      </c>
      <c r="RM48" s="29">
        <f t="shared" si="297"/>
        <v>8</v>
      </c>
      <c r="RN48" s="30" t="str">
        <f t="shared" si="333"/>
        <v>جمعه</v>
      </c>
      <c r="RO48" s="727" t="str">
        <f t="shared" si="298"/>
        <v>**********************************نجفی-**</v>
      </c>
      <c r="RP48" s="729"/>
      <c r="RQ48" s="64" t="s">
        <v>34</v>
      </c>
      <c r="RR48" s="727" t="str">
        <f t="shared" si="299"/>
        <v>**************************************</v>
      </c>
      <c r="RS48" s="728"/>
      <c r="RT48" s="1"/>
      <c r="RU48" s="1"/>
      <c r="RV48" s="29">
        <f t="shared" si="300"/>
        <v>8</v>
      </c>
      <c r="RW48" s="30" t="str">
        <f t="shared" si="301"/>
        <v>جمعه</v>
      </c>
      <c r="RX48" s="762" t="str">
        <f t="shared" si="302"/>
        <v>******************************نجفی-********</v>
      </c>
      <c r="RY48" s="729"/>
      <c r="RZ48" s="64"/>
      <c r="SA48" s="727" t="str">
        <f t="shared" si="303"/>
        <v>***********************************</v>
      </c>
      <c r="SB48" s="728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51" t="s">
        <v>292</v>
      </c>
      <c r="B49" s="553" t="s">
        <v>168</v>
      </c>
      <c r="C49" s="472"/>
      <c r="D49" s="473"/>
      <c r="E49" s="536"/>
      <c r="F49" s="325" t="s">
        <v>294</v>
      </c>
      <c r="G49" s="326" t="s">
        <v>27</v>
      </c>
      <c r="H49" s="564" t="s">
        <v>295</v>
      </c>
      <c r="I49" s="565"/>
      <c r="J49" s="496"/>
      <c r="K49" s="603" t="s">
        <v>226</v>
      </c>
      <c r="L49" s="604"/>
      <c r="M49" s="476"/>
      <c r="N49" s="366" t="s">
        <v>192</v>
      </c>
      <c r="O49" s="496"/>
      <c r="P49" s="366" t="s">
        <v>193</v>
      </c>
      <c r="Q49" s="477"/>
      <c r="R49" s="478"/>
      <c r="S49" s="267"/>
      <c r="T49" s="267"/>
      <c r="U49" s="483"/>
      <c r="V49" s="366" t="s">
        <v>132</v>
      </c>
      <c r="W49" s="482"/>
      <c r="X49" s="499"/>
      <c r="Y49" s="367" t="s">
        <v>200</v>
      </c>
      <c r="Z49" s="267" t="s">
        <v>305</v>
      </c>
      <c r="AA49" s="368"/>
      <c r="AB49" s="369"/>
      <c r="AC49" s="345" t="s">
        <v>215</v>
      </c>
      <c r="AD49" s="624" t="str">
        <f>RG82</f>
        <v>*فخرآور-***************</v>
      </c>
      <c r="AE49" s="624"/>
      <c r="AF49" s="624"/>
      <c r="AG49" s="624"/>
      <c r="AH49" s="624"/>
      <c r="AI49" s="624"/>
      <c r="AJ49" s="624"/>
      <c r="AK49" s="624"/>
      <c r="AL49" s="625"/>
      <c r="AM49" s="346" t="s">
        <v>212</v>
      </c>
      <c r="AN49" s="624" t="str">
        <f>RG118</f>
        <v>*******************</v>
      </c>
      <c r="AO49" s="624"/>
      <c r="AP49" s="624"/>
      <c r="AQ49" s="624"/>
      <c r="AR49" s="626"/>
      <c r="AS49" s="615"/>
      <c r="AT49" s="616"/>
      <c r="AU49" s="616"/>
      <c r="AV49" s="616"/>
      <c r="AW49" s="616"/>
      <c r="AX49" s="617"/>
      <c r="AY49" s="1"/>
      <c r="AZ49" s="1"/>
      <c r="BA49" s="1"/>
      <c r="BB49" s="29">
        <f t="shared" si="304"/>
        <v>9</v>
      </c>
      <c r="BC49" s="30" t="str">
        <f t="shared" si="329"/>
        <v>شنبه</v>
      </c>
      <c r="BD49" s="515" t="s">
        <v>32</v>
      </c>
      <c r="BE49" s="516" t="s">
        <v>32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 t="s">
        <v>32</v>
      </c>
      <c r="BK49" s="516" t="s">
        <v>32</v>
      </c>
      <c r="BL49" s="515" t="s">
        <v>32</v>
      </c>
      <c r="BM49" s="516" t="s">
        <v>32</v>
      </c>
      <c r="BN49" s="515" t="s">
        <v>32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 t="s">
        <v>32</v>
      </c>
      <c r="BT49" s="515" t="s">
        <v>32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 t="s">
        <v>32</v>
      </c>
      <c r="CB49" s="515" t="s">
        <v>32</v>
      </c>
      <c r="CC49" s="516" t="s">
        <v>32</v>
      </c>
      <c r="CD49" s="515" t="s">
        <v>32</v>
      </c>
      <c r="CE49" s="516" t="s">
        <v>32</v>
      </c>
      <c r="CF49" s="515" t="s">
        <v>32</v>
      </c>
      <c r="CG49" s="516" t="s">
        <v>32</v>
      </c>
      <c r="CH49" s="515" t="s">
        <v>32</v>
      </c>
      <c r="CI49" s="516" t="s">
        <v>32</v>
      </c>
      <c r="CJ49" s="515" t="s">
        <v>32</v>
      </c>
      <c r="CK49" s="516" t="s">
        <v>32</v>
      </c>
      <c r="CL49" s="515" t="s">
        <v>32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515" t="s">
        <v>32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 t="s">
        <v>32</v>
      </c>
      <c r="CZ49" s="515" t="s">
        <v>32</v>
      </c>
      <c r="DA49" s="516" t="s">
        <v>32</v>
      </c>
      <c r="DB49" s="515" t="s">
        <v>32</v>
      </c>
      <c r="DC49" s="516" t="s">
        <v>32</v>
      </c>
      <c r="DD49" s="515" t="s">
        <v>32</v>
      </c>
      <c r="DE49" s="516" t="s">
        <v>32</v>
      </c>
      <c r="DF49" s="515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 t="s">
        <v>32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 t="s">
        <v>32</v>
      </c>
      <c r="EF49" s="515" t="s">
        <v>32</v>
      </c>
      <c r="EG49" s="516" t="s">
        <v>32</v>
      </c>
      <c r="EH49" s="515" t="s">
        <v>32</v>
      </c>
      <c r="EI49" s="516" t="s">
        <v>32</v>
      </c>
      <c r="EJ49" s="515" t="s">
        <v>32</v>
      </c>
      <c r="EK49" s="516" t="s">
        <v>32</v>
      </c>
      <c r="EL49" s="515" t="s">
        <v>32</v>
      </c>
      <c r="EM49" s="516" t="s">
        <v>32</v>
      </c>
      <c r="EN49" s="515" t="s">
        <v>32</v>
      </c>
      <c r="EO49" s="516" t="s">
        <v>32</v>
      </c>
      <c r="EP49" s="515" t="s">
        <v>32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 t="s">
        <v>32</v>
      </c>
      <c r="EV49" s="515" t="s">
        <v>32</v>
      </c>
      <c r="EW49" s="516" t="s">
        <v>32</v>
      </c>
      <c r="EX49" s="515" t="s">
        <v>32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 t="s">
        <v>32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 t="s">
        <v>32</v>
      </c>
      <c r="FS49" s="516" t="s">
        <v>32</v>
      </c>
      <c r="FT49" s="515" t="s">
        <v>32</v>
      </c>
      <c r="FU49" s="516" t="s">
        <v>32</v>
      </c>
      <c r="FV49" s="515" t="s">
        <v>32</v>
      </c>
      <c r="FW49" s="516" t="s">
        <v>32</v>
      </c>
      <c r="FX49" s="515" t="s">
        <v>32</v>
      </c>
      <c r="FY49" s="516" t="s">
        <v>32</v>
      </c>
      <c r="FZ49" s="515" t="s">
        <v>32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 t="s">
        <v>32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515" t="s">
        <v>32</v>
      </c>
      <c r="GY49" s="516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 t="s">
        <v>32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 t="s">
        <v>32</v>
      </c>
      <c r="HN49" s="515" t="s">
        <v>32</v>
      </c>
      <c r="HO49" s="516" t="s">
        <v>32</v>
      </c>
      <c r="HP49" s="515" t="s">
        <v>32</v>
      </c>
      <c r="HQ49" s="516" t="s">
        <v>32</v>
      </c>
      <c r="HR49" s="515" t="s">
        <v>32</v>
      </c>
      <c r="HS49" s="516" t="s">
        <v>32</v>
      </c>
      <c r="HT49" s="515" t="s">
        <v>32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16" t="s">
        <v>32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30" t="str">
        <f t="shared" si="330"/>
        <v>شنبه</v>
      </c>
      <c r="JH49" s="32" t="str">
        <f t="shared" si="111"/>
        <v>*</v>
      </c>
      <c r="JI49" s="33" t="str">
        <f t="shared" si="112"/>
        <v>*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>*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>*</v>
      </c>
      <c r="JR49" s="32" t="str">
        <f t="shared" si="121"/>
        <v>*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>*</v>
      </c>
      <c r="JX49" s="32" t="str">
        <f t="shared" si="127"/>
        <v>*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*</v>
      </c>
      <c r="KF49" s="32" t="str">
        <f t="shared" si="135"/>
        <v>*</v>
      </c>
      <c r="KG49" s="33" t="str">
        <f t="shared" si="136"/>
        <v>*</v>
      </c>
      <c r="KH49" s="32" t="str">
        <f t="shared" si="137"/>
        <v>*</v>
      </c>
      <c r="KI49" s="33" t="str">
        <f t="shared" si="138"/>
        <v>*</v>
      </c>
      <c r="KJ49" s="32" t="str">
        <f t="shared" si="139"/>
        <v>*</v>
      </c>
      <c r="KK49" s="33" t="str">
        <f t="shared" si="140"/>
        <v>*</v>
      </c>
      <c r="KL49" s="32" t="str">
        <f t="shared" si="141"/>
        <v>*</v>
      </c>
      <c r="KM49" s="33" t="str">
        <f t="shared" si="142"/>
        <v>*</v>
      </c>
      <c r="KN49" s="32" t="str">
        <f t="shared" si="143"/>
        <v>*</v>
      </c>
      <c r="KO49" s="33" t="str">
        <f t="shared" si="144"/>
        <v>*</v>
      </c>
      <c r="KP49" s="32" t="str">
        <f t="shared" si="145"/>
        <v>*</v>
      </c>
      <c r="KQ49" s="33" t="str">
        <f t="shared" si="146"/>
        <v>*</v>
      </c>
      <c r="KR49" s="32" t="str">
        <f t="shared" si="147"/>
        <v>*</v>
      </c>
      <c r="KS49" s="33" t="str">
        <f t="shared" si="148"/>
        <v>*</v>
      </c>
      <c r="KT49" s="32" t="str">
        <f t="shared" si="149"/>
        <v>*</v>
      </c>
      <c r="KU49" s="33" t="str">
        <f t="shared" si="150"/>
        <v>*</v>
      </c>
      <c r="KV49" s="32" t="str">
        <f t="shared" si="151"/>
        <v>*</v>
      </c>
      <c r="KW49" s="33" t="str">
        <f t="shared" si="152"/>
        <v>*</v>
      </c>
      <c r="KX49" s="32" t="str">
        <f t="shared" si="153"/>
        <v>*</v>
      </c>
      <c r="KY49" s="32" t="str">
        <f t="shared" si="154"/>
        <v>*</v>
      </c>
      <c r="KZ49" s="32" t="str">
        <f t="shared" si="155"/>
        <v>*</v>
      </c>
      <c r="LA49" s="32" t="str">
        <f t="shared" si="156"/>
        <v>*</v>
      </c>
      <c r="LB49" s="20" t="str">
        <f t="shared" si="157"/>
        <v>*</v>
      </c>
      <c r="LC49" s="33" t="str">
        <f t="shared" si="158"/>
        <v>*</v>
      </c>
      <c r="LD49" s="20" t="str">
        <f t="shared" si="159"/>
        <v>*</v>
      </c>
      <c r="LE49" s="33" t="str">
        <f t="shared" si="160"/>
        <v>*</v>
      </c>
      <c r="LF49" s="20" t="str">
        <f t="shared" si="161"/>
        <v>*</v>
      </c>
      <c r="LG49" s="20" t="str">
        <f t="shared" si="162"/>
        <v>*</v>
      </c>
      <c r="LH49" s="20" t="str">
        <f t="shared" si="163"/>
        <v>*</v>
      </c>
      <c r="LI49" s="33" t="str">
        <f t="shared" si="164"/>
        <v>*</v>
      </c>
      <c r="LJ49" s="20" t="str">
        <f t="shared" si="165"/>
        <v>*</v>
      </c>
      <c r="LK49" s="33" t="str">
        <f t="shared" si="166"/>
        <v>*</v>
      </c>
      <c r="LL49" s="20" t="str">
        <f t="shared" si="167"/>
        <v>*</v>
      </c>
      <c r="LM49" s="33" t="str">
        <f t="shared" si="168"/>
        <v>*</v>
      </c>
      <c r="LN49" s="20" t="str">
        <f t="shared" si="169"/>
        <v>*</v>
      </c>
      <c r="LO49" s="33" t="str">
        <f t="shared" si="170"/>
        <v>*</v>
      </c>
      <c r="LP49" s="20" t="str">
        <f t="shared" si="171"/>
        <v>*</v>
      </c>
      <c r="LQ49" s="20" t="str">
        <f t="shared" si="172"/>
        <v>*</v>
      </c>
      <c r="LR49" s="20" t="str">
        <f t="shared" si="173"/>
        <v>*</v>
      </c>
      <c r="LS49" s="20" t="str">
        <f t="shared" si="174"/>
        <v>*</v>
      </c>
      <c r="LT49" s="20" t="str">
        <f t="shared" si="175"/>
        <v>*</v>
      </c>
      <c r="LU49" s="20" t="str">
        <f t="shared" si="176"/>
        <v>*</v>
      </c>
      <c r="LV49" s="20" t="str">
        <f t="shared" si="177"/>
        <v>*</v>
      </c>
      <c r="LW49" s="20" t="str">
        <f t="shared" si="178"/>
        <v>*</v>
      </c>
      <c r="LX49" s="20" t="str">
        <f t="shared" si="179"/>
        <v>*</v>
      </c>
      <c r="LY49" s="20" t="str">
        <f t="shared" si="180"/>
        <v>*</v>
      </c>
      <c r="LZ49" s="20" t="str">
        <f t="shared" si="181"/>
        <v>*</v>
      </c>
      <c r="MA49" s="33" t="str">
        <f t="shared" si="182"/>
        <v>*</v>
      </c>
      <c r="MB49" s="20" t="str">
        <f t="shared" si="183"/>
        <v>*</v>
      </c>
      <c r="MC49" s="33" t="str">
        <f t="shared" si="184"/>
        <v>*</v>
      </c>
      <c r="MD49" s="20" t="str">
        <f t="shared" si="185"/>
        <v>*</v>
      </c>
      <c r="ME49" s="33" t="str">
        <f t="shared" si="186"/>
        <v>*</v>
      </c>
      <c r="MF49" s="20" t="str">
        <f t="shared" si="187"/>
        <v>*</v>
      </c>
      <c r="MG49" s="33" t="str">
        <f t="shared" si="188"/>
        <v>*</v>
      </c>
      <c r="MH49" s="20" t="str">
        <f t="shared" si="189"/>
        <v>*</v>
      </c>
      <c r="MI49" s="33" t="str">
        <f t="shared" si="190"/>
        <v>*</v>
      </c>
      <c r="MJ49" s="20" t="str">
        <f t="shared" si="191"/>
        <v>*</v>
      </c>
      <c r="MK49" s="33" t="str">
        <f t="shared" si="192"/>
        <v>*</v>
      </c>
      <c r="ML49" s="20" t="str">
        <f t="shared" si="193"/>
        <v>*</v>
      </c>
      <c r="MM49" s="33" t="str">
        <f t="shared" si="194"/>
        <v>*</v>
      </c>
      <c r="MN49" s="20" t="str">
        <f t="shared" si="195"/>
        <v>*</v>
      </c>
      <c r="MO49" s="33" t="str">
        <f t="shared" si="196"/>
        <v>*</v>
      </c>
      <c r="MP49" s="20" t="str">
        <f t="shared" si="197"/>
        <v>*</v>
      </c>
      <c r="MQ49" s="33" t="str">
        <f t="shared" si="198"/>
        <v>*</v>
      </c>
      <c r="MR49" s="20" t="str">
        <f t="shared" si="199"/>
        <v>*</v>
      </c>
      <c r="MS49" s="33" t="str">
        <f t="shared" si="200"/>
        <v>*</v>
      </c>
      <c r="MT49" s="20" t="str">
        <f t="shared" si="201"/>
        <v>*</v>
      </c>
      <c r="MU49" s="33" t="str">
        <f t="shared" si="202"/>
        <v>*</v>
      </c>
      <c r="MV49" s="175" t="str">
        <f t="shared" si="203"/>
        <v>*</v>
      </c>
      <c r="MW49" s="176" t="str">
        <f t="shared" si="204"/>
        <v>*</v>
      </c>
      <c r="MX49" s="175" t="str">
        <f t="shared" si="205"/>
        <v>*</v>
      </c>
      <c r="MY49" s="176" t="str">
        <f t="shared" si="206"/>
        <v>*</v>
      </c>
      <c r="MZ49" s="175" t="str">
        <f t="shared" si="305"/>
        <v>*</v>
      </c>
      <c r="NA49" s="175" t="str">
        <f t="shared" si="306"/>
        <v>*</v>
      </c>
      <c r="NB49" s="175" t="str">
        <f t="shared" si="307"/>
        <v>*</v>
      </c>
      <c r="NC49" s="175" t="str">
        <f t="shared" si="308"/>
        <v>*</v>
      </c>
      <c r="ND49" s="176" t="str">
        <f t="shared" si="309"/>
        <v>*</v>
      </c>
      <c r="NE49" s="176" t="str">
        <f t="shared" si="310"/>
        <v>*</v>
      </c>
      <c r="NF49" s="176" t="str">
        <f t="shared" si="311"/>
        <v>*</v>
      </c>
      <c r="NG49" s="176" t="str">
        <f t="shared" si="312"/>
        <v>*</v>
      </c>
      <c r="NH49" s="175" t="str">
        <f t="shared" si="209"/>
        <v>*</v>
      </c>
      <c r="NI49" s="176" t="str">
        <f t="shared" si="210"/>
        <v>*</v>
      </c>
      <c r="NJ49" s="175" t="str">
        <f t="shared" si="211"/>
        <v>*</v>
      </c>
      <c r="NK49" s="176" t="str">
        <f t="shared" si="212"/>
        <v>*</v>
      </c>
      <c r="NL49" s="175" t="str">
        <f t="shared" si="213"/>
        <v>*</v>
      </c>
      <c r="NM49" s="176" t="str">
        <f t="shared" si="214"/>
        <v>*</v>
      </c>
      <c r="NN49" s="175" t="str">
        <f t="shared" si="215"/>
        <v>*</v>
      </c>
      <c r="NO49" s="176" t="str">
        <f t="shared" si="216"/>
        <v>*</v>
      </c>
      <c r="NP49" s="175" t="str">
        <f t="shared" si="217"/>
        <v>*</v>
      </c>
      <c r="NQ49" s="176" t="str">
        <f t="shared" si="218"/>
        <v>*</v>
      </c>
      <c r="NR49" s="175" t="str">
        <f t="shared" si="219"/>
        <v>*</v>
      </c>
      <c r="NS49" s="176" t="str">
        <f t="shared" si="220"/>
        <v>*</v>
      </c>
      <c r="NT49" s="175" t="str">
        <f t="shared" si="221"/>
        <v>*</v>
      </c>
      <c r="NU49" s="176" t="str">
        <f t="shared" si="222"/>
        <v>*</v>
      </c>
      <c r="NV49" s="175" t="str">
        <f t="shared" si="223"/>
        <v>*</v>
      </c>
      <c r="NW49" s="176" t="str">
        <f t="shared" si="224"/>
        <v>*</v>
      </c>
      <c r="NX49" s="175" t="str">
        <f t="shared" si="225"/>
        <v>*</v>
      </c>
      <c r="NY49" s="176" t="str">
        <f t="shared" si="226"/>
        <v>*</v>
      </c>
      <c r="NZ49" s="175" t="str">
        <f t="shared" si="227"/>
        <v>*</v>
      </c>
      <c r="OA49" s="176" t="str">
        <f t="shared" si="228"/>
        <v>*</v>
      </c>
      <c r="OB49" s="175" t="str">
        <f t="shared" si="229"/>
        <v>*</v>
      </c>
      <c r="OC49" s="175" t="str">
        <f t="shared" si="313"/>
        <v>*</v>
      </c>
      <c r="OD49" s="175" t="str">
        <f t="shared" si="230"/>
        <v>*</v>
      </c>
      <c r="OE49" s="175" t="str">
        <f t="shared" si="231"/>
        <v>*</v>
      </c>
      <c r="OF49" s="175" t="str">
        <f t="shared" si="232"/>
        <v>*</v>
      </c>
      <c r="OG49" s="176" t="str">
        <f t="shared" si="233"/>
        <v>*</v>
      </c>
      <c r="OH49" s="175" t="str">
        <f>TEXT(GF49,"زمانیا-")</f>
        <v>*</v>
      </c>
      <c r="OI49" s="176" t="str">
        <f t="shared" si="235"/>
        <v>*</v>
      </c>
      <c r="OJ49" s="175" t="str">
        <f t="shared" si="236"/>
        <v>*</v>
      </c>
      <c r="OK49" s="176" t="str">
        <f>TEXT(GI49,"عابدینی-")</f>
        <v>*</v>
      </c>
      <c r="OL49" s="175" t="str">
        <f t="shared" si="315"/>
        <v>*</v>
      </c>
      <c r="OM49" s="176" t="str">
        <f t="shared" si="316"/>
        <v>*</v>
      </c>
      <c r="ON49" s="175" t="str">
        <f t="shared" si="317"/>
        <v>*</v>
      </c>
      <c r="OO49" s="176" t="str">
        <f t="shared" si="318"/>
        <v>*</v>
      </c>
      <c r="OP49" s="175" t="str">
        <f t="shared" si="319"/>
        <v>*</v>
      </c>
      <c r="OQ49" s="176" t="str">
        <f t="shared" si="320"/>
        <v>*</v>
      </c>
      <c r="OR49" s="29">
        <f t="shared" si="239"/>
        <v>9</v>
      </c>
      <c r="OS49" s="30" t="str">
        <f t="shared" si="331"/>
        <v>شنبه</v>
      </c>
      <c r="OT49" s="20" t="str">
        <f t="shared" si="321"/>
        <v>*</v>
      </c>
      <c r="OU49" s="20" t="str">
        <f t="shared" si="322"/>
        <v>*</v>
      </c>
      <c r="OV49" s="20" t="str">
        <f t="shared" si="323"/>
        <v>*</v>
      </c>
      <c r="OW49" s="20" t="str">
        <f t="shared" si="324"/>
        <v>*</v>
      </c>
      <c r="OX49" s="20" t="str">
        <f t="shared" si="325"/>
        <v>*</v>
      </c>
      <c r="OY49" s="20" t="str">
        <f t="shared" si="328"/>
        <v>*</v>
      </c>
      <c r="OZ49" s="20" t="str">
        <f t="shared" si="326"/>
        <v>*</v>
      </c>
      <c r="PA49" s="20" t="str">
        <f t="shared" si="327"/>
        <v>*</v>
      </c>
      <c r="PB49" s="20" t="str">
        <f t="shared" si="242"/>
        <v>*</v>
      </c>
      <c r="PC49" s="33" t="str">
        <f t="shared" si="243"/>
        <v>*</v>
      </c>
      <c r="PD49" s="20" t="str">
        <f t="shared" si="244"/>
        <v>*</v>
      </c>
      <c r="PE49" s="33" t="str">
        <f t="shared" si="245"/>
        <v>*</v>
      </c>
      <c r="PF49" s="20" t="str">
        <f t="shared" si="246"/>
        <v>*</v>
      </c>
      <c r="PG49" s="33" t="str">
        <f t="shared" si="247"/>
        <v>*</v>
      </c>
      <c r="PH49" s="20" t="str">
        <f t="shared" si="248"/>
        <v>*</v>
      </c>
      <c r="PI49" s="33" t="str">
        <f t="shared" si="249"/>
        <v>*</v>
      </c>
      <c r="PJ49" s="20" t="str">
        <f t="shared" si="250"/>
        <v>*</v>
      </c>
      <c r="PK49" s="33" t="str">
        <f t="shared" si="251"/>
        <v>*</v>
      </c>
      <c r="PL49" s="20" t="str">
        <f t="shared" si="252"/>
        <v>*</v>
      </c>
      <c r="PM49" s="33" t="str">
        <f t="shared" si="253"/>
        <v>*</v>
      </c>
      <c r="PN49" s="20" t="str">
        <f t="shared" si="254"/>
        <v>*</v>
      </c>
      <c r="PO49" s="33" t="str">
        <f t="shared" si="255"/>
        <v>*</v>
      </c>
      <c r="PP49" s="20" t="str">
        <f t="shared" si="256"/>
        <v>*</v>
      </c>
      <c r="PQ49" s="33" t="str">
        <f t="shared" si="257"/>
        <v>*</v>
      </c>
      <c r="PR49" s="20" t="str">
        <f t="shared" si="258"/>
        <v>*</v>
      </c>
      <c r="PS49" s="33" t="str">
        <f t="shared" si="259"/>
        <v>*</v>
      </c>
      <c r="PT49" s="20" t="str">
        <f t="shared" si="260"/>
        <v>*</v>
      </c>
      <c r="PU49" s="33" t="str">
        <f t="shared" si="261"/>
        <v>*</v>
      </c>
      <c r="PV49" s="20" t="str">
        <f t="shared" si="262"/>
        <v>*</v>
      </c>
      <c r="PW49" s="33" t="str">
        <f t="shared" si="263"/>
        <v>*</v>
      </c>
      <c r="PX49" s="20" t="str">
        <f t="shared" si="264"/>
        <v>*</v>
      </c>
      <c r="PY49" s="33" t="str">
        <f t="shared" si="265"/>
        <v>*</v>
      </c>
      <c r="PZ49" s="20" t="str">
        <f t="shared" si="266"/>
        <v>*</v>
      </c>
      <c r="QA49" s="33" t="str">
        <f t="shared" si="267"/>
        <v>*</v>
      </c>
      <c r="QB49" s="20" t="str">
        <f t="shared" si="268"/>
        <v>*</v>
      </c>
      <c r="QC49" s="33" t="str">
        <f t="shared" si="269"/>
        <v>*</v>
      </c>
      <c r="QD49" s="20" t="str">
        <f t="shared" si="270"/>
        <v>*</v>
      </c>
      <c r="QE49" s="33" t="str">
        <f t="shared" si="271"/>
        <v>*</v>
      </c>
      <c r="QF49" s="20" t="str">
        <f t="shared" si="272"/>
        <v>*</v>
      </c>
      <c r="QG49" s="33" t="str">
        <f t="shared" si="273"/>
        <v>*</v>
      </c>
      <c r="QH49" s="20" t="str">
        <f t="shared" si="274"/>
        <v>*</v>
      </c>
      <c r="QI49" s="33" t="str">
        <f t="shared" si="275"/>
        <v>*</v>
      </c>
      <c r="QJ49" s="20" t="str">
        <f t="shared" si="276"/>
        <v>*</v>
      </c>
      <c r="QK49" s="33" t="str">
        <f t="shared" si="277"/>
        <v>*</v>
      </c>
      <c r="QL49" s="20" t="str">
        <f t="shared" si="278"/>
        <v>*</v>
      </c>
      <c r="QM49" s="33" t="str">
        <f t="shared" si="279"/>
        <v>*</v>
      </c>
      <c r="QN49" s="20" t="str">
        <f t="shared" si="280"/>
        <v>*</v>
      </c>
      <c r="QO49" s="33" t="str">
        <f t="shared" si="281"/>
        <v>*</v>
      </c>
      <c r="QP49" s="20" t="str">
        <f t="shared" si="282"/>
        <v>*</v>
      </c>
      <c r="QQ49" s="33" t="str">
        <f t="shared" si="283"/>
        <v>*</v>
      </c>
      <c r="QR49" s="20" t="str">
        <f t="shared" si="284"/>
        <v>*</v>
      </c>
      <c r="QS49" s="33" t="str">
        <f t="shared" si="285"/>
        <v>*</v>
      </c>
      <c r="QT49" s="20" t="str">
        <f t="shared" si="286"/>
        <v>*</v>
      </c>
      <c r="QU49" s="33" t="str">
        <f t="shared" si="287"/>
        <v>*</v>
      </c>
      <c r="QV49" s="20" t="str">
        <f t="shared" si="288"/>
        <v>*</v>
      </c>
      <c r="QW49" s="33" t="str">
        <f t="shared" si="289"/>
        <v>*</v>
      </c>
      <c r="QX49" s="21" t="str">
        <f t="shared" si="290"/>
        <v>*</v>
      </c>
      <c r="QY49" s="21" t="str">
        <f t="shared" si="291"/>
        <v>*</v>
      </c>
      <c r="QZ49" s="20" t="str">
        <f t="shared" si="292"/>
        <v>*</v>
      </c>
      <c r="RA49" s="33" t="str">
        <f t="shared" si="293"/>
        <v>*</v>
      </c>
      <c r="RB49" s="33"/>
      <c r="RC49" s="7"/>
      <c r="RD49" s="337">
        <f t="shared" si="294"/>
        <v>9</v>
      </c>
      <c r="RE49" s="30" t="str">
        <f t="shared" si="332"/>
        <v>شنبه</v>
      </c>
      <c r="RF49" s="63" t="s">
        <v>33</v>
      </c>
      <c r="RG49" s="118" t="str">
        <f t="shared" si="295"/>
        <v>*********************************************************</v>
      </c>
      <c r="RH49" s="119"/>
      <c r="RI49" s="120">
        <v>9</v>
      </c>
      <c r="RJ49" s="121" t="str">
        <f t="shared" si="296"/>
        <v>*********************************************************</v>
      </c>
      <c r="RK49" s="104"/>
      <c r="RL49" s="337">
        <v>9</v>
      </c>
      <c r="RM49" s="29">
        <f t="shared" si="297"/>
        <v>9</v>
      </c>
      <c r="RN49" s="30" t="str">
        <f t="shared" si="333"/>
        <v>شنبه</v>
      </c>
      <c r="RO49" s="727" t="str">
        <f t="shared" si="298"/>
        <v>*************************************</v>
      </c>
      <c r="RP49" s="729"/>
      <c r="RQ49" s="64" t="s">
        <v>34</v>
      </c>
      <c r="RR49" s="727" t="str">
        <f t="shared" si="299"/>
        <v>**************************************</v>
      </c>
      <c r="RS49" s="728"/>
      <c r="RT49" s="1"/>
      <c r="RU49" s="1"/>
      <c r="RV49" s="29">
        <f t="shared" si="300"/>
        <v>9</v>
      </c>
      <c r="RW49" s="30" t="str">
        <f t="shared" si="301"/>
        <v>شنبه</v>
      </c>
      <c r="RX49" s="762" t="str">
        <f t="shared" si="302"/>
        <v>***************************************</v>
      </c>
      <c r="RY49" s="729"/>
      <c r="RZ49" s="64"/>
      <c r="SA49" s="727" t="str">
        <f t="shared" si="303"/>
        <v>***********************************</v>
      </c>
      <c r="SB49" s="728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290</v>
      </c>
      <c r="B50" s="280" t="s">
        <v>148</v>
      </c>
      <c r="C50" s="316" t="s">
        <v>306</v>
      </c>
      <c r="D50" s="317"/>
      <c r="E50" s="311"/>
      <c r="F50" s="327" t="s">
        <v>104</v>
      </c>
      <c r="G50" s="328" t="s">
        <v>28</v>
      </c>
      <c r="H50" s="560" t="s">
        <v>293</v>
      </c>
      <c r="I50" s="561"/>
      <c r="J50" s="307"/>
      <c r="K50" s="572" t="s">
        <v>297</v>
      </c>
      <c r="L50" s="573"/>
      <c r="M50" s="282"/>
      <c r="N50" s="371" t="s">
        <v>202</v>
      </c>
      <c r="O50" s="283"/>
      <c r="P50" s="281"/>
      <c r="Q50" s="284"/>
      <c r="R50" s="285"/>
      <c r="S50" s="372" t="s">
        <v>194</v>
      </c>
      <c r="T50" s="286"/>
      <c r="U50" s="287"/>
      <c r="V50" s="288"/>
      <c r="W50" s="281"/>
      <c r="X50" s="281"/>
      <c r="Y50" s="281"/>
      <c r="Z50" s="281"/>
      <c r="AA50" s="294"/>
      <c r="AB50" s="295"/>
      <c r="AC50" s="347" t="s">
        <v>213</v>
      </c>
      <c r="AD50" s="678" t="str">
        <f>RJ46</f>
        <v>*********************************************************</v>
      </c>
      <c r="AE50" s="631"/>
      <c r="AF50" s="631"/>
      <c r="AG50" s="631"/>
      <c r="AH50" s="631"/>
      <c r="AI50" s="631"/>
      <c r="AJ50" s="631"/>
      <c r="AK50" s="631"/>
      <c r="AL50" s="631"/>
      <c r="AM50" s="631"/>
      <c r="AN50" s="631"/>
      <c r="AO50" s="631"/>
      <c r="AP50" s="631"/>
      <c r="AQ50" s="631"/>
      <c r="AR50" s="632"/>
      <c r="AS50" s="615"/>
      <c r="AT50" s="616"/>
      <c r="AU50" s="616"/>
      <c r="AV50" s="616"/>
      <c r="AW50" s="616"/>
      <c r="AX50" s="617"/>
      <c r="AY50" s="1"/>
      <c r="AZ50" s="1"/>
      <c r="BA50" s="1"/>
      <c r="BB50" s="29">
        <f t="shared" si="304"/>
        <v>10</v>
      </c>
      <c r="BC50" s="30" t="str">
        <f t="shared" si="329"/>
        <v>یکشنبه</v>
      </c>
      <c r="BD50" s="515" t="s">
        <v>32</v>
      </c>
      <c r="BE50" s="516" t="s">
        <v>32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 t="s">
        <v>32</v>
      </c>
      <c r="BK50" s="516" t="s">
        <v>32</v>
      </c>
      <c r="BL50" s="515" t="s">
        <v>32</v>
      </c>
      <c r="BM50" s="516" t="s">
        <v>32</v>
      </c>
      <c r="BN50" s="515" t="s">
        <v>32</v>
      </c>
      <c r="BO50" s="516" t="s">
        <v>32</v>
      </c>
      <c r="BP50" s="515" t="s">
        <v>32</v>
      </c>
      <c r="BQ50" s="516" t="s">
        <v>32</v>
      </c>
      <c r="BR50" s="515" t="s">
        <v>32</v>
      </c>
      <c r="BS50" s="516" t="s">
        <v>32</v>
      </c>
      <c r="BT50" s="515" t="s">
        <v>32</v>
      </c>
      <c r="BU50" s="516" t="s">
        <v>32</v>
      </c>
      <c r="BV50" s="515" t="s">
        <v>32</v>
      </c>
      <c r="BW50" s="516" t="s">
        <v>32</v>
      </c>
      <c r="BX50" s="515" t="s">
        <v>32</v>
      </c>
      <c r="BY50" s="516" t="s">
        <v>32</v>
      </c>
      <c r="BZ50" s="515" t="s">
        <v>32</v>
      </c>
      <c r="CA50" s="516" t="s">
        <v>32</v>
      </c>
      <c r="CB50" s="515" t="s">
        <v>32</v>
      </c>
      <c r="CC50" s="516" t="s">
        <v>32</v>
      </c>
      <c r="CD50" s="515" t="s">
        <v>32</v>
      </c>
      <c r="CE50" s="516" t="s">
        <v>32</v>
      </c>
      <c r="CF50" s="515" t="s">
        <v>32</v>
      </c>
      <c r="CG50" s="516" t="s">
        <v>32</v>
      </c>
      <c r="CH50" s="515" t="s">
        <v>32</v>
      </c>
      <c r="CI50" s="516" t="s">
        <v>32</v>
      </c>
      <c r="CJ50" s="515" t="s">
        <v>32</v>
      </c>
      <c r="CK50" s="516" t="s">
        <v>32</v>
      </c>
      <c r="CL50" s="515" t="s">
        <v>32</v>
      </c>
      <c r="CM50" s="516" t="s">
        <v>32</v>
      </c>
      <c r="CN50" s="515" t="s">
        <v>32</v>
      </c>
      <c r="CO50" s="516" t="s">
        <v>32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515" t="s">
        <v>32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515" t="s">
        <v>32</v>
      </c>
      <c r="DA50" s="516" t="s">
        <v>32</v>
      </c>
      <c r="DB50" s="515" t="s">
        <v>32</v>
      </c>
      <c r="DC50" s="516" t="s">
        <v>32</v>
      </c>
      <c r="DD50" s="515" t="s">
        <v>32</v>
      </c>
      <c r="DE50" s="516" t="s">
        <v>32</v>
      </c>
      <c r="DF50" s="515" t="s">
        <v>32</v>
      </c>
      <c r="DG50" s="516" t="s">
        <v>32</v>
      </c>
      <c r="DH50" s="515" t="s">
        <v>32</v>
      </c>
      <c r="DI50" s="516" t="s">
        <v>32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 t="s">
        <v>32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 t="s">
        <v>32</v>
      </c>
      <c r="EL50" s="515" t="s">
        <v>32</v>
      </c>
      <c r="EM50" s="516" t="s">
        <v>32</v>
      </c>
      <c r="EN50" s="515" t="s">
        <v>32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 t="s">
        <v>32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 t="s">
        <v>32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16" t="s">
        <v>32</v>
      </c>
      <c r="FD50" s="515" t="s">
        <v>32</v>
      </c>
      <c r="FE50" s="516" t="s">
        <v>32</v>
      </c>
      <c r="FF50" s="515" t="s">
        <v>32</v>
      </c>
      <c r="FG50" s="516" t="s">
        <v>32</v>
      </c>
      <c r="FH50" s="515" t="s">
        <v>32</v>
      </c>
      <c r="FI50" s="516" t="s">
        <v>32</v>
      </c>
      <c r="FJ50" s="515" t="s">
        <v>32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515" t="s">
        <v>32</v>
      </c>
      <c r="FW50" s="516" t="s">
        <v>32</v>
      </c>
      <c r="FX50" s="515" t="s">
        <v>32</v>
      </c>
      <c r="FY50" s="516" t="s">
        <v>32</v>
      </c>
      <c r="FZ50" s="515" t="s">
        <v>32</v>
      </c>
      <c r="GA50" s="516" t="s">
        <v>32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515" t="s">
        <v>32</v>
      </c>
      <c r="GY50" s="516" t="s">
        <v>32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 t="s">
        <v>32</v>
      </c>
      <c r="HN50" s="515" t="s">
        <v>32</v>
      </c>
      <c r="HO50" s="516" t="s">
        <v>32</v>
      </c>
      <c r="HP50" s="515" t="s">
        <v>32</v>
      </c>
      <c r="HQ50" s="516" t="s">
        <v>32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16" t="s">
        <v>32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30" t="str">
        <f t="shared" si="330"/>
        <v>یکشنبه</v>
      </c>
      <c r="JH50" s="32" t="str">
        <f t="shared" si="111"/>
        <v>*</v>
      </c>
      <c r="JI50" s="33" t="str">
        <f t="shared" si="112"/>
        <v>*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>*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>*</v>
      </c>
      <c r="JR50" s="32" t="str">
        <f t="shared" si="121"/>
        <v>*</v>
      </c>
      <c r="JS50" s="33" t="str">
        <f t="shared" si="122"/>
        <v>*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>*</v>
      </c>
      <c r="JX50" s="32" t="str">
        <f t="shared" si="127"/>
        <v>*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*</v>
      </c>
      <c r="KC50" s="33" t="str">
        <f t="shared" si="132"/>
        <v>*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*</v>
      </c>
      <c r="KH50" s="32" t="str">
        <f t="shared" si="137"/>
        <v>*</v>
      </c>
      <c r="KI50" s="33" t="str">
        <f t="shared" si="138"/>
        <v>*</v>
      </c>
      <c r="KJ50" s="32" t="str">
        <f t="shared" si="139"/>
        <v>*</v>
      </c>
      <c r="KK50" s="33" t="str">
        <f t="shared" si="140"/>
        <v>*</v>
      </c>
      <c r="KL50" s="32" t="str">
        <f t="shared" si="141"/>
        <v>*</v>
      </c>
      <c r="KM50" s="33" t="str">
        <f t="shared" si="142"/>
        <v>*</v>
      </c>
      <c r="KN50" s="32" t="str">
        <f t="shared" si="143"/>
        <v>*</v>
      </c>
      <c r="KO50" s="33" t="str">
        <f t="shared" si="144"/>
        <v>*</v>
      </c>
      <c r="KP50" s="32" t="str">
        <f t="shared" si="145"/>
        <v>*</v>
      </c>
      <c r="KQ50" s="33" t="str">
        <f t="shared" si="146"/>
        <v>*</v>
      </c>
      <c r="KR50" s="32" t="str">
        <f t="shared" si="147"/>
        <v>*</v>
      </c>
      <c r="KS50" s="33" t="str">
        <f t="shared" si="148"/>
        <v>*</v>
      </c>
      <c r="KT50" s="32" t="str">
        <f t="shared" si="149"/>
        <v>*</v>
      </c>
      <c r="KU50" s="33" t="str">
        <f t="shared" si="150"/>
        <v>*</v>
      </c>
      <c r="KV50" s="32" t="str">
        <f t="shared" si="151"/>
        <v>*</v>
      </c>
      <c r="KW50" s="33" t="str">
        <f t="shared" si="152"/>
        <v>*</v>
      </c>
      <c r="KX50" s="32" t="str">
        <f t="shared" si="153"/>
        <v>*</v>
      </c>
      <c r="KY50" s="32" t="str">
        <f t="shared" si="154"/>
        <v>*</v>
      </c>
      <c r="KZ50" s="32" t="str">
        <f t="shared" si="155"/>
        <v>*</v>
      </c>
      <c r="LA50" s="32" t="str">
        <f t="shared" si="156"/>
        <v>*</v>
      </c>
      <c r="LB50" s="20" t="str">
        <f t="shared" si="157"/>
        <v>*</v>
      </c>
      <c r="LC50" s="33" t="str">
        <f t="shared" si="158"/>
        <v>*</v>
      </c>
      <c r="LD50" s="20" t="str">
        <f t="shared" si="159"/>
        <v>*</v>
      </c>
      <c r="LE50" s="33" t="str">
        <f t="shared" si="160"/>
        <v>*</v>
      </c>
      <c r="LF50" s="20" t="str">
        <f t="shared" si="161"/>
        <v>*</v>
      </c>
      <c r="LG50" s="20" t="str">
        <f t="shared" si="162"/>
        <v>*</v>
      </c>
      <c r="LH50" s="20" t="str">
        <f t="shared" si="163"/>
        <v>*</v>
      </c>
      <c r="LI50" s="33" t="str">
        <f t="shared" si="164"/>
        <v>*</v>
      </c>
      <c r="LJ50" s="20" t="str">
        <f t="shared" si="165"/>
        <v>*</v>
      </c>
      <c r="LK50" s="33" t="str">
        <f t="shared" si="166"/>
        <v>*</v>
      </c>
      <c r="LL50" s="20" t="str">
        <f t="shared" si="167"/>
        <v>*</v>
      </c>
      <c r="LM50" s="33" t="str">
        <f t="shared" si="168"/>
        <v>*</v>
      </c>
      <c r="LN50" s="20" t="str">
        <f t="shared" si="169"/>
        <v>*</v>
      </c>
      <c r="LO50" s="33" t="str">
        <f t="shared" si="170"/>
        <v>*</v>
      </c>
      <c r="LP50" s="20" t="str">
        <f t="shared" si="171"/>
        <v>*</v>
      </c>
      <c r="LQ50" s="20" t="str">
        <f t="shared" si="172"/>
        <v>*</v>
      </c>
      <c r="LR50" s="20" t="str">
        <f t="shared" si="173"/>
        <v>*</v>
      </c>
      <c r="LS50" s="20" t="str">
        <f t="shared" si="174"/>
        <v>*</v>
      </c>
      <c r="LT50" s="20" t="str">
        <f t="shared" si="175"/>
        <v>*</v>
      </c>
      <c r="LU50" s="20" t="str">
        <f t="shared" si="176"/>
        <v>*</v>
      </c>
      <c r="LV50" s="20" t="str">
        <f t="shared" si="177"/>
        <v>*</v>
      </c>
      <c r="LW50" s="20" t="str">
        <f t="shared" si="178"/>
        <v>*</v>
      </c>
      <c r="LX50" s="20" t="str">
        <f t="shared" si="179"/>
        <v>*</v>
      </c>
      <c r="LY50" s="20" t="str">
        <f t="shared" si="180"/>
        <v>*</v>
      </c>
      <c r="LZ50" s="20" t="str">
        <f t="shared" si="181"/>
        <v>*</v>
      </c>
      <c r="MA50" s="33" t="str">
        <f t="shared" si="182"/>
        <v>*</v>
      </c>
      <c r="MB50" s="20" t="str">
        <f t="shared" si="183"/>
        <v>*</v>
      </c>
      <c r="MC50" s="33" t="str">
        <f t="shared" si="184"/>
        <v>*</v>
      </c>
      <c r="MD50" s="20" t="str">
        <f t="shared" si="185"/>
        <v>*</v>
      </c>
      <c r="ME50" s="33" t="str">
        <f t="shared" si="186"/>
        <v>*</v>
      </c>
      <c r="MF50" s="20" t="str">
        <f t="shared" si="187"/>
        <v>*</v>
      </c>
      <c r="MG50" s="33" t="str">
        <f t="shared" si="188"/>
        <v>*</v>
      </c>
      <c r="MH50" s="20" t="str">
        <f t="shared" si="189"/>
        <v>*</v>
      </c>
      <c r="MI50" s="33" t="str">
        <f t="shared" si="190"/>
        <v>*</v>
      </c>
      <c r="MJ50" s="20" t="str">
        <f t="shared" si="191"/>
        <v>*</v>
      </c>
      <c r="MK50" s="33" t="str">
        <f t="shared" si="192"/>
        <v>*</v>
      </c>
      <c r="ML50" s="20" t="str">
        <f t="shared" si="193"/>
        <v>*</v>
      </c>
      <c r="MM50" s="33" t="str">
        <f t="shared" si="194"/>
        <v>*</v>
      </c>
      <c r="MN50" s="20" t="str">
        <f t="shared" si="195"/>
        <v>*</v>
      </c>
      <c r="MO50" s="33" t="str">
        <f t="shared" si="196"/>
        <v>*</v>
      </c>
      <c r="MP50" s="20" t="str">
        <f t="shared" si="197"/>
        <v>*</v>
      </c>
      <c r="MQ50" s="33" t="str">
        <f t="shared" si="198"/>
        <v>*</v>
      </c>
      <c r="MR50" s="20" t="str">
        <f t="shared" si="199"/>
        <v>*</v>
      </c>
      <c r="MS50" s="33" t="str">
        <f t="shared" si="200"/>
        <v>*</v>
      </c>
      <c r="MT50" s="20" t="str">
        <f t="shared" si="201"/>
        <v>*</v>
      </c>
      <c r="MU50" s="33" t="str">
        <f t="shared" si="202"/>
        <v>*</v>
      </c>
      <c r="MV50" s="175" t="str">
        <f t="shared" si="203"/>
        <v>*</v>
      </c>
      <c r="MW50" s="176" t="str">
        <f t="shared" si="204"/>
        <v>*</v>
      </c>
      <c r="MX50" s="175" t="str">
        <f t="shared" si="205"/>
        <v>*</v>
      </c>
      <c r="MY50" s="176" t="str">
        <f t="shared" si="206"/>
        <v>*</v>
      </c>
      <c r="MZ50" s="175" t="str">
        <f t="shared" si="305"/>
        <v>*</v>
      </c>
      <c r="NA50" s="175" t="str">
        <f t="shared" si="306"/>
        <v>*</v>
      </c>
      <c r="NB50" s="175" t="str">
        <f t="shared" si="307"/>
        <v>*</v>
      </c>
      <c r="NC50" s="175" t="str">
        <f t="shared" si="308"/>
        <v>*</v>
      </c>
      <c r="ND50" s="176" t="str">
        <f t="shared" si="309"/>
        <v>*</v>
      </c>
      <c r="NE50" s="176" t="str">
        <f t="shared" si="310"/>
        <v>*</v>
      </c>
      <c r="NF50" s="176" t="str">
        <f t="shared" si="311"/>
        <v>*</v>
      </c>
      <c r="NG50" s="176" t="str">
        <f t="shared" si="312"/>
        <v>*</v>
      </c>
      <c r="NH50" s="175" t="str">
        <f t="shared" si="209"/>
        <v>*</v>
      </c>
      <c r="NI50" s="176" t="str">
        <f t="shared" si="210"/>
        <v>*</v>
      </c>
      <c r="NJ50" s="175" t="str">
        <f t="shared" si="211"/>
        <v>*</v>
      </c>
      <c r="NK50" s="176" t="str">
        <f t="shared" si="212"/>
        <v>*</v>
      </c>
      <c r="NL50" s="175" t="str">
        <f t="shared" si="213"/>
        <v>*</v>
      </c>
      <c r="NM50" s="176" t="str">
        <f t="shared" si="214"/>
        <v>*</v>
      </c>
      <c r="NN50" s="175" t="str">
        <f t="shared" si="215"/>
        <v>*</v>
      </c>
      <c r="NO50" s="176" t="str">
        <f t="shared" si="216"/>
        <v>*</v>
      </c>
      <c r="NP50" s="175" t="str">
        <f t="shared" si="217"/>
        <v>*</v>
      </c>
      <c r="NQ50" s="176" t="str">
        <f t="shared" si="218"/>
        <v>*</v>
      </c>
      <c r="NR50" s="175" t="str">
        <f t="shared" si="219"/>
        <v>*</v>
      </c>
      <c r="NS50" s="176" t="str">
        <f t="shared" si="220"/>
        <v>*</v>
      </c>
      <c r="NT50" s="175" t="str">
        <f t="shared" si="221"/>
        <v>*</v>
      </c>
      <c r="NU50" s="176" t="str">
        <f t="shared" si="222"/>
        <v>*</v>
      </c>
      <c r="NV50" s="175" t="str">
        <f t="shared" si="223"/>
        <v>*</v>
      </c>
      <c r="NW50" s="176" t="str">
        <f t="shared" si="224"/>
        <v>*</v>
      </c>
      <c r="NX50" s="175" t="str">
        <f t="shared" si="225"/>
        <v>*</v>
      </c>
      <c r="NY50" s="176" t="str">
        <f t="shared" si="226"/>
        <v>*</v>
      </c>
      <c r="NZ50" s="175" t="str">
        <f t="shared" si="227"/>
        <v>*</v>
      </c>
      <c r="OA50" s="176" t="str">
        <f t="shared" si="228"/>
        <v>*</v>
      </c>
      <c r="OB50" s="175" t="str">
        <f t="shared" si="229"/>
        <v>*</v>
      </c>
      <c r="OC50" s="175" t="str">
        <f t="shared" si="313"/>
        <v>*</v>
      </c>
      <c r="OD50" s="175" t="str">
        <f t="shared" si="230"/>
        <v>*</v>
      </c>
      <c r="OE50" s="175" t="str">
        <f t="shared" si="231"/>
        <v>*</v>
      </c>
      <c r="OF50" s="175" t="str">
        <f t="shared" si="232"/>
        <v>*</v>
      </c>
      <c r="OG50" s="176" t="str">
        <f t="shared" si="233"/>
        <v>*</v>
      </c>
      <c r="OH50" s="175" t="str">
        <f t="shared" si="234"/>
        <v>*</v>
      </c>
      <c r="OI50" s="176" t="str">
        <f t="shared" si="235"/>
        <v>*</v>
      </c>
      <c r="OJ50" s="175" t="str">
        <f t="shared" si="236"/>
        <v>*</v>
      </c>
      <c r="OK50" s="176" t="str">
        <f>TEXT(GI50,"عابدینی-")</f>
        <v>*</v>
      </c>
      <c r="OL50" s="175" t="str">
        <f t="shared" si="315"/>
        <v>*</v>
      </c>
      <c r="OM50" s="176" t="str">
        <f t="shared" si="316"/>
        <v>*</v>
      </c>
      <c r="ON50" s="175" t="str">
        <f t="shared" si="317"/>
        <v>*</v>
      </c>
      <c r="OO50" s="176" t="str">
        <f t="shared" si="318"/>
        <v>*</v>
      </c>
      <c r="OP50" s="175" t="str">
        <f t="shared" si="319"/>
        <v>*</v>
      </c>
      <c r="OQ50" s="176" t="str">
        <f t="shared" si="320"/>
        <v>*</v>
      </c>
      <c r="OR50" s="29">
        <f t="shared" si="239"/>
        <v>10</v>
      </c>
      <c r="OS50" s="30" t="str">
        <f t="shared" si="331"/>
        <v>یکشنبه</v>
      </c>
      <c r="OT50" s="20" t="str">
        <f t="shared" si="321"/>
        <v>*</v>
      </c>
      <c r="OU50" s="20" t="str">
        <f t="shared" si="322"/>
        <v>*</v>
      </c>
      <c r="OV50" s="20" t="str">
        <f t="shared" si="323"/>
        <v>*</v>
      </c>
      <c r="OW50" s="20" t="str">
        <f t="shared" si="324"/>
        <v>*</v>
      </c>
      <c r="OX50" s="20" t="str">
        <f t="shared" si="325"/>
        <v>*</v>
      </c>
      <c r="OY50" s="20" t="str">
        <f t="shared" si="328"/>
        <v>*</v>
      </c>
      <c r="OZ50" s="20" t="str">
        <f t="shared" si="326"/>
        <v>*</v>
      </c>
      <c r="PA50" s="20" t="str">
        <f t="shared" si="327"/>
        <v>*</v>
      </c>
      <c r="PB50" s="20" t="str">
        <f t="shared" si="242"/>
        <v>*</v>
      </c>
      <c r="PC50" s="33" t="str">
        <f t="shared" si="243"/>
        <v>*</v>
      </c>
      <c r="PD50" s="20" t="str">
        <f t="shared" si="244"/>
        <v>*</v>
      </c>
      <c r="PE50" s="33" t="str">
        <f t="shared" si="245"/>
        <v>*</v>
      </c>
      <c r="PF50" s="20" t="str">
        <f t="shared" si="246"/>
        <v>*</v>
      </c>
      <c r="PG50" s="33" t="str">
        <f t="shared" si="247"/>
        <v>*</v>
      </c>
      <c r="PH50" s="20" t="str">
        <f t="shared" si="248"/>
        <v>*</v>
      </c>
      <c r="PI50" s="33" t="str">
        <f t="shared" si="249"/>
        <v>*</v>
      </c>
      <c r="PJ50" s="20" t="str">
        <f t="shared" si="250"/>
        <v>*</v>
      </c>
      <c r="PK50" s="33" t="str">
        <f t="shared" si="251"/>
        <v>*</v>
      </c>
      <c r="PL50" s="20" t="str">
        <f t="shared" si="252"/>
        <v>*</v>
      </c>
      <c r="PM50" s="33" t="str">
        <f t="shared" si="253"/>
        <v>*</v>
      </c>
      <c r="PN50" s="20" t="str">
        <f t="shared" si="254"/>
        <v>*</v>
      </c>
      <c r="PO50" s="33" t="str">
        <f t="shared" si="255"/>
        <v>*</v>
      </c>
      <c r="PP50" s="20" t="str">
        <f t="shared" si="256"/>
        <v>*</v>
      </c>
      <c r="PQ50" s="33" t="str">
        <f t="shared" si="257"/>
        <v>*</v>
      </c>
      <c r="PR50" s="20" t="str">
        <f t="shared" si="258"/>
        <v>*</v>
      </c>
      <c r="PS50" s="33" t="str">
        <f t="shared" si="259"/>
        <v>*</v>
      </c>
      <c r="PT50" s="20" t="str">
        <f t="shared" si="260"/>
        <v>*</v>
      </c>
      <c r="PU50" s="33" t="str">
        <f t="shared" si="261"/>
        <v>*</v>
      </c>
      <c r="PV50" s="20" t="str">
        <f t="shared" si="262"/>
        <v>*</v>
      </c>
      <c r="PW50" s="33" t="str">
        <f t="shared" si="263"/>
        <v>*</v>
      </c>
      <c r="PX50" s="20" t="str">
        <f t="shared" si="264"/>
        <v>*</v>
      </c>
      <c r="PY50" s="33" t="str">
        <f t="shared" si="265"/>
        <v>*</v>
      </c>
      <c r="PZ50" s="20" t="str">
        <f t="shared" si="266"/>
        <v>*</v>
      </c>
      <c r="QA50" s="33" t="str">
        <f t="shared" si="267"/>
        <v>*</v>
      </c>
      <c r="QB50" s="20" t="str">
        <f t="shared" si="268"/>
        <v>*</v>
      </c>
      <c r="QC50" s="33" t="str">
        <f t="shared" si="269"/>
        <v>*</v>
      </c>
      <c r="QD50" s="20" t="str">
        <f t="shared" si="270"/>
        <v>*</v>
      </c>
      <c r="QE50" s="33" t="str">
        <f t="shared" si="271"/>
        <v>*</v>
      </c>
      <c r="QF50" s="20" t="str">
        <f t="shared" si="272"/>
        <v>*</v>
      </c>
      <c r="QG50" s="33" t="str">
        <f t="shared" si="273"/>
        <v>*</v>
      </c>
      <c r="QH50" s="20" t="str">
        <f t="shared" si="274"/>
        <v>*</v>
      </c>
      <c r="QI50" s="33" t="str">
        <f t="shared" si="275"/>
        <v>*</v>
      </c>
      <c r="QJ50" s="20" t="str">
        <f t="shared" si="276"/>
        <v>*</v>
      </c>
      <c r="QK50" s="33" t="str">
        <f t="shared" si="277"/>
        <v>*</v>
      </c>
      <c r="QL50" s="20" t="str">
        <f t="shared" si="278"/>
        <v>*</v>
      </c>
      <c r="QM50" s="33" t="str">
        <f t="shared" si="279"/>
        <v>*</v>
      </c>
      <c r="QN50" s="20" t="str">
        <f t="shared" si="280"/>
        <v>جعفری-</v>
      </c>
      <c r="QO50" s="33" t="str">
        <f t="shared" si="281"/>
        <v>*</v>
      </c>
      <c r="QP50" s="20" t="str">
        <f t="shared" si="282"/>
        <v>*</v>
      </c>
      <c r="QQ50" s="33" t="str">
        <f t="shared" si="283"/>
        <v>*</v>
      </c>
      <c r="QR50" s="20" t="str">
        <f t="shared" si="284"/>
        <v>*</v>
      </c>
      <c r="QS50" s="33" t="str">
        <f t="shared" si="285"/>
        <v>*</v>
      </c>
      <c r="QT50" s="20" t="str">
        <f t="shared" si="286"/>
        <v>*</v>
      </c>
      <c r="QU50" s="33" t="str">
        <f t="shared" si="287"/>
        <v>*</v>
      </c>
      <c r="QV50" s="20" t="str">
        <f t="shared" si="288"/>
        <v>*</v>
      </c>
      <c r="QW50" s="33" t="str">
        <f t="shared" si="289"/>
        <v>*</v>
      </c>
      <c r="QX50" s="21" t="str">
        <f t="shared" si="290"/>
        <v>*</v>
      </c>
      <c r="QY50" s="21" t="str">
        <f t="shared" si="291"/>
        <v>*</v>
      </c>
      <c r="QZ50" s="20" t="str">
        <f t="shared" si="292"/>
        <v>*</v>
      </c>
      <c r="RA50" s="33" t="str">
        <f t="shared" si="293"/>
        <v>*</v>
      </c>
      <c r="RB50" s="33"/>
      <c r="RC50" s="7"/>
      <c r="RD50" s="337">
        <f t="shared" si="294"/>
        <v>10</v>
      </c>
      <c r="RE50" s="30" t="str">
        <f t="shared" si="332"/>
        <v>یکشنبه</v>
      </c>
      <c r="RF50" s="63" t="s">
        <v>33</v>
      </c>
      <c r="RG50" s="118" t="str">
        <f t="shared" si="295"/>
        <v>*حا ج محمدی- *******************************************************</v>
      </c>
      <c r="RH50" s="119"/>
      <c r="RI50" s="122">
        <v>10</v>
      </c>
      <c r="RJ50" s="121" t="str">
        <f t="shared" si="296"/>
        <v>*********************************************************</v>
      </c>
      <c r="RK50" s="104"/>
      <c r="RL50" s="337">
        <v>10</v>
      </c>
      <c r="RM50" s="29">
        <f t="shared" si="297"/>
        <v>10</v>
      </c>
      <c r="RN50" s="30" t="str">
        <f t="shared" si="333"/>
        <v>یکشنبه</v>
      </c>
      <c r="RO50" s="727" t="str">
        <f t="shared" si="298"/>
        <v>************************************جعفری-</v>
      </c>
      <c r="RP50" s="729"/>
      <c r="RQ50" s="64" t="s">
        <v>34</v>
      </c>
      <c r="RR50" s="727" t="str">
        <f t="shared" si="299"/>
        <v>**************************************</v>
      </c>
      <c r="RS50" s="728"/>
      <c r="RT50" s="1"/>
      <c r="RU50" s="1"/>
      <c r="RV50" s="29">
        <f t="shared" si="300"/>
        <v>10</v>
      </c>
      <c r="RW50" s="30" t="str">
        <f t="shared" si="301"/>
        <v>یکشنبه</v>
      </c>
      <c r="RX50" s="762" t="str">
        <f t="shared" si="302"/>
        <v>********************************جعفری-******</v>
      </c>
      <c r="RY50" s="729"/>
      <c r="RZ50" s="64"/>
      <c r="SA50" s="727" t="str">
        <f t="shared" si="303"/>
        <v>***********************************</v>
      </c>
      <c r="SB50" s="728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291</v>
      </c>
      <c r="B51" s="374"/>
      <c r="C51" s="375"/>
      <c r="D51" s="376"/>
      <c r="E51" s="312"/>
      <c r="F51" s="329" t="s">
        <v>107</v>
      </c>
      <c r="G51" s="330" t="s">
        <v>28</v>
      </c>
      <c r="H51" s="560" t="s">
        <v>203</v>
      </c>
      <c r="I51" s="561"/>
      <c r="J51" s="307"/>
      <c r="K51" s="572" t="s">
        <v>226</v>
      </c>
      <c r="L51" s="573"/>
      <c r="M51" s="303"/>
      <c r="N51" s="377" t="s">
        <v>199</v>
      </c>
      <c r="O51" s="303"/>
      <c r="P51" s="292"/>
      <c r="Q51" s="292"/>
      <c r="R51" s="304"/>
      <c r="S51" s="378" t="s">
        <v>194</v>
      </c>
      <c r="T51" s="289"/>
      <c r="U51" s="290"/>
      <c r="V51" s="291"/>
      <c r="W51" s="292"/>
      <c r="X51" s="297"/>
      <c r="Y51" s="297"/>
      <c r="Z51" s="296"/>
      <c r="AA51" s="297"/>
      <c r="AB51" s="298"/>
      <c r="AC51" s="340" t="s">
        <v>214</v>
      </c>
      <c r="AD51" s="627" t="str">
        <f>RJ10</f>
        <v>********************************</v>
      </c>
      <c r="AE51" s="628"/>
      <c r="AF51" s="628"/>
      <c r="AG51" s="628"/>
      <c r="AH51" s="628"/>
      <c r="AI51" s="628"/>
      <c r="AJ51" s="628"/>
      <c r="AK51" s="628"/>
      <c r="AL51" s="628"/>
      <c r="AM51" s="628"/>
      <c r="AN51" s="628"/>
      <c r="AO51" s="628"/>
      <c r="AP51" s="628"/>
      <c r="AQ51" s="628"/>
      <c r="AR51" s="629"/>
      <c r="AS51" s="615"/>
      <c r="AT51" s="616"/>
      <c r="AU51" s="616"/>
      <c r="AV51" s="616"/>
      <c r="AW51" s="616"/>
      <c r="AX51" s="617"/>
      <c r="AY51" s="1"/>
      <c r="AZ51" s="1"/>
      <c r="BA51" s="1"/>
      <c r="BB51" s="29">
        <f t="shared" si="304"/>
        <v>11</v>
      </c>
      <c r="BC51" s="30" t="str">
        <f t="shared" si="329"/>
        <v>دوشنبه</v>
      </c>
      <c r="BD51" s="515" t="s">
        <v>32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 t="s">
        <v>32</v>
      </c>
      <c r="BM51" s="516" t="s">
        <v>32</v>
      </c>
      <c r="BN51" s="515" t="s">
        <v>32</v>
      </c>
      <c r="BO51" s="516" t="s">
        <v>32</v>
      </c>
      <c r="BP51" s="515" t="s">
        <v>32</v>
      </c>
      <c r="BQ51" s="516" t="s">
        <v>32</v>
      </c>
      <c r="BR51" s="515" t="s">
        <v>32</v>
      </c>
      <c r="BS51" s="516" t="s">
        <v>32</v>
      </c>
      <c r="BT51" s="515" t="s">
        <v>32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 t="s">
        <v>32</v>
      </c>
      <c r="CB51" s="515" t="s">
        <v>32</v>
      </c>
      <c r="CC51" s="516" t="s">
        <v>32</v>
      </c>
      <c r="CD51" s="515" t="s">
        <v>32</v>
      </c>
      <c r="CE51" s="516" t="s">
        <v>32</v>
      </c>
      <c r="CF51" s="515" t="s">
        <v>32</v>
      </c>
      <c r="CG51" s="516" t="s">
        <v>32</v>
      </c>
      <c r="CH51" s="515" t="s">
        <v>32</v>
      </c>
      <c r="CI51" s="516" t="s">
        <v>32</v>
      </c>
      <c r="CJ51" s="515" t="s">
        <v>32</v>
      </c>
      <c r="CK51" s="516" t="s">
        <v>32</v>
      </c>
      <c r="CL51" s="515" t="s">
        <v>32</v>
      </c>
      <c r="CM51" s="516" t="s">
        <v>32</v>
      </c>
      <c r="CN51" s="515" t="s">
        <v>32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515" t="s">
        <v>32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 t="s">
        <v>32</v>
      </c>
      <c r="CZ51" s="515" t="s">
        <v>32</v>
      </c>
      <c r="DA51" s="516" t="s">
        <v>32</v>
      </c>
      <c r="DB51" s="515" t="s">
        <v>32</v>
      </c>
      <c r="DC51" s="516" t="s">
        <v>32</v>
      </c>
      <c r="DD51" s="515" t="s">
        <v>32</v>
      </c>
      <c r="DE51" s="516" t="s">
        <v>32</v>
      </c>
      <c r="DF51" s="515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 t="s">
        <v>32</v>
      </c>
      <c r="EB51" s="515" t="s">
        <v>32</v>
      </c>
      <c r="EC51" s="516" t="s">
        <v>32</v>
      </c>
      <c r="ED51" s="515" t="s">
        <v>32</v>
      </c>
      <c r="EE51" s="516" t="s">
        <v>32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32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 t="s">
        <v>32</v>
      </c>
      <c r="EQ51" s="516" t="s">
        <v>32</v>
      </c>
      <c r="ER51" s="515" t="s">
        <v>32</v>
      </c>
      <c r="ES51" s="516" t="s">
        <v>32</v>
      </c>
      <c r="ET51" s="515" t="s">
        <v>32</v>
      </c>
      <c r="EU51" s="516" t="s">
        <v>32</v>
      </c>
      <c r="EV51" s="515" t="s">
        <v>32</v>
      </c>
      <c r="EW51" s="516" t="s">
        <v>32</v>
      </c>
      <c r="EX51" s="515" t="s">
        <v>32</v>
      </c>
      <c r="EY51" s="516" t="s">
        <v>32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 t="s">
        <v>32</v>
      </c>
      <c r="FK51" s="516" t="s">
        <v>32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 t="s">
        <v>32</v>
      </c>
      <c r="FS51" s="516" t="s">
        <v>32</v>
      </c>
      <c r="FT51" s="515" t="s">
        <v>32</v>
      </c>
      <c r="FU51" s="516" t="s">
        <v>32</v>
      </c>
      <c r="FV51" s="515" t="s">
        <v>32</v>
      </c>
      <c r="FW51" s="516" t="s">
        <v>32</v>
      </c>
      <c r="FX51" s="515" t="s">
        <v>32</v>
      </c>
      <c r="FY51" s="516" t="s">
        <v>32</v>
      </c>
      <c r="FZ51" s="515" t="s">
        <v>32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 t="s">
        <v>32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515" t="s">
        <v>32</v>
      </c>
      <c r="GY51" s="516" t="s">
        <v>32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 t="s">
        <v>32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 t="s">
        <v>32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 t="s">
        <v>32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1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30" t="str">
        <f t="shared" si="330"/>
        <v>دوشنبه</v>
      </c>
      <c r="JH51" s="32" t="str">
        <f t="shared" si="111"/>
        <v>*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>*</v>
      </c>
      <c r="JQ51" s="33" t="str">
        <f t="shared" si="120"/>
        <v>*</v>
      </c>
      <c r="JR51" s="32" t="str">
        <f t="shared" si="121"/>
        <v>*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>*</v>
      </c>
      <c r="JW51" s="33" t="str">
        <f t="shared" si="126"/>
        <v>*</v>
      </c>
      <c r="JX51" s="32" t="str">
        <f t="shared" si="127"/>
        <v>*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*</v>
      </c>
      <c r="KF51" s="32" t="str">
        <f t="shared" si="135"/>
        <v>*</v>
      </c>
      <c r="KG51" s="33" t="str">
        <f t="shared" si="136"/>
        <v>*</v>
      </c>
      <c r="KH51" s="32" t="str">
        <f t="shared" si="137"/>
        <v>*</v>
      </c>
      <c r="KI51" s="33" t="str">
        <f t="shared" si="138"/>
        <v>*</v>
      </c>
      <c r="KJ51" s="32" t="str">
        <f t="shared" si="139"/>
        <v>*</v>
      </c>
      <c r="KK51" s="33" t="str">
        <f t="shared" si="140"/>
        <v>*</v>
      </c>
      <c r="KL51" s="32" t="str">
        <f t="shared" si="141"/>
        <v>*</v>
      </c>
      <c r="KM51" s="33" t="str">
        <f t="shared" si="142"/>
        <v>*</v>
      </c>
      <c r="KN51" s="32" t="str">
        <f t="shared" si="143"/>
        <v>*</v>
      </c>
      <c r="KO51" s="33" t="str">
        <f t="shared" si="144"/>
        <v>*</v>
      </c>
      <c r="KP51" s="32" t="str">
        <f t="shared" si="145"/>
        <v>*</v>
      </c>
      <c r="KQ51" s="33" t="str">
        <f t="shared" si="146"/>
        <v>*</v>
      </c>
      <c r="KR51" s="32" t="str">
        <f t="shared" si="147"/>
        <v>*</v>
      </c>
      <c r="KS51" s="33" t="str">
        <f t="shared" si="148"/>
        <v>*</v>
      </c>
      <c r="KT51" s="32" t="str">
        <f t="shared" si="149"/>
        <v>*</v>
      </c>
      <c r="KU51" s="33" t="str">
        <f t="shared" si="150"/>
        <v>*</v>
      </c>
      <c r="KV51" s="32" t="str">
        <f t="shared" si="151"/>
        <v>*</v>
      </c>
      <c r="KW51" s="33" t="str">
        <f t="shared" si="152"/>
        <v>*</v>
      </c>
      <c r="KX51" s="32" t="str">
        <f t="shared" si="153"/>
        <v>*</v>
      </c>
      <c r="KY51" s="32" t="str">
        <f t="shared" si="154"/>
        <v>*</v>
      </c>
      <c r="KZ51" s="32" t="str">
        <f t="shared" si="155"/>
        <v>*</v>
      </c>
      <c r="LA51" s="32" t="str">
        <f t="shared" si="156"/>
        <v>*</v>
      </c>
      <c r="LB51" s="20" t="str">
        <f t="shared" si="157"/>
        <v>*</v>
      </c>
      <c r="LC51" s="33" t="str">
        <f t="shared" si="158"/>
        <v>*</v>
      </c>
      <c r="LD51" s="20" t="str">
        <f t="shared" si="159"/>
        <v>*</v>
      </c>
      <c r="LE51" s="33" t="str">
        <f t="shared" si="160"/>
        <v>*</v>
      </c>
      <c r="LF51" s="20" t="str">
        <f t="shared" si="161"/>
        <v>*</v>
      </c>
      <c r="LG51" s="20" t="str">
        <f t="shared" si="162"/>
        <v>*</v>
      </c>
      <c r="LH51" s="20" t="str">
        <f t="shared" si="163"/>
        <v>*</v>
      </c>
      <c r="LI51" s="33" t="str">
        <f t="shared" si="164"/>
        <v>*</v>
      </c>
      <c r="LJ51" s="20" t="str">
        <f t="shared" si="165"/>
        <v>*</v>
      </c>
      <c r="LK51" s="33" t="str">
        <f t="shared" si="166"/>
        <v>*</v>
      </c>
      <c r="LL51" s="20" t="str">
        <f t="shared" si="167"/>
        <v>*</v>
      </c>
      <c r="LM51" s="33" t="str">
        <f t="shared" si="168"/>
        <v>*</v>
      </c>
      <c r="LN51" s="20" t="str">
        <f t="shared" si="169"/>
        <v>*</v>
      </c>
      <c r="LO51" s="33" t="str">
        <f t="shared" si="170"/>
        <v>*</v>
      </c>
      <c r="LP51" s="20" t="str">
        <f t="shared" si="171"/>
        <v>*</v>
      </c>
      <c r="LQ51" s="20" t="str">
        <f t="shared" si="172"/>
        <v>*</v>
      </c>
      <c r="LR51" s="20" t="str">
        <f t="shared" si="173"/>
        <v>*</v>
      </c>
      <c r="LS51" s="20" t="str">
        <f t="shared" si="174"/>
        <v>*</v>
      </c>
      <c r="LT51" s="20" t="str">
        <f t="shared" si="175"/>
        <v>*</v>
      </c>
      <c r="LU51" s="20" t="str">
        <f t="shared" si="176"/>
        <v>*</v>
      </c>
      <c r="LV51" s="20" t="str">
        <f t="shared" si="177"/>
        <v>*</v>
      </c>
      <c r="LW51" s="20" t="str">
        <f t="shared" si="178"/>
        <v>*</v>
      </c>
      <c r="LX51" s="20" t="str">
        <f t="shared" si="179"/>
        <v>*</v>
      </c>
      <c r="LY51" s="20" t="str">
        <f t="shared" si="180"/>
        <v>*</v>
      </c>
      <c r="LZ51" s="20" t="str">
        <f t="shared" si="181"/>
        <v>*</v>
      </c>
      <c r="MA51" s="33" t="str">
        <f t="shared" si="182"/>
        <v>*</v>
      </c>
      <c r="MB51" s="20" t="str">
        <f t="shared" si="183"/>
        <v>*</v>
      </c>
      <c r="MC51" s="33" t="str">
        <f t="shared" si="184"/>
        <v>*</v>
      </c>
      <c r="MD51" s="20" t="str">
        <f t="shared" si="185"/>
        <v>*</v>
      </c>
      <c r="ME51" s="33" t="str">
        <f t="shared" si="186"/>
        <v>*</v>
      </c>
      <c r="MF51" s="20" t="str">
        <f t="shared" si="187"/>
        <v>*</v>
      </c>
      <c r="MG51" s="33" t="str">
        <f t="shared" si="188"/>
        <v>*</v>
      </c>
      <c r="MH51" s="20" t="str">
        <f t="shared" si="189"/>
        <v>*</v>
      </c>
      <c r="MI51" s="33" t="str">
        <f t="shared" si="190"/>
        <v>*</v>
      </c>
      <c r="MJ51" s="20" t="str">
        <f t="shared" si="191"/>
        <v>*</v>
      </c>
      <c r="MK51" s="33" t="str">
        <f t="shared" si="192"/>
        <v>*</v>
      </c>
      <c r="ML51" s="20" t="str">
        <f t="shared" si="193"/>
        <v>*</v>
      </c>
      <c r="MM51" s="33" t="str">
        <f t="shared" si="194"/>
        <v>*</v>
      </c>
      <c r="MN51" s="20" t="str">
        <f t="shared" si="195"/>
        <v>*</v>
      </c>
      <c r="MO51" s="33" t="str">
        <f t="shared" si="196"/>
        <v>*</v>
      </c>
      <c r="MP51" s="20" t="str">
        <f t="shared" si="197"/>
        <v>*</v>
      </c>
      <c r="MQ51" s="33" t="str">
        <f t="shared" si="198"/>
        <v>*</v>
      </c>
      <c r="MR51" s="20" t="str">
        <f t="shared" si="199"/>
        <v>*</v>
      </c>
      <c r="MS51" s="33" t="str">
        <f t="shared" si="200"/>
        <v>*</v>
      </c>
      <c r="MT51" s="20" t="str">
        <f t="shared" si="201"/>
        <v>*</v>
      </c>
      <c r="MU51" s="33" t="str">
        <f t="shared" si="202"/>
        <v>*</v>
      </c>
      <c r="MV51" s="175" t="str">
        <f t="shared" si="203"/>
        <v>*</v>
      </c>
      <c r="MW51" s="176" t="str">
        <f t="shared" si="204"/>
        <v>*</v>
      </c>
      <c r="MX51" s="175" t="str">
        <f t="shared" si="205"/>
        <v>*</v>
      </c>
      <c r="MY51" s="176" t="str">
        <f t="shared" si="206"/>
        <v>*</v>
      </c>
      <c r="MZ51" s="175" t="str">
        <f t="shared" si="305"/>
        <v>*</v>
      </c>
      <c r="NA51" s="175" t="str">
        <f t="shared" si="306"/>
        <v>*</v>
      </c>
      <c r="NB51" s="175" t="str">
        <f t="shared" si="307"/>
        <v>*</v>
      </c>
      <c r="NC51" s="175" t="str">
        <f t="shared" si="308"/>
        <v>*</v>
      </c>
      <c r="ND51" s="176" t="str">
        <f t="shared" si="309"/>
        <v>*</v>
      </c>
      <c r="NE51" s="176" t="str">
        <f t="shared" si="310"/>
        <v>*</v>
      </c>
      <c r="NF51" s="176" t="str">
        <f t="shared" si="311"/>
        <v>*</v>
      </c>
      <c r="NG51" s="176" t="str">
        <f t="shared" si="312"/>
        <v>*</v>
      </c>
      <c r="NH51" s="175" t="str">
        <f t="shared" si="209"/>
        <v>*</v>
      </c>
      <c r="NI51" s="176" t="str">
        <f t="shared" si="210"/>
        <v>*</v>
      </c>
      <c r="NJ51" s="175" t="str">
        <f t="shared" si="211"/>
        <v>*</v>
      </c>
      <c r="NK51" s="176" t="str">
        <f t="shared" si="212"/>
        <v>*</v>
      </c>
      <c r="NL51" s="175" t="str">
        <f t="shared" si="213"/>
        <v>*</v>
      </c>
      <c r="NM51" s="176" t="str">
        <f t="shared" si="214"/>
        <v>*</v>
      </c>
      <c r="NN51" s="175" t="str">
        <f t="shared" si="215"/>
        <v>*</v>
      </c>
      <c r="NO51" s="176" t="str">
        <f t="shared" si="216"/>
        <v>*</v>
      </c>
      <c r="NP51" s="175" t="str">
        <f t="shared" si="217"/>
        <v>*</v>
      </c>
      <c r="NQ51" s="176" t="str">
        <f t="shared" si="218"/>
        <v>*</v>
      </c>
      <c r="NR51" s="175" t="str">
        <f t="shared" si="219"/>
        <v>*</v>
      </c>
      <c r="NS51" s="176" t="str">
        <f t="shared" si="220"/>
        <v>*</v>
      </c>
      <c r="NT51" s="175" t="str">
        <f t="shared" si="221"/>
        <v>*</v>
      </c>
      <c r="NU51" s="176" t="str">
        <f t="shared" si="222"/>
        <v>*</v>
      </c>
      <c r="NV51" s="175" t="str">
        <f t="shared" si="223"/>
        <v>*</v>
      </c>
      <c r="NW51" s="176" t="str">
        <f t="shared" si="224"/>
        <v>*</v>
      </c>
      <c r="NX51" s="175" t="str">
        <f t="shared" si="225"/>
        <v>*</v>
      </c>
      <c r="NY51" s="176" t="str">
        <f t="shared" si="226"/>
        <v>*</v>
      </c>
      <c r="NZ51" s="175" t="str">
        <f t="shared" si="227"/>
        <v>*</v>
      </c>
      <c r="OA51" s="176" t="str">
        <f t="shared" si="228"/>
        <v>*</v>
      </c>
      <c r="OB51" s="175" t="str">
        <f t="shared" si="229"/>
        <v>*</v>
      </c>
      <c r="OC51" s="175" t="str">
        <f t="shared" si="313"/>
        <v>*</v>
      </c>
      <c r="OD51" s="175" t="str">
        <f t="shared" si="230"/>
        <v>*</v>
      </c>
      <c r="OE51" s="175" t="str">
        <f t="shared" si="231"/>
        <v>*</v>
      </c>
      <c r="OF51" s="175" t="str">
        <f t="shared" si="232"/>
        <v>*</v>
      </c>
      <c r="OG51" s="176" t="str">
        <f>TEXT(GE51,"زمانیا-")</f>
        <v>*</v>
      </c>
      <c r="OH51" s="175" t="str">
        <f>TEXT(GF51,"زمانیا-")</f>
        <v>*</v>
      </c>
      <c r="OI51" s="176" t="str">
        <f t="shared" si="235"/>
        <v>*</v>
      </c>
      <c r="OJ51" s="175" t="str">
        <f t="shared" si="236"/>
        <v>*</v>
      </c>
      <c r="OK51" s="176" t="str">
        <f t="shared" si="314"/>
        <v>*</v>
      </c>
      <c r="OL51" s="175" t="str">
        <f t="shared" si="315"/>
        <v>*</v>
      </c>
      <c r="OM51" s="176" t="str">
        <f t="shared" si="316"/>
        <v>*</v>
      </c>
      <c r="ON51" s="175" t="str">
        <f t="shared" si="317"/>
        <v>*</v>
      </c>
      <c r="OO51" s="176" t="str">
        <f t="shared" si="318"/>
        <v>*</v>
      </c>
      <c r="OP51" s="175" t="str">
        <f t="shared" si="319"/>
        <v>*</v>
      </c>
      <c r="OQ51" s="176" t="str">
        <f t="shared" si="320"/>
        <v>*</v>
      </c>
      <c r="OR51" s="29">
        <f t="shared" si="239"/>
        <v>11</v>
      </c>
      <c r="OS51" s="30" t="str">
        <f t="shared" si="331"/>
        <v>دوشنبه</v>
      </c>
      <c r="OT51" s="20" t="str">
        <f t="shared" si="321"/>
        <v>*</v>
      </c>
      <c r="OU51" s="20" t="str">
        <f t="shared" si="322"/>
        <v>*</v>
      </c>
      <c r="OV51" s="20" t="str">
        <f t="shared" si="323"/>
        <v>*</v>
      </c>
      <c r="OW51" s="20" t="str">
        <f t="shared" si="324"/>
        <v>*</v>
      </c>
      <c r="OX51" s="20" t="str">
        <f t="shared" si="325"/>
        <v>*</v>
      </c>
      <c r="OY51" s="20" t="str">
        <f t="shared" si="328"/>
        <v>*</v>
      </c>
      <c r="OZ51" s="20" t="str">
        <f t="shared" si="326"/>
        <v>*</v>
      </c>
      <c r="PA51" s="20" t="str">
        <f t="shared" si="327"/>
        <v>*</v>
      </c>
      <c r="PB51" s="20" t="str">
        <f t="shared" si="242"/>
        <v>*</v>
      </c>
      <c r="PC51" s="33" t="str">
        <f t="shared" si="243"/>
        <v>*</v>
      </c>
      <c r="PD51" s="20" t="str">
        <f t="shared" si="244"/>
        <v>*</v>
      </c>
      <c r="PE51" s="33" t="str">
        <f t="shared" si="245"/>
        <v>*</v>
      </c>
      <c r="PF51" s="20" t="str">
        <f t="shared" si="246"/>
        <v>*</v>
      </c>
      <c r="PG51" s="33" t="str">
        <f t="shared" si="247"/>
        <v>*</v>
      </c>
      <c r="PH51" s="20" t="str">
        <f t="shared" si="248"/>
        <v>*</v>
      </c>
      <c r="PI51" s="33" t="str">
        <f t="shared" si="249"/>
        <v>*</v>
      </c>
      <c r="PJ51" s="20" t="str">
        <f t="shared" si="250"/>
        <v>*</v>
      </c>
      <c r="PK51" s="33" t="str">
        <f t="shared" si="251"/>
        <v>*</v>
      </c>
      <c r="PL51" s="20" t="str">
        <f t="shared" si="252"/>
        <v>*</v>
      </c>
      <c r="PM51" s="33" t="str">
        <f t="shared" si="253"/>
        <v>*</v>
      </c>
      <c r="PN51" s="20" t="str">
        <f t="shared" si="254"/>
        <v>*</v>
      </c>
      <c r="PO51" s="33" t="str">
        <f t="shared" si="255"/>
        <v>*</v>
      </c>
      <c r="PP51" s="20" t="str">
        <f t="shared" si="256"/>
        <v>*</v>
      </c>
      <c r="PQ51" s="33" t="str">
        <f t="shared" si="257"/>
        <v>*</v>
      </c>
      <c r="PR51" s="20" t="str">
        <f t="shared" si="258"/>
        <v>*</v>
      </c>
      <c r="PS51" s="33" t="str">
        <f t="shared" si="259"/>
        <v>*</v>
      </c>
      <c r="PT51" s="20" t="str">
        <f t="shared" si="260"/>
        <v>*</v>
      </c>
      <c r="PU51" s="33" t="str">
        <f t="shared" si="261"/>
        <v>*</v>
      </c>
      <c r="PV51" s="20" t="str">
        <f t="shared" si="262"/>
        <v>*</v>
      </c>
      <c r="PW51" s="33" t="str">
        <f t="shared" si="263"/>
        <v>*</v>
      </c>
      <c r="PX51" s="20" t="str">
        <f t="shared" si="264"/>
        <v>*</v>
      </c>
      <c r="PY51" s="33" t="str">
        <f t="shared" si="265"/>
        <v>*</v>
      </c>
      <c r="PZ51" s="20" t="str">
        <f t="shared" si="266"/>
        <v>*</v>
      </c>
      <c r="QA51" s="33" t="str">
        <f t="shared" si="267"/>
        <v>*</v>
      </c>
      <c r="QB51" s="20" t="str">
        <f t="shared" si="268"/>
        <v>*</v>
      </c>
      <c r="QC51" s="33" t="str">
        <f t="shared" si="269"/>
        <v>*</v>
      </c>
      <c r="QD51" s="20" t="str">
        <f t="shared" si="270"/>
        <v>*</v>
      </c>
      <c r="QE51" s="33" t="str">
        <f t="shared" si="271"/>
        <v>*</v>
      </c>
      <c r="QF51" s="20" t="str">
        <f t="shared" si="272"/>
        <v>*</v>
      </c>
      <c r="QG51" s="33" t="str">
        <f t="shared" si="273"/>
        <v>*</v>
      </c>
      <c r="QH51" s="20" t="str">
        <f t="shared" si="274"/>
        <v>*</v>
      </c>
      <c r="QI51" s="33" t="str">
        <f t="shared" si="275"/>
        <v>*</v>
      </c>
      <c r="QJ51" s="20" t="str">
        <f t="shared" si="276"/>
        <v>نجفی-</v>
      </c>
      <c r="QK51" s="33" t="str">
        <f t="shared" si="277"/>
        <v>*</v>
      </c>
      <c r="QL51" s="20" t="str">
        <f t="shared" si="278"/>
        <v>*</v>
      </c>
      <c r="QM51" s="33" t="str">
        <f t="shared" si="279"/>
        <v>*</v>
      </c>
      <c r="QN51" s="20" t="str">
        <f t="shared" si="280"/>
        <v>*</v>
      </c>
      <c r="QO51" s="33" t="str">
        <f t="shared" si="281"/>
        <v>*</v>
      </c>
      <c r="QP51" s="20" t="str">
        <f t="shared" si="282"/>
        <v>*</v>
      </c>
      <c r="QQ51" s="33" t="str">
        <f t="shared" si="283"/>
        <v>*</v>
      </c>
      <c r="QR51" s="20" t="str">
        <f t="shared" si="284"/>
        <v>*</v>
      </c>
      <c r="QS51" s="33" t="str">
        <f t="shared" si="285"/>
        <v>*</v>
      </c>
      <c r="QT51" s="20" t="str">
        <f t="shared" si="286"/>
        <v>*</v>
      </c>
      <c r="QU51" s="33" t="str">
        <f t="shared" si="287"/>
        <v>*</v>
      </c>
      <c r="QV51" s="20" t="str">
        <f t="shared" si="288"/>
        <v>*</v>
      </c>
      <c r="QW51" s="33" t="str">
        <f t="shared" si="289"/>
        <v>*</v>
      </c>
      <c r="QX51" s="21" t="str">
        <f t="shared" si="290"/>
        <v>*</v>
      </c>
      <c r="QY51" s="21" t="str">
        <f t="shared" si="291"/>
        <v>*</v>
      </c>
      <c r="QZ51" s="20" t="str">
        <f t="shared" si="292"/>
        <v>*</v>
      </c>
      <c r="RA51" s="33" t="str">
        <f t="shared" si="293"/>
        <v>*</v>
      </c>
      <c r="RB51" s="33"/>
      <c r="RC51" s="7"/>
      <c r="RD51" s="337">
        <f t="shared" si="294"/>
        <v>11</v>
      </c>
      <c r="RE51" s="30" t="str">
        <f t="shared" si="332"/>
        <v>دوشنبه</v>
      </c>
      <c r="RF51" s="63" t="s">
        <v>33</v>
      </c>
      <c r="RG51" s="118" t="str">
        <f t="shared" si="295"/>
        <v>*********************************************************</v>
      </c>
      <c r="RH51" s="119"/>
      <c r="RI51" s="120">
        <v>11</v>
      </c>
      <c r="RJ51" s="121" t="str">
        <f t="shared" si="296"/>
        <v>*********************************************************</v>
      </c>
      <c r="RK51" s="104"/>
      <c r="RL51" s="337">
        <v>11</v>
      </c>
      <c r="RM51" s="29">
        <f t="shared" si="297"/>
        <v>11</v>
      </c>
      <c r="RN51" s="30" t="str">
        <f t="shared" si="333"/>
        <v>دوشنبه</v>
      </c>
      <c r="RO51" s="727" t="str">
        <f t="shared" si="298"/>
        <v>**********************************نجفی-**</v>
      </c>
      <c r="RP51" s="729"/>
      <c r="RQ51" s="64" t="s">
        <v>34</v>
      </c>
      <c r="RR51" s="727" t="str">
        <f t="shared" si="299"/>
        <v>**************************************</v>
      </c>
      <c r="RS51" s="728"/>
      <c r="RT51" s="1"/>
      <c r="RU51" s="1"/>
      <c r="RV51" s="29">
        <f t="shared" si="300"/>
        <v>11</v>
      </c>
      <c r="RW51" s="30" t="str">
        <f t="shared" si="301"/>
        <v>دوشنبه</v>
      </c>
      <c r="RX51" s="762" t="str">
        <f t="shared" si="302"/>
        <v>******************************نجفی-********</v>
      </c>
      <c r="RY51" s="729"/>
      <c r="RZ51" s="64"/>
      <c r="SA51" s="727" t="str">
        <f t="shared" si="303"/>
        <v>***********************************</v>
      </c>
      <c r="SB51" s="728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2" t="s">
        <v>292</v>
      </c>
      <c r="B52" s="554" t="s">
        <v>148</v>
      </c>
      <c r="C52" s="474"/>
      <c r="D52" s="475"/>
      <c r="E52" s="313"/>
      <c r="F52" s="338" t="s">
        <v>294</v>
      </c>
      <c r="G52" s="339" t="s">
        <v>28</v>
      </c>
      <c r="H52" s="562" t="s">
        <v>295</v>
      </c>
      <c r="I52" s="563"/>
      <c r="J52" s="481"/>
      <c r="K52" s="556" t="s">
        <v>226</v>
      </c>
      <c r="L52" s="557"/>
      <c r="M52" s="481"/>
      <c r="N52" s="381" t="s">
        <v>192</v>
      </c>
      <c r="O52" s="481"/>
      <c r="P52" s="381" t="s">
        <v>193</v>
      </c>
      <c r="Q52" s="479"/>
      <c r="R52" s="480"/>
      <c r="S52" s="299"/>
      <c r="T52" s="299"/>
      <c r="U52" s="484"/>
      <c r="V52" s="381" t="s">
        <v>132</v>
      </c>
      <c r="W52" s="300"/>
      <c r="X52" s="301"/>
      <c r="Y52" s="382" t="s">
        <v>200</v>
      </c>
      <c r="Z52" s="299" t="s">
        <v>305</v>
      </c>
      <c r="AA52" s="383"/>
      <c r="AB52" s="384"/>
      <c r="AC52" s="343" t="s">
        <v>215</v>
      </c>
      <c r="AD52" s="610" t="str">
        <f>RI82</f>
        <v>*فخرآور-رفیعی-***آجعفری-ایمانی-*********</v>
      </c>
      <c r="AE52" s="605"/>
      <c r="AF52" s="605"/>
      <c r="AG52" s="605"/>
      <c r="AH52" s="605"/>
      <c r="AI52" s="605"/>
      <c r="AJ52" s="605"/>
      <c r="AK52" s="605"/>
      <c r="AL52" s="611"/>
      <c r="AM52" s="344" t="s">
        <v>212</v>
      </c>
      <c r="AN52" s="605" t="str">
        <f>RI118</f>
        <v>*******************</v>
      </c>
      <c r="AO52" s="605"/>
      <c r="AP52" s="605"/>
      <c r="AQ52" s="605"/>
      <c r="AR52" s="606"/>
      <c r="AS52" s="615"/>
      <c r="AT52" s="616"/>
      <c r="AU52" s="616"/>
      <c r="AV52" s="616"/>
      <c r="AW52" s="616"/>
      <c r="AX52" s="617"/>
      <c r="AY52" s="1"/>
      <c r="AZ52" s="1"/>
      <c r="BA52" s="1"/>
      <c r="BB52" s="29">
        <f t="shared" si="304"/>
        <v>12</v>
      </c>
      <c r="BC52" s="30" t="str">
        <f t="shared" si="329"/>
        <v>سه شنبه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 t="s">
        <v>32</v>
      </c>
      <c r="BK52" s="516" t="s">
        <v>32</v>
      </c>
      <c r="BL52" s="515" t="s">
        <v>32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 t="s">
        <v>32</v>
      </c>
      <c r="BT52" s="515" t="s">
        <v>32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 t="s">
        <v>32</v>
      </c>
      <c r="CE52" s="516" t="s">
        <v>32</v>
      </c>
      <c r="CF52" s="515" t="s">
        <v>32</v>
      </c>
      <c r="CG52" s="516" t="s">
        <v>32</v>
      </c>
      <c r="CH52" s="515" t="s">
        <v>32</v>
      </c>
      <c r="CI52" s="516" t="s">
        <v>32</v>
      </c>
      <c r="CJ52" s="515" t="s">
        <v>32</v>
      </c>
      <c r="CK52" s="516" t="s">
        <v>32</v>
      </c>
      <c r="CL52" s="515" t="s">
        <v>32</v>
      </c>
      <c r="CM52" s="516" t="s">
        <v>32</v>
      </c>
      <c r="CN52" s="515" t="s">
        <v>32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15" t="s">
        <v>32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 t="s">
        <v>32</v>
      </c>
      <c r="CZ52" s="515" t="s">
        <v>32</v>
      </c>
      <c r="DA52" s="516" t="s">
        <v>32</v>
      </c>
      <c r="DB52" s="515" t="s">
        <v>32</v>
      </c>
      <c r="DC52" s="516" t="s">
        <v>32</v>
      </c>
      <c r="DD52" s="515" t="s">
        <v>32</v>
      </c>
      <c r="DE52" s="516" t="s">
        <v>32</v>
      </c>
      <c r="DF52" s="515" t="s">
        <v>32</v>
      </c>
      <c r="DG52" s="516" t="s">
        <v>32</v>
      </c>
      <c r="DH52" s="515" t="s">
        <v>32</v>
      </c>
      <c r="DI52" s="516" t="s">
        <v>32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 t="s">
        <v>32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 t="s">
        <v>32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32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 t="s">
        <v>32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 t="s">
        <v>32</v>
      </c>
      <c r="EY52" s="516" t="s">
        <v>32</v>
      </c>
      <c r="EZ52" s="515" t="s">
        <v>32</v>
      </c>
      <c r="FA52" s="516" t="s">
        <v>32</v>
      </c>
      <c r="FB52" s="515" t="s">
        <v>32</v>
      </c>
      <c r="FC52" s="516" t="s">
        <v>32</v>
      </c>
      <c r="FD52" s="515" t="s">
        <v>32</v>
      </c>
      <c r="FE52" s="516" t="s">
        <v>32</v>
      </c>
      <c r="FF52" s="515" t="s">
        <v>32</v>
      </c>
      <c r="FG52" s="516" t="s">
        <v>32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15" t="s">
        <v>32</v>
      </c>
      <c r="FW52" s="516" t="s">
        <v>32</v>
      </c>
      <c r="FX52" s="515" t="s">
        <v>32</v>
      </c>
      <c r="FY52" s="516" t="s">
        <v>32</v>
      </c>
      <c r="FZ52" s="515" t="s">
        <v>32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 t="s">
        <v>32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15" t="s">
        <v>32</v>
      </c>
      <c r="GY52" s="516" t="s">
        <v>32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15" t="s">
        <v>32</v>
      </c>
      <c r="HQ52" s="516" t="s">
        <v>32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16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30" t="str">
        <f t="shared" si="330"/>
        <v>سه شنبه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>*</v>
      </c>
      <c r="JO52" s="33" t="str">
        <f t="shared" si="118"/>
        <v>*</v>
      </c>
      <c r="JP52" s="32" t="str">
        <f t="shared" si="119"/>
        <v>*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>*</v>
      </c>
      <c r="JX52" s="32" t="str">
        <f t="shared" si="127"/>
        <v>*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>*</v>
      </c>
      <c r="KI52" s="33" t="str">
        <f t="shared" si="138"/>
        <v>*</v>
      </c>
      <c r="KJ52" s="32" t="str">
        <f t="shared" si="139"/>
        <v>*</v>
      </c>
      <c r="KK52" s="33" t="str">
        <f t="shared" si="140"/>
        <v>*</v>
      </c>
      <c r="KL52" s="32" t="str">
        <f t="shared" si="141"/>
        <v>*</v>
      </c>
      <c r="KM52" s="33" t="str">
        <f t="shared" si="142"/>
        <v>*</v>
      </c>
      <c r="KN52" s="32" t="str">
        <f t="shared" si="143"/>
        <v>*</v>
      </c>
      <c r="KO52" s="33" t="str">
        <f t="shared" si="144"/>
        <v>*</v>
      </c>
      <c r="KP52" s="32" t="str">
        <f t="shared" si="145"/>
        <v>*</v>
      </c>
      <c r="KQ52" s="33" t="str">
        <f t="shared" si="146"/>
        <v>*</v>
      </c>
      <c r="KR52" s="32" t="str">
        <f t="shared" si="147"/>
        <v>*</v>
      </c>
      <c r="KS52" s="33" t="str">
        <f t="shared" si="148"/>
        <v>*</v>
      </c>
      <c r="KT52" s="32" t="str">
        <f t="shared" si="149"/>
        <v>*</v>
      </c>
      <c r="KU52" s="33" t="str">
        <f t="shared" si="150"/>
        <v>*</v>
      </c>
      <c r="KV52" s="32" t="str">
        <f t="shared" si="151"/>
        <v>*</v>
      </c>
      <c r="KW52" s="33" t="str">
        <f t="shared" si="152"/>
        <v>*</v>
      </c>
      <c r="KX52" s="32" t="str">
        <f t="shared" si="153"/>
        <v>*</v>
      </c>
      <c r="KY52" s="32" t="str">
        <f t="shared" si="154"/>
        <v>*</v>
      </c>
      <c r="KZ52" s="32" t="str">
        <f t="shared" si="155"/>
        <v>*</v>
      </c>
      <c r="LA52" s="32" t="str">
        <f t="shared" si="156"/>
        <v>*</v>
      </c>
      <c r="LB52" s="20" t="str">
        <f t="shared" si="157"/>
        <v>*</v>
      </c>
      <c r="LC52" s="33" t="str">
        <f t="shared" si="158"/>
        <v>*</v>
      </c>
      <c r="LD52" s="20" t="str">
        <f t="shared" si="159"/>
        <v>*</v>
      </c>
      <c r="LE52" s="33" t="str">
        <f t="shared" si="160"/>
        <v>*</v>
      </c>
      <c r="LF52" s="20" t="str">
        <f t="shared" si="161"/>
        <v>*</v>
      </c>
      <c r="LG52" s="20" t="str">
        <f t="shared" si="162"/>
        <v>*</v>
      </c>
      <c r="LH52" s="20" t="str">
        <f t="shared" si="163"/>
        <v>*</v>
      </c>
      <c r="LI52" s="33" t="str">
        <f t="shared" si="164"/>
        <v>*</v>
      </c>
      <c r="LJ52" s="20" t="str">
        <f t="shared" si="165"/>
        <v>*</v>
      </c>
      <c r="LK52" s="33" t="str">
        <f t="shared" si="166"/>
        <v>*</v>
      </c>
      <c r="LL52" s="20" t="str">
        <f t="shared" si="167"/>
        <v>*</v>
      </c>
      <c r="LM52" s="33" t="str">
        <f t="shared" si="168"/>
        <v>*</v>
      </c>
      <c r="LN52" s="20" t="str">
        <f t="shared" si="169"/>
        <v>*</v>
      </c>
      <c r="LO52" s="33" t="str">
        <f t="shared" si="170"/>
        <v>*</v>
      </c>
      <c r="LP52" s="20" t="str">
        <f t="shared" si="171"/>
        <v>*</v>
      </c>
      <c r="LQ52" s="20" t="str">
        <f t="shared" si="172"/>
        <v>*</v>
      </c>
      <c r="LR52" s="20" t="str">
        <f t="shared" si="173"/>
        <v>*</v>
      </c>
      <c r="LS52" s="20" t="str">
        <f t="shared" si="174"/>
        <v>*</v>
      </c>
      <c r="LT52" s="20" t="str">
        <f t="shared" si="175"/>
        <v>*</v>
      </c>
      <c r="LU52" s="20" t="str">
        <f t="shared" si="176"/>
        <v>*</v>
      </c>
      <c r="LV52" s="20" t="str">
        <f t="shared" si="177"/>
        <v>*</v>
      </c>
      <c r="LW52" s="20" t="str">
        <f t="shared" si="178"/>
        <v>*</v>
      </c>
      <c r="LX52" s="20" t="str">
        <f t="shared" si="179"/>
        <v>*</v>
      </c>
      <c r="LY52" s="20" t="str">
        <f t="shared" si="180"/>
        <v>*</v>
      </c>
      <c r="LZ52" s="20" t="str">
        <f t="shared" si="181"/>
        <v>*</v>
      </c>
      <c r="MA52" s="33" t="str">
        <f t="shared" si="182"/>
        <v>*</v>
      </c>
      <c r="MB52" s="20" t="str">
        <f t="shared" si="183"/>
        <v>*</v>
      </c>
      <c r="MC52" s="33" t="str">
        <f t="shared" si="184"/>
        <v>*</v>
      </c>
      <c r="MD52" s="20" t="str">
        <f t="shared" si="185"/>
        <v>*</v>
      </c>
      <c r="ME52" s="33" t="str">
        <f t="shared" si="186"/>
        <v>*</v>
      </c>
      <c r="MF52" s="20" t="str">
        <f t="shared" si="187"/>
        <v>*</v>
      </c>
      <c r="MG52" s="33" t="str">
        <f t="shared" si="188"/>
        <v>*</v>
      </c>
      <c r="MH52" s="20" t="str">
        <f t="shared" si="189"/>
        <v>*</v>
      </c>
      <c r="MI52" s="33" t="str">
        <f t="shared" si="190"/>
        <v>*</v>
      </c>
      <c r="MJ52" s="20" t="str">
        <f t="shared" si="191"/>
        <v>*</v>
      </c>
      <c r="MK52" s="33" t="str">
        <f t="shared" si="192"/>
        <v>*</v>
      </c>
      <c r="ML52" s="20" t="str">
        <f t="shared" si="193"/>
        <v>*</v>
      </c>
      <c r="MM52" s="33" t="str">
        <f t="shared" si="194"/>
        <v>*</v>
      </c>
      <c r="MN52" s="20" t="str">
        <f t="shared" si="195"/>
        <v>*</v>
      </c>
      <c r="MO52" s="33" t="str">
        <f t="shared" si="196"/>
        <v>*</v>
      </c>
      <c r="MP52" s="20" t="str">
        <f t="shared" si="197"/>
        <v>*</v>
      </c>
      <c r="MQ52" s="33" t="str">
        <f t="shared" si="198"/>
        <v>*</v>
      </c>
      <c r="MR52" s="20" t="str">
        <f t="shared" si="199"/>
        <v>*</v>
      </c>
      <c r="MS52" s="33" t="str">
        <f t="shared" si="200"/>
        <v>*</v>
      </c>
      <c r="MT52" s="20" t="str">
        <f t="shared" si="201"/>
        <v>*</v>
      </c>
      <c r="MU52" s="33" t="str">
        <f t="shared" si="202"/>
        <v>*</v>
      </c>
      <c r="MV52" s="175" t="str">
        <f t="shared" si="203"/>
        <v>*</v>
      </c>
      <c r="MW52" s="176" t="str">
        <f t="shared" si="204"/>
        <v>*</v>
      </c>
      <c r="MX52" s="175" t="str">
        <f t="shared" si="205"/>
        <v>*</v>
      </c>
      <c r="MY52" s="176" t="str">
        <f t="shared" si="206"/>
        <v>*</v>
      </c>
      <c r="MZ52" s="175" t="str">
        <f t="shared" si="305"/>
        <v>*</v>
      </c>
      <c r="NA52" s="175" t="str">
        <f t="shared" si="306"/>
        <v>*</v>
      </c>
      <c r="NB52" s="175" t="str">
        <f t="shared" si="307"/>
        <v>*</v>
      </c>
      <c r="NC52" s="175" t="str">
        <f t="shared" si="308"/>
        <v>*</v>
      </c>
      <c r="ND52" s="176" t="str">
        <f t="shared" si="309"/>
        <v>*</v>
      </c>
      <c r="NE52" s="176" t="str">
        <f t="shared" si="310"/>
        <v>*</v>
      </c>
      <c r="NF52" s="176" t="str">
        <f t="shared" si="311"/>
        <v>*</v>
      </c>
      <c r="NG52" s="176" t="str">
        <f t="shared" si="312"/>
        <v>*</v>
      </c>
      <c r="NH52" s="175" t="str">
        <f t="shared" si="209"/>
        <v>*</v>
      </c>
      <c r="NI52" s="176" t="str">
        <f t="shared" si="210"/>
        <v>*</v>
      </c>
      <c r="NJ52" s="175" t="str">
        <f t="shared" si="211"/>
        <v>*</v>
      </c>
      <c r="NK52" s="176" t="str">
        <f t="shared" si="212"/>
        <v>*</v>
      </c>
      <c r="NL52" s="175" t="str">
        <f t="shared" si="213"/>
        <v>*</v>
      </c>
      <c r="NM52" s="176" t="str">
        <f t="shared" si="214"/>
        <v>*</v>
      </c>
      <c r="NN52" s="175" t="str">
        <f t="shared" si="215"/>
        <v>*</v>
      </c>
      <c r="NO52" s="176" t="str">
        <f t="shared" si="216"/>
        <v>*</v>
      </c>
      <c r="NP52" s="175" t="str">
        <f t="shared" si="217"/>
        <v>*</v>
      </c>
      <c r="NQ52" s="176" t="str">
        <f t="shared" si="218"/>
        <v>*</v>
      </c>
      <c r="NR52" s="175" t="str">
        <f t="shared" si="219"/>
        <v>*</v>
      </c>
      <c r="NS52" s="176" t="str">
        <f t="shared" si="220"/>
        <v>*</v>
      </c>
      <c r="NT52" s="175" t="str">
        <f t="shared" si="221"/>
        <v>*</v>
      </c>
      <c r="NU52" s="176" t="str">
        <f t="shared" si="222"/>
        <v>*</v>
      </c>
      <c r="NV52" s="175" t="str">
        <f t="shared" si="223"/>
        <v>*</v>
      </c>
      <c r="NW52" s="176" t="str">
        <f t="shared" si="224"/>
        <v>*</v>
      </c>
      <c r="NX52" s="175" t="str">
        <f t="shared" si="225"/>
        <v>*</v>
      </c>
      <c r="NY52" s="176" t="str">
        <f t="shared" si="226"/>
        <v>*</v>
      </c>
      <c r="NZ52" s="175" t="str">
        <f t="shared" si="227"/>
        <v>*</v>
      </c>
      <c r="OA52" s="176" t="str">
        <f t="shared" si="228"/>
        <v>*</v>
      </c>
      <c r="OB52" s="175" t="str">
        <f t="shared" si="229"/>
        <v>*</v>
      </c>
      <c r="OC52" s="175" t="str">
        <f t="shared" si="313"/>
        <v>*</v>
      </c>
      <c r="OD52" s="175" t="str">
        <f t="shared" si="230"/>
        <v>*</v>
      </c>
      <c r="OE52" s="175" t="str">
        <f t="shared" si="231"/>
        <v>*</v>
      </c>
      <c r="OF52" s="175" t="str">
        <f t="shared" si="232"/>
        <v>*</v>
      </c>
      <c r="OG52" s="176" t="str">
        <f t="shared" si="233"/>
        <v>*</v>
      </c>
      <c r="OH52" s="175" t="str">
        <f t="shared" si="234"/>
        <v>*</v>
      </c>
      <c r="OI52" s="176" t="str">
        <f t="shared" si="235"/>
        <v>*</v>
      </c>
      <c r="OJ52" s="175" t="str">
        <f t="shared" si="236"/>
        <v>*</v>
      </c>
      <c r="OK52" s="176" t="str">
        <f t="shared" si="314"/>
        <v>*</v>
      </c>
      <c r="OL52" s="175" t="str">
        <f t="shared" si="315"/>
        <v>*</v>
      </c>
      <c r="OM52" s="176" t="str">
        <f t="shared" si="316"/>
        <v>*</v>
      </c>
      <c r="ON52" s="175" t="str">
        <f t="shared" si="317"/>
        <v>*</v>
      </c>
      <c r="OO52" s="176" t="str">
        <f t="shared" si="318"/>
        <v>*</v>
      </c>
      <c r="OP52" s="175" t="str">
        <f t="shared" si="319"/>
        <v>*</v>
      </c>
      <c r="OQ52" s="176" t="str">
        <f t="shared" si="320"/>
        <v>*</v>
      </c>
      <c r="OR52" s="29">
        <f t="shared" si="239"/>
        <v>12</v>
      </c>
      <c r="OS52" s="30" t="str">
        <f t="shared" si="331"/>
        <v>سه شنبه</v>
      </c>
      <c r="OT52" s="20" t="str">
        <f t="shared" si="321"/>
        <v>*</v>
      </c>
      <c r="OU52" s="20" t="str">
        <f t="shared" si="322"/>
        <v>*</v>
      </c>
      <c r="OV52" s="20" t="str">
        <f t="shared" si="323"/>
        <v>*</v>
      </c>
      <c r="OW52" s="20" t="str">
        <f t="shared" si="324"/>
        <v>*</v>
      </c>
      <c r="OX52" s="20" t="str">
        <f t="shared" si="325"/>
        <v>*</v>
      </c>
      <c r="OY52" s="20" t="str">
        <f t="shared" si="328"/>
        <v>*</v>
      </c>
      <c r="OZ52" s="20" t="str">
        <f t="shared" si="326"/>
        <v>*</v>
      </c>
      <c r="PA52" s="20" t="str">
        <f t="shared" si="327"/>
        <v>*</v>
      </c>
      <c r="PB52" s="20" t="str">
        <f t="shared" si="242"/>
        <v>*</v>
      </c>
      <c r="PC52" s="33" t="str">
        <f t="shared" si="243"/>
        <v>*</v>
      </c>
      <c r="PD52" s="20" t="str">
        <f t="shared" si="244"/>
        <v>*</v>
      </c>
      <c r="PE52" s="33" t="str">
        <f t="shared" si="245"/>
        <v>*</v>
      </c>
      <c r="PF52" s="20" t="str">
        <f t="shared" si="246"/>
        <v>*</v>
      </c>
      <c r="PG52" s="33" t="str">
        <f t="shared" si="247"/>
        <v>*</v>
      </c>
      <c r="PH52" s="20" t="str">
        <f t="shared" si="248"/>
        <v>*</v>
      </c>
      <c r="PI52" s="33" t="str">
        <f t="shared" si="249"/>
        <v>*</v>
      </c>
      <c r="PJ52" s="20" t="str">
        <f t="shared" si="250"/>
        <v>*</v>
      </c>
      <c r="PK52" s="33" t="str">
        <f t="shared" si="251"/>
        <v>*</v>
      </c>
      <c r="PL52" s="20" t="str">
        <f t="shared" si="252"/>
        <v>*</v>
      </c>
      <c r="PM52" s="33" t="str">
        <f t="shared" si="253"/>
        <v>*</v>
      </c>
      <c r="PN52" s="20" t="str">
        <f t="shared" si="254"/>
        <v>*</v>
      </c>
      <c r="PO52" s="33" t="str">
        <f t="shared" si="255"/>
        <v>*</v>
      </c>
      <c r="PP52" s="20" t="str">
        <f t="shared" si="256"/>
        <v>*</v>
      </c>
      <c r="PQ52" s="33" t="str">
        <f t="shared" si="257"/>
        <v>*</v>
      </c>
      <c r="PR52" s="20" t="str">
        <f t="shared" si="258"/>
        <v>*</v>
      </c>
      <c r="PS52" s="33" t="str">
        <f t="shared" si="259"/>
        <v>*</v>
      </c>
      <c r="PT52" s="20" t="str">
        <f t="shared" si="260"/>
        <v>*</v>
      </c>
      <c r="PU52" s="33" t="str">
        <f t="shared" si="261"/>
        <v>*</v>
      </c>
      <c r="PV52" s="20" t="str">
        <f t="shared" si="262"/>
        <v>*</v>
      </c>
      <c r="PW52" s="33" t="str">
        <f t="shared" si="263"/>
        <v>*</v>
      </c>
      <c r="PX52" s="20" t="str">
        <f t="shared" si="264"/>
        <v>*</v>
      </c>
      <c r="PY52" s="33" t="str">
        <f t="shared" si="265"/>
        <v>*</v>
      </c>
      <c r="PZ52" s="20" t="str">
        <f t="shared" si="266"/>
        <v>*</v>
      </c>
      <c r="QA52" s="33" t="str">
        <f t="shared" si="267"/>
        <v>*</v>
      </c>
      <c r="QB52" s="20" t="str">
        <f t="shared" si="268"/>
        <v>*</v>
      </c>
      <c r="QC52" s="33" t="str">
        <f t="shared" si="269"/>
        <v>*</v>
      </c>
      <c r="QD52" s="20" t="str">
        <f t="shared" si="270"/>
        <v>*</v>
      </c>
      <c r="QE52" s="33" t="str">
        <f t="shared" si="271"/>
        <v>*</v>
      </c>
      <c r="QF52" s="20" t="str">
        <f t="shared" si="272"/>
        <v>*</v>
      </c>
      <c r="QG52" s="33" t="str">
        <f t="shared" si="273"/>
        <v>*</v>
      </c>
      <c r="QH52" s="20" t="str">
        <f t="shared" si="274"/>
        <v>*</v>
      </c>
      <c r="QI52" s="33" t="str">
        <f t="shared" si="275"/>
        <v>*</v>
      </c>
      <c r="QJ52" s="20" t="str">
        <f t="shared" si="276"/>
        <v>*</v>
      </c>
      <c r="QK52" s="33" t="str">
        <f t="shared" si="277"/>
        <v>*</v>
      </c>
      <c r="QL52" s="20" t="str">
        <f t="shared" si="278"/>
        <v>*</v>
      </c>
      <c r="QM52" s="33" t="str">
        <f t="shared" si="279"/>
        <v>*</v>
      </c>
      <c r="QN52" s="20" t="str">
        <f t="shared" si="280"/>
        <v>*</v>
      </c>
      <c r="QO52" s="33" t="str">
        <f t="shared" si="281"/>
        <v>*</v>
      </c>
      <c r="QP52" s="20" t="str">
        <f t="shared" si="282"/>
        <v>*</v>
      </c>
      <c r="QQ52" s="33" t="str">
        <f t="shared" si="283"/>
        <v>*</v>
      </c>
      <c r="QR52" s="20" t="str">
        <f t="shared" si="284"/>
        <v>*</v>
      </c>
      <c r="QS52" s="33" t="str">
        <f t="shared" si="285"/>
        <v>*</v>
      </c>
      <c r="QT52" s="20" t="str">
        <f t="shared" si="286"/>
        <v>*</v>
      </c>
      <c r="QU52" s="33" t="str">
        <f t="shared" si="287"/>
        <v>*</v>
      </c>
      <c r="QV52" s="20" t="str">
        <f t="shared" si="288"/>
        <v>*</v>
      </c>
      <c r="QW52" s="33" t="str">
        <f t="shared" si="289"/>
        <v>*</v>
      </c>
      <c r="QX52" s="21" t="str">
        <f t="shared" si="290"/>
        <v>*</v>
      </c>
      <c r="QY52" s="21" t="str">
        <f t="shared" si="291"/>
        <v>*</v>
      </c>
      <c r="QZ52" s="20" t="str">
        <f t="shared" si="292"/>
        <v>*</v>
      </c>
      <c r="RA52" s="33" t="str">
        <f t="shared" si="293"/>
        <v>*</v>
      </c>
      <c r="RB52" s="33"/>
      <c r="RC52" s="7"/>
      <c r="RD52" s="337">
        <f t="shared" si="294"/>
        <v>12</v>
      </c>
      <c r="RE52" s="30" t="str">
        <f t="shared" si="332"/>
        <v>سه شنبه</v>
      </c>
      <c r="RF52" s="63" t="s">
        <v>33</v>
      </c>
      <c r="RG52" s="118" t="str">
        <f t="shared" si="295"/>
        <v>*حا ج محمدی- *******************************************************</v>
      </c>
      <c r="RH52" s="119"/>
      <c r="RI52" s="122">
        <v>12</v>
      </c>
      <c r="RJ52" s="121" t="str">
        <f t="shared" si="296"/>
        <v>*********************************************************</v>
      </c>
      <c r="RK52" s="104"/>
      <c r="RL52" s="337">
        <v>12</v>
      </c>
      <c r="RM52" s="29">
        <f t="shared" si="297"/>
        <v>12</v>
      </c>
      <c r="RN52" s="30" t="str">
        <f t="shared" si="333"/>
        <v>سه شنبه</v>
      </c>
      <c r="RO52" s="727" t="str">
        <f t="shared" si="298"/>
        <v>*************************************</v>
      </c>
      <c r="RP52" s="729"/>
      <c r="RQ52" s="64" t="s">
        <v>34</v>
      </c>
      <c r="RR52" s="727" t="str">
        <f t="shared" si="299"/>
        <v>**************************************</v>
      </c>
      <c r="RS52" s="728"/>
      <c r="RT52" s="1"/>
      <c r="RU52" s="1"/>
      <c r="RV52" s="29">
        <f t="shared" si="300"/>
        <v>12</v>
      </c>
      <c r="RW52" s="30" t="str">
        <f t="shared" si="301"/>
        <v>سه شنبه</v>
      </c>
      <c r="RX52" s="762" t="str">
        <f t="shared" si="302"/>
        <v>***************************************</v>
      </c>
      <c r="RY52" s="729"/>
      <c r="RZ52" s="64"/>
      <c r="SA52" s="727" t="str">
        <f t="shared" si="303"/>
        <v>***********************************</v>
      </c>
      <c r="SB52" s="728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206</v>
      </c>
      <c r="B53" s="386"/>
      <c r="C53" s="387"/>
      <c r="D53" s="388"/>
      <c r="E53" s="318" t="s">
        <v>120</v>
      </c>
      <c r="F53" s="331" t="s">
        <v>157</v>
      </c>
      <c r="G53" s="566" t="s">
        <v>195</v>
      </c>
      <c r="H53" s="567"/>
      <c r="I53" s="567"/>
      <c r="J53" s="568"/>
      <c r="K53" s="579" t="s">
        <v>187</v>
      </c>
      <c r="L53" s="579"/>
      <c r="M53" s="579"/>
      <c r="N53" s="591" t="s">
        <v>196</v>
      </c>
      <c r="O53" s="591"/>
      <c r="P53" s="591"/>
      <c r="Q53" s="591" t="s">
        <v>197</v>
      </c>
      <c r="R53" s="591"/>
      <c r="S53" s="592"/>
      <c r="T53" s="588" t="s">
        <v>204</v>
      </c>
      <c r="U53" s="589"/>
      <c r="V53" s="589"/>
      <c r="W53" s="590"/>
      <c r="X53" s="585" t="s">
        <v>201</v>
      </c>
      <c r="Y53" s="586"/>
      <c r="Z53" s="586"/>
      <c r="AA53" s="586"/>
      <c r="AB53" s="587"/>
      <c r="AC53" s="599" t="str">
        <f>RO46</f>
        <v>*************************************</v>
      </c>
      <c r="AD53" s="599"/>
      <c r="AE53" s="599"/>
      <c r="AF53" s="599"/>
      <c r="AG53" s="599"/>
      <c r="AH53" s="599"/>
      <c r="AI53" s="600"/>
      <c r="AJ53" s="601"/>
      <c r="AK53" s="601"/>
      <c r="AL53" s="601"/>
      <c r="AM53" s="601"/>
      <c r="AN53" s="601"/>
      <c r="AO53" s="601"/>
      <c r="AP53" s="601"/>
      <c r="AQ53" s="601"/>
      <c r="AR53" s="602"/>
      <c r="AS53" s="615"/>
      <c r="AT53" s="616"/>
      <c r="AU53" s="616"/>
      <c r="AV53" s="616"/>
      <c r="AW53" s="616"/>
      <c r="AX53" s="617"/>
      <c r="AY53" s="1"/>
      <c r="AZ53" s="1"/>
      <c r="BA53" s="1"/>
      <c r="BB53" s="29">
        <f t="shared" si="304"/>
        <v>13</v>
      </c>
      <c r="BC53" s="30" t="str">
        <f t="shared" si="329"/>
        <v>چهارشنبه</v>
      </c>
      <c r="BD53" s="515" t="s">
        <v>32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 t="s">
        <v>32</v>
      </c>
      <c r="BK53" s="516" t="s">
        <v>32</v>
      </c>
      <c r="BL53" s="515" t="s">
        <v>32</v>
      </c>
      <c r="BM53" s="516" t="s">
        <v>32</v>
      </c>
      <c r="BN53" s="515" t="s">
        <v>32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 t="s">
        <v>32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 t="s">
        <v>32</v>
      </c>
      <c r="CB53" s="515" t="s">
        <v>32</v>
      </c>
      <c r="CC53" s="516" t="s">
        <v>32</v>
      </c>
      <c r="CD53" s="515" t="s">
        <v>32</v>
      </c>
      <c r="CE53" s="516" t="s">
        <v>32</v>
      </c>
      <c r="CF53" s="515" t="s">
        <v>32</v>
      </c>
      <c r="CG53" s="516" t="s">
        <v>32</v>
      </c>
      <c r="CH53" s="515" t="s">
        <v>32</v>
      </c>
      <c r="CI53" s="516" t="s">
        <v>32</v>
      </c>
      <c r="CJ53" s="515" t="s">
        <v>32</v>
      </c>
      <c r="CK53" s="516" t="s">
        <v>32</v>
      </c>
      <c r="CL53" s="515" t="s">
        <v>32</v>
      </c>
      <c r="CM53" s="516" t="s">
        <v>32</v>
      </c>
      <c r="CN53" s="515" t="s">
        <v>32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15" t="s">
        <v>32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 t="s">
        <v>32</v>
      </c>
      <c r="CZ53" s="515" t="s">
        <v>32</v>
      </c>
      <c r="DA53" s="516" t="s">
        <v>32</v>
      </c>
      <c r="DB53" s="515" t="s">
        <v>32</v>
      </c>
      <c r="DC53" s="516" t="s">
        <v>32</v>
      </c>
      <c r="DD53" s="515" t="s">
        <v>32</v>
      </c>
      <c r="DE53" s="516" t="s">
        <v>32</v>
      </c>
      <c r="DF53" s="515" t="s">
        <v>32</v>
      </c>
      <c r="DG53" s="516" t="s">
        <v>32</v>
      </c>
      <c r="DH53" s="515" t="s">
        <v>32</v>
      </c>
      <c r="DI53" s="516" t="s">
        <v>32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 t="s">
        <v>32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 t="s">
        <v>32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 t="s">
        <v>32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32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 t="s">
        <v>32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 t="s">
        <v>32</v>
      </c>
      <c r="EY53" s="516" t="s">
        <v>32</v>
      </c>
      <c r="EZ53" s="515" t="s">
        <v>32</v>
      </c>
      <c r="FA53" s="516" t="s">
        <v>32</v>
      </c>
      <c r="FB53" s="515" t="s">
        <v>32</v>
      </c>
      <c r="FC53" s="516" t="s">
        <v>32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 t="s">
        <v>32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15" t="s">
        <v>32</v>
      </c>
      <c r="FW53" s="516" t="s">
        <v>32</v>
      </c>
      <c r="FX53" s="515" t="s">
        <v>32</v>
      </c>
      <c r="FY53" s="516" t="s">
        <v>32</v>
      </c>
      <c r="FZ53" s="515" t="s">
        <v>32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15" t="s">
        <v>32</v>
      </c>
      <c r="GY53" s="516" t="s">
        <v>32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 t="s">
        <v>32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15" t="s">
        <v>32</v>
      </c>
      <c r="HQ53" s="516" t="s">
        <v>32</v>
      </c>
      <c r="HR53" s="515" t="s">
        <v>32</v>
      </c>
      <c r="HS53" s="516" t="s">
        <v>32</v>
      </c>
      <c r="HT53" s="515" t="s">
        <v>32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16" t="s">
        <v>32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>
        <v>1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30" t="str">
        <f t="shared" si="330"/>
        <v>چهارشنبه</v>
      </c>
      <c r="JH53" s="32" t="str">
        <f t="shared" si="111"/>
        <v>*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>*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*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>*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*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>*</v>
      </c>
      <c r="KI53" s="33" t="str">
        <f t="shared" si="138"/>
        <v>*</v>
      </c>
      <c r="KJ53" s="32" t="str">
        <f t="shared" si="139"/>
        <v>*</v>
      </c>
      <c r="KK53" s="33" t="str">
        <f t="shared" si="140"/>
        <v>*</v>
      </c>
      <c r="KL53" s="32" t="str">
        <f t="shared" si="141"/>
        <v>*</v>
      </c>
      <c r="KM53" s="33" t="str">
        <f t="shared" si="142"/>
        <v>*</v>
      </c>
      <c r="KN53" s="32" t="str">
        <f t="shared" si="143"/>
        <v>*</v>
      </c>
      <c r="KO53" s="33" t="str">
        <f t="shared" si="144"/>
        <v>*</v>
      </c>
      <c r="KP53" s="32" t="str">
        <f t="shared" si="145"/>
        <v>*</v>
      </c>
      <c r="KQ53" s="33" t="str">
        <f t="shared" si="146"/>
        <v>*</v>
      </c>
      <c r="KR53" s="32" t="str">
        <f t="shared" si="147"/>
        <v>*</v>
      </c>
      <c r="KS53" s="33" t="str">
        <f t="shared" si="148"/>
        <v>*</v>
      </c>
      <c r="KT53" s="32" t="str">
        <f t="shared" si="149"/>
        <v>*</v>
      </c>
      <c r="KU53" s="33" t="str">
        <f t="shared" si="150"/>
        <v>*</v>
      </c>
      <c r="KV53" s="32" t="str">
        <f t="shared" si="151"/>
        <v>*</v>
      </c>
      <c r="KW53" s="33" t="str">
        <f t="shared" si="152"/>
        <v>*</v>
      </c>
      <c r="KX53" s="32" t="str">
        <f t="shared" si="153"/>
        <v>*</v>
      </c>
      <c r="KY53" s="32" t="str">
        <f t="shared" si="154"/>
        <v>*</v>
      </c>
      <c r="KZ53" s="32" t="str">
        <f t="shared" si="155"/>
        <v>*</v>
      </c>
      <c r="LA53" s="32" t="str">
        <f t="shared" si="156"/>
        <v>*</v>
      </c>
      <c r="LB53" s="20" t="str">
        <f t="shared" si="157"/>
        <v>*</v>
      </c>
      <c r="LC53" s="33" t="str">
        <f t="shared" si="158"/>
        <v>*</v>
      </c>
      <c r="LD53" s="20" t="str">
        <f t="shared" si="159"/>
        <v>*</v>
      </c>
      <c r="LE53" s="33" t="str">
        <f t="shared" si="160"/>
        <v>*</v>
      </c>
      <c r="LF53" s="20" t="str">
        <f t="shared" si="161"/>
        <v>*</v>
      </c>
      <c r="LG53" s="20" t="str">
        <f t="shared" si="162"/>
        <v>*</v>
      </c>
      <c r="LH53" s="20" t="str">
        <f t="shared" si="163"/>
        <v>*</v>
      </c>
      <c r="LI53" s="33" t="str">
        <f t="shared" si="164"/>
        <v>*</v>
      </c>
      <c r="LJ53" s="20" t="str">
        <f t="shared" si="165"/>
        <v>*</v>
      </c>
      <c r="LK53" s="33" t="str">
        <f t="shared" si="166"/>
        <v>*</v>
      </c>
      <c r="LL53" s="20" t="str">
        <f t="shared" si="167"/>
        <v>*</v>
      </c>
      <c r="LM53" s="33" t="str">
        <f t="shared" si="168"/>
        <v>*</v>
      </c>
      <c r="LN53" s="20" t="str">
        <f t="shared" si="169"/>
        <v>*</v>
      </c>
      <c r="LO53" s="33" t="str">
        <f t="shared" si="170"/>
        <v>*</v>
      </c>
      <c r="LP53" s="20" t="str">
        <f t="shared" si="171"/>
        <v>*</v>
      </c>
      <c r="LQ53" s="20" t="str">
        <f t="shared" si="172"/>
        <v>*</v>
      </c>
      <c r="LR53" s="20" t="str">
        <f t="shared" si="173"/>
        <v>*</v>
      </c>
      <c r="LS53" s="20" t="str">
        <f t="shared" si="174"/>
        <v>*</v>
      </c>
      <c r="LT53" s="20" t="str">
        <f t="shared" si="175"/>
        <v>*</v>
      </c>
      <c r="LU53" s="20" t="str">
        <f t="shared" si="176"/>
        <v>*</v>
      </c>
      <c r="LV53" s="20" t="str">
        <f t="shared" si="177"/>
        <v>*</v>
      </c>
      <c r="LW53" s="20" t="str">
        <f t="shared" si="178"/>
        <v>*</v>
      </c>
      <c r="LX53" s="20" t="str">
        <f t="shared" si="179"/>
        <v>*</v>
      </c>
      <c r="LY53" s="20" t="str">
        <f t="shared" si="180"/>
        <v>*</v>
      </c>
      <c r="LZ53" s="20" t="str">
        <f t="shared" si="181"/>
        <v>*</v>
      </c>
      <c r="MA53" s="33" t="str">
        <f t="shared" si="182"/>
        <v>*</v>
      </c>
      <c r="MB53" s="20" t="str">
        <f t="shared" si="183"/>
        <v>*</v>
      </c>
      <c r="MC53" s="33" t="str">
        <f t="shared" si="184"/>
        <v>*</v>
      </c>
      <c r="MD53" s="20" t="str">
        <f t="shared" si="185"/>
        <v>*</v>
      </c>
      <c r="ME53" s="33" t="str">
        <f t="shared" si="186"/>
        <v>*</v>
      </c>
      <c r="MF53" s="20" t="str">
        <f t="shared" si="187"/>
        <v>*</v>
      </c>
      <c r="MG53" s="33" t="str">
        <f t="shared" si="188"/>
        <v>*</v>
      </c>
      <c r="MH53" s="20" t="str">
        <f t="shared" si="189"/>
        <v>*</v>
      </c>
      <c r="MI53" s="33" t="str">
        <f t="shared" si="190"/>
        <v>*</v>
      </c>
      <c r="MJ53" s="20" t="str">
        <f t="shared" si="191"/>
        <v>*</v>
      </c>
      <c r="MK53" s="33" t="str">
        <f t="shared" si="192"/>
        <v>*</v>
      </c>
      <c r="ML53" s="20" t="str">
        <f t="shared" si="193"/>
        <v>*</v>
      </c>
      <c r="MM53" s="33" t="str">
        <f t="shared" si="194"/>
        <v>*</v>
      </c>
      <c r="MN53" s="20" t="str">
        <f t="shared" si="195"/>
        <v>*</v>
      </c>
      <c r="MO53" s="33" t="str">
        <f t="shared" si="196"/>
        <v>*</v>
      </c>
      <c r="MP53" s="20" t="str">
        <f t="shared" si="197"/>
        <v>*</v>
      </c>
      <c r="MQ53" s="33" t="str">
        <f t="shared" si="198"/>
        <v>*</v>
      </c>
      <c r="MR53" s="20" t="str">
        <f t="shared" si="199"/>
        <v>*</v>
      </c>
      <c r="MS53" s="33" t="str">
        <f t="shared" si="200"/>
        <v>*</v>
      </c>
      <c r="MT53" s="20" t="str">
        <f t="shared" si="201"/>
        <v>*</v>
      </c>
      <c r="MU53" s="33" t="str">
        <f t="shared" si="202"/>
        <v>*</v>
      </c>
      <c r="MV53" s="175" t="str">
        <f t="shared" si="203"/>
        <v>*</v>
      </c>
      <c r="MW53" s="176" t="str">
        <f t="shared" si="204"/>
        <v>*</v>
      </c>
      <c r="MX53" s="175" t="str">
        <f t="shared" si="205"/>
        <v>*</v>
      </c>
      <c r="MY53" s="176" t="str">
        <f t="shared" si="206"/>
        <v>*</v>
      </c>
      <c r="MZ53" s="175" t="str">
        <f t="shared" si="305"/>
        <v>*</v>
      </c>
      <c r="NA53" s="175" t="str">
        <f t="shared" si="306"/>
        <v>*</v>
      </c>
      <c r="NB53" s="175" t="str">
        <f t="shared" si="307"/>
        <v>*</v>
      </c>
      <c r="NC53" s="175" t="str">
        <f t="shared" si="308"/>
        <v>*</v>
      </c>
      <c r="ND53" s="176" t="str">
        <f t="shared" si="309"/>
        <v>*</v>
      </c>
      <c r="NE53" s="176" t="str">
        <f t="shared" si="310"/>
        <v>*</v>
      </c>
      <c r="NF53" s="176" t="str">
        <f t="shared" si="311"/>
        <v>*</v>
      </c>
      <c r="NG53" s="176" t="str">
        <f t="shared" si="312"/>
        <v>*</v>
      </c>
      <c r="NH53" s="175" t="str">
        <f t="shared" si="209"/>
        <v>*</v>
      </c>
      <c r="NI53" s="176" t="str">
        <f t="shared" si="210"/>
        <v>*</v>
      </c>
      <c r="NJ53" s="175" t="str">
        <f t="shared" si="211"/>
        <v>*</v>
      </c>
      <c r="NK53" s="176" t="str">
        <f t="shared" si="212"/>
        <v>*</v>
      </c>
      <c r="NL53" s="175" t="str">
        <f t="shared" si="213"/>
        <v>*</v>
      </c>
      <c r="NM53" s="176" t="str">
        <f t="shared" si="214"/>
        <v>*</v>
      </c>
      <c r="NN53" s="175" t="str">
        <f t="shared" si="215"/>
        <v>*</v>
      </c>
      <c r="NO53" s="176" t="str">
        <f t="shared" si="216"/>
        <v>*</v>
      </c>
      <c r="NP53" s="175" t="str">
        <f t="shared" si="217"/>
        <v>*</v>
      </c>
      <c r="NQ53" s="176" t="str">
        <f t="shared" si="218"/>
        <v>*</v>
      </c>
      <c r="NR53" s="175" t="str">
        <f t="shared" si="219"/>
        <v>*</v>
      </c>
      <c r="NS53" s="176" t="str">
        <f t="shared" si="220"/>
        <v>*</v>
      </c>
      <c r="NT53" s="175" t="str">
        <f t="shared" si="221"/>
        <v>*</v>
      </c>
      <c r="NU53" s="176" t="str">
        <f t="shared" si="222"/>
        <v>*</v>
      </c>
      <c r="NV53" s="175" t="str">
        <f t="shared" si="223"/>
        <v>*</v>
      </c>
      <c r="NW53" s="176" t="str">
        <f t="shared" si="224"/>
        <v>*</v>
      </c>
      <c r="NX53" s="175" t="str">
        <f t="shared" si="225"/>
        <v>*</v>
      </c>
      <c r="NY53" s="176" t="str">
        <f t="shared" si="226"/>
        <v>*</v>
      </c>
      <c r="NZ53" s="175" t="str">
        <f t="shared" si="227"/>
        <v>*</v>
      </c>
      <c r="OA53" s="176" t="str">
        <f t="shared" si="228"/>
        <v>*</v>
      </c>
      <c r="OB53" s="175" t="str">
        <f t="shared" si="229"/>
        <v>*</v>
      </c>
      <c r="OC53" s="175" t="str">
        <f t="shared" si="313"/>
        <v>*</v>
      </c>
      <c r="OD53" s="175" t="str">
        <f t="shared" si="230"/>
        <v>*</v>
      </c>
      <c r="OE53" s="175" t="str">
        <f t="shared" si="231"/>
        <v>*</v>
      </c>
      <c r="OF53" s="175" t="str">
        <f t="shared" si="232"/>
        <v>*</v>
      </c>
      <c r="OG53" s="176" t="str">
        <f t="shared" si="233"/>
        <v>*</v>
      </c>
      <c r="OH53" s="175" t="str">
        <f t="shared" si="234"/>
        <v>*</v>
      </c>
      <c r="OI53" s="176" t="str">
        <f t="shared" si="235"/>
        <v>*</v>
      </c>
      <c r="OJ53" s="175" t="str">
        <f t="shared" si="236"/>
        <v>*</v>
      </c>
      <c r="OK53" s="176" t="str">
        <f t="shared" si="314"/>
        <v>*</v>
      </c>
      <c r="OL53" s="175" t="str">
        <f t="shared" si="315"/>
        <v>*</v>
      </c>
      <c r="OM53" s="176" t="str">
        <f t="shared" si="316"/>
        <v>*</v>
      </c>
      <c r="ON53" s="175" t="str">
        <f t="shared" si="317"/>
        <v>*</v>
      </c>
      <c r="OO53" s="176" t="str">
        <f t="shared" si="318"/>
        <v>*</v>
      </c>
      <c r="OP53" s="175" t="str">
        <f t="shared" si="319"/>
        <v>*</v>
      </c>
      <c r="OQ53" s="176" t="str">
        <f t="shared" si="320"/>
        <v>*</v>
      </c>
      <c r="OR53" s="29">
        <f t="shared" si="239"/>
        <v>13</v>
      </c>
      <c r="OS53" s="30" t="str">
        <f t="shared" si="331"/>
        <v>چهارشنبه</v>
      </c>
      <c r="OT53" s="20" t="str">
        <f t="shared" si="321"/>
        <v>*</v>
      </c>
      <c r="OU53" s="20" t="str">
        <f t="shared" si="322"/>
        <v>*</v>
      </c>
      <c r="OV53" s="20" t="str">
        <f t="shared" si="323"/>
        <v>*</v>
      </c>
      <c r="OW53" s="20" t="str">
        <f t="shared" si="324"/>
        <v>*</v>
      </c>
      <c r="OX53" s="20" t="str">
        <f t="shared" si="325"/>
        <v>*</v>
      </c>
      <c r="OY53" s="20" t="str">
        <f t="shared" si="328"/>
        <v>*</v>
      </c>
      <c r="OZ53" s="20" t="str">
        <f t="shared" si="326"/>
        <v>*</v>
      </c>
      <c r="PA53" s="20" t="str">
        <f t="shared" si="327"/>
        <v>*</v>
      </c>
      <c r="PB53" s="20" t="str">
        <f t="shared" si="242"/>
        <v>*</v>
      </c>
      <c r="PC53" s="33" t="str">
        <f t="shared" si="243"/>
        <v>*</v>
      </c>
      <c r="PD53" s="20" t="str">
        <f t="shared" si="244"/>
        <v>*</v>
      </c>
      <c r="PE53" s="33" t="str">
        <f t="shared" si="245"/>
        <v>*</v>
      </c>
      <c r="PF53" s="20" t="str">
        <f t="shared" si="246"/>
        <v>*</v>
      </c>
      <c r="PG53" s="33" t="str">
        <f t="shared" si="247"/>
        <v>*</v>
      </c>
      <c r="PH53" s="20" t="str">
        <f t="shared" si="248"/>
        <v>*</v>
      </c>
      <c r="PI53" s="33" t="str">
        <f t="shared" si="249"/>
        <v>*</v>
      </c>
      <c r="PJ53" s="20" t="str">
        <f t="shared" si="250"/>
        <v>*</v>
      </c>
      <c r="PK53" s="33" t="str">
        <f t="shared" si="251"/>
        <v>*</v>
      </c>
      <c r="PL53" s="20" t="str">
        <f t="shared" si="252"/>
        <v>*</v>
      </c>
      <c r="PM53" s="33" t="str">
        <f t="shared" si="253"/>
        <v>*</v>
      </c>
      <c r="PN53" s="20" t="str">
        <f t="shared" si="254"/>
        <v>*</v>
      </c>
      <c r="PO53" s="33" t="str">
        <f t="shared" si="255"/>
        <v>*</v>
      </c>
      <c r="PP53" s="20" t="str">
        <f t="shared" si="256"/>
        <v>*</v>
      </c>
      <c r="PQ53" s="33" t="str">
        <f t="shared" si="257"/>
        <v>*</v>
      </c>
      <c r="PR53" s="20" t="str">
        <f t="shared" si="258"/>
        <v>*</v>
      </c>
      <c r="PS53" s="33" t="str">
        <f t="shared" si="259"/>
        <v>*</v>
      </c>
      <c r="PT53" s="20" t="str">
        <f t="shared" si="260"/>
        <v>*</v>
      </c>
      <c r="PU53" s="33" t="str">
        <f t="shared" si="261"/>
        <v>*</v>
      </c>
      <c r="PV53" s="20" t="str">
        <f t="shared" si="262"/>
        <v>*</v>
      </c>
      <c r="PW53" s="33" t="str">
        <f t="shared" si="263"/>
        <v>*</v>
      </c>
      <c r="PX53" s="20" t="str">
        <f t="shared" si="264"/>
        <v>*</v>
      </c>
      <c r="PY53" s="33" t="str">
        <f t="shared" si="265"/>
        <v>*</v>
      </c>
      <c r="PZ53" s="20" t="str">
        <f t="shared" si="266"/>
        <v>*</v>
      </c>
      <c r="QA53" s="33" t="str">
        <f t="shared" si="267"/>
        <v>*</v>
      </c>
      <c r="QB53" s="20" t="str">
        <f t="shared" si="268"/>
        <v>*</v>
      </c>
      <c r="QC53" s="33" t="str">
        <f t="shared" si="269"/>
        <v>*</v>
      </c>
      <c r="QD53" s="20" t="str">
        <f t="shared" si="270"/>
        <v>*</v>
      </c>
      <c r="QE53" s="33" t="str">
        <f t="shared" si="271"/>
        <v>*</v>
      </c>
      <c r="QF53" s="20" t="str">
        <f t="shared" si="272"/>
        <v>*</v>
      </c>
      <c r="QG53" s="33" t="str">
        <f t="shared" si="273"/>
        <v>*</v>
      </c>
      <c r="QH53" s="20" t="str">
        <f t="shared" si="274"/>
        <v>*</v>
      </c>
      <c r="QI53" s="33" t="str">
        <f t="shared" si="275"/>
        <v>*</v>
      </c>
      <c r="QJ53" s="20" t="str">
        <f t="shared" si="276"/>
        <v>*</v>
      </c>
      <c r="QK53" s="33" t="str">
        <f t="shared" si="277"/>
        <v>*</v>
      </c>
      <c r="QL53" s="20" t="str">
        <f t="shared" si="278"/>
        <v>*</v>
      </c>
      <c r="QM53" s="33" t="str">
        <f t="shared" si="279"/>
        <v>*</v>
      </c>
      <c r="QN53" s="20" t="str">
        <f t="shared" si="280"/>
        <v>جعفری-</v>
      </c>
      <c r="QO53" s="33" t="str">
        <f t="shared" si="281"/>
        <v>*</v>
      </c>
      <c r="QP53" s="20" t="str">
        <f t="shared" si="282"/>
        <v>*</v>
      </c>
      <c r="QQ53" s="33" t="str">
        <f t="shared" si="283"/>
        <v>*</v>
      </c>
      <c r="QR53" s="20" t="str">
        <f t="shared" si="284"/>
        <v>*</v>
      </c>
      <c r="QS53" s="33" t="str">
        <f t="shared" si="285"/>
        <v>*</v>
      </c>
      <c r="QT53" s="20" t="str">
        <f t="shared" si="286"/>
        <v>*</v>
      </c>
      <c r="QU53" s="33" t="str">
        <f t="shared" si="287"/>
        <v>*</v>
      </c>
      <c r="QV53" s="20" t="str">
        <f t="shared" si="288"/>
        <v>*</v>
      </c>
      <c r="QW53" s="33" t="str">
        <f t="shared" si="289"/>
        <v>*</v>
      </c>
      <c r="QX53" s="21" t="str">
        <f t="shared" si="290"/>
        <v>*</v>
      </c>
      <c r="QY53" s="21" t="str">
        <f t="shared" si="291"/>
        <v>*</v>
      </c>
      <c r="QZ53" s="20" t="str">
        <f t="shared" si="292"/>
        <v>*</v>
      </c>
      <c r="RA53" s="33" t="str">
        <f t="shared" si="293"/>
        <v>*</v>
      </c>
      <c r="RB53" s="33"/>
      <c r="RC53" s="7"/>
      <c r="RD53" s="337">
        <f t="shared" si="294"/>
        <v>13</v>
      </c>
      <c r="RE53" s="30" t="str">
        <f t="shared" si="332"/>
        <v>چهارشنبه</v>
      </c>
      <c r="RF53" s="63" t="s">
        <v>33</v>
      </c>
      <c r="RG53" s="118" t="str">
        <f t="shared" si="295"/>
        <v>*حا ج محمدی- *******************************************************</v>
      </c>
      <c r="RH53" s="119"/>
      <c r="RI53" s="120">
        <v>13</v>
      </c>
      <c r="RJ53" s="121" t="str">
        <f t="shared" si="296"/>
        <v>*********************************************************</v>
      </c>
      <c r="RK53" s="104"/>
      <c r="RL53" s="337">
        <v>13</v>
      </c>
      <c r="RM53" s="29">
        <f t="shared" si="297"/>
        <v>13</v>
      </c>
      <c r="RN53" s="30" t="str">
        <f t="shared" si="333"/>
        <v>چهارشنبه</v>
      </c>
      <c r="RO53" s="727" t="str">
        <f t="shared" si="298"/>
        <v>************************************جعفری-</v>
      </c>
      <c r="RP53" s="729"/>
      <c r="RQ53" s="64" t="s">
        <v>34</v>
      </c>
      <c r="RR53" s="727" t="str">
        <f t="shared" si="299"/>
        <v>**************************************</v>
      </c>
      <c r="RS53" s="728"/>
      <c r="RT53" s="1"/>
      <c r="RU53" s="1"/>
      <c r="RV53" s="29">
        <f t="shared" si="300"/>
        <v>13</v>
      </c>
      <c r="RW53" s="30" t="str">
        <f t="shared" si="301"/>
        <v>چهارشنبه</v>
      </c>
      <c r="RX53" s="762" t="str">
        <f t="shared" si="302"/>
        <v>********************************جعفری-******</v>
      </c>
      <c r="RY53" s="729"/>
      <c r="RZ53" s="64"/>
      <c r="SA53" s="727" t="str">
        <f t="shared" si="303"/>
        <v>***********************************</v>
      </c>
      <c r="SB53" s="728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109</v>
      </c>
      <c r="F54" s="320" t="s">
        <v>34</v>
      </c>
      <c r="G54" s="569"/>
      <c r="H54" s="570"/>
      <c r="I54" s="570"/>
      <c r="J54" s="571"/>
      <c r="K54" s="593"/>
      <c r="L54" s="593"/>
      <c r="M54" s="593"/>
      <c r="N54" s="593"/>
      <c r="O54" s="593"/>
      <c r="P54" s="593"/>
      <c r="Q54" s="593"/>
      <c r="R54" s="593"/>
      <c r="S54" s="594"/>
      <c r="T54" s="580"/>
      <c r="U54" s="581"/>
      <c r="V54" s="581"/>
      <c r="W54" s="582"/>
      <c r="X54" s="583"/>
      <c r="Y54" s="583"/>
      <c r="Z54" s="583"/>
      <c r="AA54" s="583"/>
      <c r="AB54" s="584"/>
      <c r="AC54" s="595" t="str">
        <f>RO10</f>
        <v>***********</v>
      </c>
      <c r="AD54" s="596"/>
      <c r="AE54" s="596"/>
      <c r="AF54" s="596"/>
      <c r="AG54" s="596"/>
      <c r="AH54" s="596"/>
      <c r="AI54" s="597"/>
      <c r="AJ54" s="598"/>
      <c r="AK54" s="583"/>
      <c r="AL54" s="583"/>
      <c r="AM54" s="583"/>
      <c r="AN54" s="583"/>
      <c r="AO54" s="583"/>
      <c r="AP54" s="583"/>
      <c r="AQ54" s="583"/>
      <c r="AR54" s="584"/>
      <c r="AS54" s="618"/>
      <c r="AT54" s="619"/>
      <c r="AU54" s="619"/>
      <c r="AV54" s="619"/>
      <c r="AW54" s="619"/>
      <c r="AX54" s="620"/>
      <c r="AY54" s="1"/>
      <c r="AZ54" s="1"/>
      <c r="BA54" s="1"/>
      <c r="BB54" s="29">
        <f t="shared" si="304"/>
        <v>14</v>
      </c>
      <c r="BC54" s="30" t="str">
        <f t="shared" si="329"/>
        <v>پنجشنبه</v>
      </c>
      <c r="BD54" s="515" t="s">
        <v>32</v>
      </c>
      <c r="BE54" s="516" t="s">
        <v>32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 t="s">
        <v>32</v>
      </c>
      <c r="BK54" s="516" t="s">
        <v>32</v>
      </c>
      <c r="BL54" s="515" t="s">
        <v>32</v>
      </c>
      <c r="BM54" s="516" t="s">
        <v>32</v>
      </c>
      <c r="BN54" s="515" t="s">
        <v>32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 t="s">
        <v>32</v>
      </c>
      <c r="BT54" s="515" t="s">
        <v>32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 t="s">
        <v>32</v>
      </c>
      <c r="CK54" s="516" t="s">
        <v>32</v>
      </c>
      <c r="CL54" s="515" t="s">
        <v>32</v>
      </c>
      <c r="CM54" s="516" t="s">
        <v>32</v>
      </c>
      <c r="CN54" s="515" t="s">
        <v>32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515" t="s">
        <v>32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 t="s">
        <v>32</v>
      </c>
      <c r="CZ54" s="515" t="s">
        <v>32</v>
      </c>
      <c r="DA54" s="516" t="s">
        <v>32</v>
      </c>
      <c r="DB54" s="515" t="s">
        <v>32</v>
      </c>
      <c r="DC54" s="516" t="s">
        <v>32</v>
      </c>
      <c r="DD54" s="515" t="s">
        <v>32</v>
      </c>
      <c r="DE54" s="516" t="s">
        <v>32</v>
      </c>
      <c r="DF54" s="515" t="s">
        <v>32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 t="s">
        <v>32</v>
      </c>
      <c r="EL54" s="515" t="s">
        <v>32</v>
      </c>
      <c r="EM54" s="516" t="s">
        <v>32</v>
      </c>
      <c r="EN54" s="515" t="s">
        <v>32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 t="s">
        <v>32</v>
      </c>
      <c r="ET54" s="515" t="s">
        <v>32</v>
      </c>
      <c r="EU54" s="516" t="s">
        <v>32</v>
      </c>
      <c r="EV54" s="515" t="s">
        <v>32</v>
      </c>
      <c r="EW54" s="516" t="s">
        <v>32</v>
      </c>
      <c r="EX54" s="515" t="s">
        <v>32</v>
      </c>
      <c r="EY54" s="516" t="s">
        <v>32</v>
      </c>
      <c r="EZ54" s="515" t="s">
        <v>32</v>
      </c>
      <c r="FA54" s="516" t="s">
        <v>32</v>
      </c>
      <c r="FB54" s="515" t="s">
        <v>32</v>
      </c>
      <c r="FC54" s="516" t="s">
        <v>32</v>
      </c>
      <c r="FD54" s="515" t="s">
        <v>32</v>
      </c>
      <c r="FE54" s="516" t="s">
        <v>32</v>
      </c>
      <c r="FF54" s="515" t="s">
        <v>32</v>
      </c>
      <c r="FG54" s="516" t="s">
        <v>32</v>
      </c>
      <c r="FH54" s="515" t="s">
        <v>32</v>
      </c>
      <c r="FI54" s="516" t="s">
        <v>32</v>
      </c>
      <c r="FJ54" s="515" t="s">
        <v>32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 t="s">
        <v>32</v>
      </c>
      <c r="FS54" s="516" t="s">
        <v>32</v>
      </c>
      <c r="FT54" s="515" t="s">
        <v>32</v>
      </c>
      <c r="FU54" s="516" t="s">
        <v>32</v>
      </c>
      <c r="FV54" s="515" t="s">
        <v>32</v>
      </c>
      <c r="FW54" s="516" t="s">
        <v>32</v>
      </c>
      <c r="FX54" s="515" t="s">
        <v>32</v>
      </c>
      <c r="FY54" s="516" t="s">
        <v>32</v>
      </c>
      <c r="FZ54" s="515" t="s">
        <v>32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 t="s">
        <v>32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515" t="s">
        <v>32</v>
      </c>
      <c r="GY54" s="516" t="s">
        <v>32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 t="s">
        <v>32</v>
      </c>
      <c r="HN54" s="515" t="s">
        <v>32</v>
      </c>
      <c r="HO54" s="516" t="s">
        <v>32</v>
      </c>
      <c r="HP54" s="515" t="s">
        <v>32</v>
      </c>
      <c r="HQ54" s="516" t="s">
        <v>32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1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30" t="str">
        <f t="shared" si="330"/>
        <v>پنجشنبه</v>
      </c>
      <c r="JH54" s="32" t="str">
        <f t="shared" si="111"/>
        <v>*</v>
      </c>
      <c r="JI54" s="33" t="str">
        <f t="shared" si="112"/>
        <v>*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>*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*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>*</v>
      </c>
      <c r="JX54" s="32" t="str">
        <f t="shared" si="127"/>
        <v>*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 t="shared" si="139"/>
        <v>*</v>
      </c>
      <c r="KK54" s="33" t="str">
        <f t="shared" si="140"/>
        <v>*</v>
      </c>
      <c r="KL54" s="32" t="str">
        <f t="shared" si="141"/>
        <v>*</v>
      </c>
      <c r="KM54" s="33" t="str">
        <f t="shared" si="142"/>
        <v>*</v>
      </c>
      <c r="KN54" s="32" t="str">
        <f t="shared" si="143"/>
        <v>*</v>
      </c>
      <c r="KO54" s="33" t="str">
        <f t="shared" si="144"/>
        <v>*</v>
      </c>
      <c r="KP54" s="32" t="str">
        <f t="shared" si="145"/>
        <v>*</v>
      </c>
      <c r="KQ54" s="33" t="str">
        <f t="shared" si="146"/>
        <v>*</v>
      </c>
      <c r="KR54" s="32" t="str">
        <f t="shared" si="147"/>
        <v>*</v>
      </c>
      <c r="KS54" s="33" t="str">
        <f t="shared" si="148"/>
        <v>*</v>
      </c>
      <c r="KT54" s="32" t="str">
        <f t="shared" si="149"/>
        <v>*</v>
      </c>
      <c r="KU54" s="33" t="str">
        <f t="shared" si="150"/>
        <v>*</v>
      </c>
      <c r="KV54" s="32" t="str">
        <f t="shared" si="151"/>
        <v>*</v>
      </c>
      <c r="KW54" s="33" t="str">
        <f t="shared" si="152"/>
        <v>*</v>
      </c>
      <c r="KX54" s="32" t="str">
        <f t="shared" si="153"/>
        <v>*</v>
      </c>
      <c r="KY54" s="32" t="str">
        <f t="shared" si="154"/>
        <v>*</v>
      </c>
      <c r="KZ54" s="32" t="str">
        <f t="shared" si="155"/>
        <v>*</v>
      </c>
      <c r="LA54" s="32" t="str">
        <f t="shared" si="156"/>
        <v>*</v>
      </c>
      <c r="LB54" s="20" t="str">
        <f t="shared" si="157"/>
        <v>*</v>
      </c>
      <c r="LC54" s="33" t="str">
        <f t="shared" si="158"/>
        <v>*</v>
      </c>
      <c r="LD54" s="20" t="str">
        <f t="shared" si="159"/>
        <v>*</v>
      </c>
      <c r="LE54" s="33" t="str">
        <f t="shared" si="160"/>
        <v>*</v>
      </c>
      <c r="LF54" s="20" t="str">
        <f t="shared" si="161"/>
        <v>*</v>
      </c>
      <c r="LG54" s="20" t="str">
        <f t="shared" si="162"/>
        <v>*</v>
      </c>
      <c r="LH54" s="20" t="str">
        <f t="shared" si="163"/>
        <v>*</v>
      </c>
      <c r="LI54" s="33" t="str">
        <f t="shared" si="164"/>
        <v>*</v>
      </c>
      <c r="LJ54" s="20" t="str">
        <f t="shared" si="165"/>
        <v>*</v>
      </c>
      <c r="LK54" s="33" t="str">
        <f t="shared" si="166"/>
        <v>*</v>
      </c>
      <c r="LL54" s="20" t="str">
        <f t="shared" si="167"/>
        <v>*</v>
      </c>
      <c r="LM54" s="33" t="str">
        <f t="shared" si="168"/>
        <v>*</v>
      </c>
      <c r="LN54" s="20" t="str">
        <f t="shared" si="169"/>
        <v>*</v>
      </c>
      <c r="LO54" s="33" t="str">
        <f t="shared" si="170"/>
        <v>*</v>
      </c>
      <c r="LP54" s="20" t="str">
        <f t="shared" si="171"/>
        <v>*</v>
      </c>
      <c r="LQ54" s="20" t="str">
        <f t="shared" si="172"/>
        <v>*</v>
      </c>
      <c r="LR54" s="20" t="str">
        <f t="shared" si="173"/>
        <v>*</v>
      </c>
      <c r="LS54" s="20" t="str">
        <f t="shared" si="174"/>
        <v>*</v>
      </c>
      <c r="LT54" s="20" t="str">
        <f t="shared" si="175"/>
        <v>*</v>
      </c>
      <c r="LU54" s="20" t="str">
        <f t="shared" si="176"/>
        <v>*</v>
      </c>
      <c r="LV54" s="20" t="str">
        <f t="shared" si="177"/>
        <v>*</v>
      </c>
      <c r="LW54" s="20" t="str">
        <f t="shared" si="178"/>
        <v>*</v>
      </c>
      <c r="LX54" s="20" t="str">
        <f t="shared" si="179"/>
        <v>*</v>
      </c>
      <c r="LY54" s="20" t="str">
        <f t="shared" si="180"/>
        <v>*</v>
      </c>
      <c r="LZ54" s="20" t="str">
        <f t="shared" si="181"/>
        <v>*</v>
      </c>
      <c r="MA54" s="33" t="str">
        <f t="shared" si="182"/>
        <v>*</v>
      </c>
      <c r="MB54" s="20" t="str">
        <f t="shared" si="183"/>
        <v>*</v>
      </c>
      <c r="MC54" s="33" t="str">
        <f t="shared" si="184"/>
        <v>*</v>
      </c>
      <c r="MD54" s="20" t="str">
        <f t="shared" si="185"/>
        <v>*</v>
      </c>
      <c r="ME54" s="33" t="str">
        <f t="shared" si="186"/>
        <v>*</v>
      </c>
      <c r="MF54" s="20" t="str">
        <f t="shared" si="187"/>
        <v>*</v>
      </c>
      <c r="MG54" s="33" t="str">
        <f t="shared" si="188"/>
        <v>*</v>
      </c>
      <c r="MH54" s="20" t="str">
        <f t="shared" si="189"/>
        <v>*</v>
      </c>
      <c r="MI54" s="33" t="str">
        <f t="shared" si="190"/>
        <v>*</v>
      </c>
      <c r="MJ54" s="20" t="str">
        <f t="shared" si="191"/>
        <v>*</v>
      </c>
      <c r="MK54" s="33" t="str">
        <f t="shared" si="192"/>
        <v>*</v>
      </c>
      <c r="ML54" s="20" t="str">
        <f t="shared" si="193"/>
        <v>*</v>
      </c>
      <c r="MM54" s="33" t="str">
        <f t="shared" si="194"/>
        <v>*</v>
      </c>
      <c r="MN54" s="20" t="str">
        <f t="shared" si="195"/>
        <v>*</v>
      </c>
      <c r="MO54" s="33" t="str">
        <f t="shared" si="196"/>
        <v>*</v>
      </c>
      <c r="MP54" s="20" t="str">
        <f t="shared" si="197"/>
        <v>*</v>
      </c>
      <c r="MQ54" s="33" t="str">
        <f t="shared" si="198"/>
        <v>*</v>
      </c>
      <c r="MR54" s="20" t="str">
        <f t="shared" si="199"/>
        <v>*</v>
      </c>
      <c r="MS54" s="33" t="str">
        <f t="shared" si="200"/>
        <v>*</v>
      </c>
      <c r="MT54" s="20" t="str">
        <f t="shared" si="201"/>
        <v>*</v>
      </c>
      <c r="MU54" s="33" t="str">
        <f t="shared" si="202"/>
        <v>*</v>
      </c>
      <c r="MV54" s="175" t="str">
        <f t="shared" si="203"/>
        <v>*</v>
      </c>
      <c r="MW54" s="176" t="str">
        <f t="shared" si="204"/>
        <v>*</v>
      </c>
      <c r="MX54" s="175" t="str">
        <f t="shared" si="205"/>
        <v>*</v>
      </c>
      <c r="MY54" s="176" t="str">
        <f t="shared" si="206"/>
        <v>*</v>
      </c>
      <c r="MZ54" s="175" t="str">
        <f t="shared" si="305"/>
        <v>*</v>
      </c>
      <c r="NA54" s="175" t="str">
        <f t="shared" si="306"/>
        <v>*</v>
      </c>
      <c r="NB54" s="175" t="str">
        <f t="shared" si="307"/>
        <v>*</v>
      </c>
      <c r="NC54" s="175" t="str">
        <f t="shared" si="308"/>
        <v>*</v>
      </c>
      <c r="ND54" s="176" t="str">
        <f t="shared" si="309"/>
        <v>*</v>
      </c>
      <c r="NE54" s="176" t="str">
        <f t="shared" si="310"/>
        <v>*</v>
      </c>
      <c r="NF54" s="176" t="str">
        <f t="shared" si="311"/>
        <v>*</v>
      </c>
      <c r="NG54" s="176" t="str">
        <f t="shared" si="312"/>
        <v>*</v>
      </c>
      <c r="NH54" s="175" t="str">
        <f t="shared" si="209"/>
        <v>*</v>
      </c>
      <c r="NI54" s="176" t="str">
        <f t="shared" si="210"/>
        <v>*</v>
      </c>
      <c r="NJ54" s="175" t="str">
        <f t="shared" si="211"/>
        <v>*</v>
      </c>
      <c r="NK54" s="176" t="str">
        <f t="shared" si="212"/>
        <v>*</v>
      </c>
      <c r="NL54" s="175" t="str">
        <f t="shared" si="213"/>
        <v>*</v>
      </c>
      <c r="NM54" s="176" t="str">
        <f t="shared" si="214"/>
        <v>*</v>
      </c>
      <c r="NN54" s="175" t="str">
        <f t="shared" si="215"/>
        <v>*</v>
      </c>
      <c r="NO54" s="176" t="str">
        <f t="shared" si="216"/>
        <v>*</v>
      </c>
      <c r="NP54" s="175" t="str">
        <f t="shared" si="217"/>
        <v>*</v>
      </c>
      <c r="NQ54" s="176" t="str">
        <f t="shared" si="218"/>
        <v>*</v>
      </c>
      <c r="NR54" s="175" t="str">
        <f t="shared" si="219"/>
        <v>*</v>
      </c>
      <c r="NS54" s="176" t="str">
        <f t="shared" si="220"/>
        <v>*</v>
      </c>
      <c r="NT54" s="175" t="str">
        <f t="shared" si="221"/>
        <v>*</v>
      </c>
      <c r="NU54" s="176" t="str">
        <f t="shared" si="222"/>
        <v>*</v>
      </c>
      <c r="NV54" s="175" t="str">
        <f t="shared" si="223"/>
        <v>*</v>
      </c>
      <c r="NW54" s="176" t="str">
        <f t="shared" si="224"/>
        <v>*</v>
      </c>
      <c r="NX54" s="175" t="str">
        <f t="shared" si="225"/>
        <v>*</v>
      </c>
      <c r="NY54" s="176" t="str">
        <f t="shared" si="226"/>
        <v>*</v>
      </c>
      <c r="NZ54" s="175" t="str">
        <f t="shared" si="227"/>
        <v>*</v>
      </c>
      <c r="OA54" s="176" t="str">
        <f t="shared" si="228"/>
        <v>*</v>
      </c>
      <c r="OB54" s="175" t="str">
        <f t="shared" si="229"/>
        <v>*</v>
      </c>
      <c r="OC54" s="175" t="str">
        <f t="shared" si="313"/>
        <v>*</v>
      </c>
      <c r="OD54" s="175" t="str">
        <f t="shared" si="230"/>
        <v>*</v>
      </c>
      <c r="OE54" s="175" t="str">
        <f t="shared" si="231"/>
        <v>*</v>
      </c>
      <c r="OF54" s="175" t="str">
        <f t="shared" si="232"/>
        <v>*</v>
      </c>
      <c r="OG54" s="176" t="str">
        <f t="shared" si="233"/>
        <v>*</v>
      </c>
      <c r="OH54" s="175" t="str">
        <f t="shared" si="234"/>
        <v>*</v>
      </c>
      <c r="OI54" s="176" t="str">
        <f t="shared" si="235"/>
        <v>*</v>
      </c>
      <c r="OJ54" s="175" t="str">
        <f t="shared" si="236"/>
        <v>*</v>
      </c>
      <c r="OK54" s="176" t="str">
        <f t="shared" si="314"/>
        <v>*</v>
      </c>
      <c r="OL54" s="175" t="str">
        <f t="shared" si="315"/>
        <v>*</v>
      </c>
      <c r="OM54" s="176" t="str">
        <f t="shared" si="316"/>
        <v>*</v>
      </c>
      <c r="ON54" s="175" t="str">
        <f t="shared" si="317"/>
        <v>*</v>
      </c>
      <c r="OO54" s="176" t="str">
        <f t="shared" si="318"/>
        <v>*</v>
      </c>
      <c r="OP54" s="175" t="str">
        <f t="shared" si="319"/>
        <v>*</v>
      </c>
      <c r="OQ54" s="176" t="str">
        <f t="shared" si="320"/>
        <v>*</v>
      </c>
      <c r="OR54" s="29">
        <f t="shared" si="239"/>
        <v>14</v>
      </c>
      <c r="OS54" s="30" t="str">
        <f t="shared" si="331"/>
        <v>پنجشنبه</v>
      </c>
      <c r="OT54" s="20" t="str">
        <f t="shared" si="321"/>
        <v>*</v>
      </c>
      <c r="OU54" s="20" t="str">
        <f t="shared" si="322"/>
        <v>*</v>
      </c>
      <c r="OV54" s="20" t="str">
        <f t="shared" si="323"/>
        <v>*</v>
      </c>
      <c r="OW54" s="20" t="str">
        <f t="shared" si="324"/>
        <v>*</v>
      </c>
      <c r="OX54" s="20" t="str">
        <f t="shared" si="325"/>
        <v>*</v>
      </c>
      <c r="OY54" s="20" t="str">
        <f t="shared" si="328"/>
        <v>*</v>
      </c>
      <c r="OZ54" s="20" t="str">
        <f t="shared" si="326"/>
        <v>*</v>
      </c>
      <c r="PA54" s="20" t="str">
        <f t="shared" si="327"/>
        <v>*</v>
      </c>
      <c r="PB54" s="20" t="str">
        <f t="shared" si="242"/>
        <v>*</v>
      </c>
      <c r="PC54" s="33" t="str">
        <f t="shared" si="243"/>
        <v>*</v>
      </c>
      <c r="PD54" s="20" t="str">
        <f t="shared" si="244"/>
        <v>*</v>
      </c>
      <c r="PE54" s="33" t="str">
        <f t="shared" si="245"/>
        <v>*</v>
      </c>
      <c r="PF54" s="20" t="str">
        <f t="shared" si="246"/>
        <v>*</v>
      </c>
      <c r="PG54" s="33" t="str">
        <f t="shared" si="247"/>
        <v>*</v>
      </c>
      <c r="PH54" s="20" t="str">
        <f t="shared" si="248"/>
        <v>*</v>
      </c>
      <c r="PI54" s="33" t="str">
        <f t="shared" si="249"/>
        <v>*</v>
      </c>
      <c r="PJ54" s="20" t="str">
        <f t="shared" si="250"/>
        <v>*</v>
      </c>
      <c r="PK54" s="33" t="str">
        <f t="shared" si="251"/>
        <v>*</v>
      </c>
      <c r="PL54" s="20" t="str">
        <f t="shared" si="252"/>
        <v>*</v>
      </c>
      <c r="PM54" s="33" t="str">
        <f t="shared" si="253"/>
        <v>*</v>
      </c>
      <c r="PN54" s="20" t="str">
        <f t="shared" si="254"/>
        <v>*</v>
      </c>
      <c r="PO54" s="33" t="str">
        <f t="shared" si="255"/>
        <v>*</v>
      </c>
      <c r="PP54" s="20" t="str">
        <f t="shared" si="256"/>
        <v>*</v>
      </c>
      <c r="PQ54" s="33" t="str">
        <f t="shared" si="257"/>
        <v>*</v>
      </c>
      <c r="PR54" s="20" t="str">
        <f t="shared" si="258"/>
        <v>*</v>
      </c>
      <c r="PS54" s="33" t="str">
        <f t="shared" si="259"/>
        <v>*</v>
      </c>
      <c r="PT54" s="20" t="str">
        <f t="shared" si="260"/>
        <v>*</v>
      </c>
      <c r="PU54" s="33" t="str">
        <f t="shared" si="261"/>
        <v>*</v>
      </c>
      <c r="PV54" s="20" t="str">
        <f t="shared" si="262"/>
        <v>*</v>
      </c>
      <c r="PW54" s="33" t="str">
        <f t="shared" si="263"/>
        <v>*</v>
      </c>
      <c r="PX54" s="20" t="str">
        <f t="shared" si="264"/>
        <v>*</v>
      </c>
      <c r="PY54" s="33" t="str">
        <f t="shared" si="265"/>
        <v>*</v>
      </c>
      <c r="PZ54" s="20" t="str">
        <f t="shared" si="266"/>
        <v>*</v>
      </c>
      <c r="QA54" s="33" t="str">
        <f t="shared" si="267"/>
        <v>*</v>
      </c>
      <c r="QB54" s="20" t="str">
        <f t="shared" si="268"/>
        <v>*</v>
      </c>
      <c r="QC54" s="33" t="str">
        <f t="shared" si="269"/>
        <v>*</v>
      </c>
      <c r="QD54" s="20" t="str">
        <f t="shared" si="270"/>
        <v>*</v>
      </c>
      <c r="QE54" s="33" t="str">
        <f t="shared" si="271"/>
        <v>*</v>
      </c>
      <c r="QF54" s="20" t="str">
        <f t="shared" si="272"/>
        <v>*</v>
      </c>
      <c r="QG54" s="33" t="str">
        <f t="shared" si="273"/>
        <v>*</v>
      </c>
      <c r="QH54" s="20" t="str">
        <f t="shared" si="274"/>
        <v>*</v>
      </c>
      <c r="QI54" s="33" t="str">
        <f t="shared" si="275"/>
        <v>*</v>
      </c>
      <c r="QJ54" s="20" t="str">
        <f t="shared" si="276"/>
        <v>نجفی-</v>
      </c>
      <c r="QK54" s="33" t="str">
        <f t="shared" si="277"/>
        <v>*</v>
      </c>
      <c r="QL54" s="20" t="str">
        <f t="shared" si="278"/>
        <v>*</v>
      </c>
      <c r="QM54" s="33" t="str">
        <f t="shared" si="279"/>
        <v>*</v>
      </c>
      <c r="QN54" s="20" t="str">
        <f t="shared" si="280"/>
        <v>*</v>
      </c>
      <c r="QO54" s="33" t="str">
        <f t="shared" si="281"/>
        <v>*</v>
      </c>
      <c r="QP54" s="20" t="str">
        <f t="shared" si="282"/>
        <v>*</v>
      </c>
      <c r="QQ54" s="33" t="str">
        <f t="shared" si="283"/>
        <v>*</v>
      </c>
      <c r="QR54" s="20" t="str">
        <f t="shared" si="284"/>
        <v>*</v>
      </c>
      <c r="QS54" s="33" t="str">
        <f t="shared" si="285"/>
        <v>*</v>
      </c>
      <c r="QT54" s="20" t="str">
        <f t="shared" si="286"/>
        <v>*</v>
      </c>
      <c r="QU54" s="33" t="str">
        <f t="shared" si="287"/>
        <v>*</v>
      </c>
      <c r="QV54" s="20" t="str">
        <f t="shared" si="288"/>
        <v>*</v>
      </c>
      <c r="QW54" s="33" t="str">
        <f t="shared" si="289"/>
        <v>*</v>
      </c>
      <c r="QX54" s="21" t="str">
        <f t="shared" si="290"/>
        <v>*</v>
      </c>
      <c r="QY54" s="21" t="str">
        <f t="shared" si="291"/>
        <v>*</v>
      </c>
      <c r="QZ54" s="20" t="str">
        <f t="shared" si="292"/>
        <v>*</v>
      </c>
      <c r="RA54" s="33" t="str">
        <f t="shared" si="293"/>
        <v>*</v>
      </c>
      <c r="RB54" s="33"/>
      <c r="RC54" s="7"/>
      <c r="RD54" s="337">
        <f t="shared" si="294"/>
        <v>14</v>
      </c>
      <c r="RE54" s="30" t="str">
        <f t="shared" si="332"/>
        <v>پنجشنبه</v>
      </c>
      <c r="RF54" s="63" t="s">
        <v>33</v>
      </c>
      <c r="RG54" s="118" t="str">
        <f t="shared" si="295"/>
        <v>*********************************************************</v>
      </c>
      <c r="RH54" s="119"/>
      <c r="RI54" s="122">
        <v>14</v>
      </c>
      <c r="RJ54" s="121" t="str">
        <f t="shared" si="296"/>
        <v>*********************************************************</v>
      </c>
      <c r="RK54" s="104"/>
      <c r="RL54" s="337">
        <v>14</v>
      </c>
      <c r="RM54" s="29">
        <f t="shared" si="297"/>
        <v>14</v>
      </c>
      <c r="RN54" s="30" t="str">
        <f t="shared" si="333"/>
        <v>پنجشنبه</v>
      </c>
      <c r="RO54" s="727" t="str">
        <f t="shared" si="298"/>
        <v>**********************************نجفی-**</v>
      </c>
      <c r="RP54" s="729"/>
      <c r="RQ54" s="64" t="s">
        <v>34</v>
      </c>
      <c r="RR54" s="727" t="str">
        <f t="shared" si="299"/>
        <v>**************************************</v>
      </c>
      <c r="RS54" s="728"/>
      <c r="RT54" s="1"/>
      <c r="RU54" s="1"/>
      <c r="RV54" s="29">
        <f t="shared" si="300"/>
        <v>14</v>
      </c>
      <c r="RW54" s="30" t="str">
        <f t="shared" si="301"/>
        <v>پنجشنبه</v>
      </c>
      <c r="RX54" s="762" t="str">
        <f t="shared" si="302"/>
        <v>******************************نجفی-********</v>
      </c>
      <c r="RY54" s="729"/>
      <c r="RZ54" s="64"/>
      <c r="SA54" s="727" t="str">
        <f t="shared" si="303"/>
        <v>***********************************</v>
      </c>
      <c r="SB54" s="728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286</v>
      </c>
      <c r="B55" s="251" t="s">
        <v>333</v>
      </c>
      <c r="C55" s="349" t="s">
        <v>172</v>
      </c>
      <c r="D55" s="350" t="s">
        <v>207</v>
      </c>
      <c r="E55" s="393" t="s">
        <v>209</v>
      </c>
      <c r="F55" s="352" t="s">
        <v>208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303</v>
      </c>
      <c r="O55" s="245" t="s">
        <v>303</v>
      </c>
      <c r="P55" s="193" t="s">
        <v>303</v>
      </c>
      <c r="Q55" s="577" t="s">
        <v>303</v>
      </c>
      <c r="R55" s="578"/>
      <c r="S55" s="246" t="s">
        <v>110</v>
      </c>
      <c r="T55" s="354"/>
      <c r="U55" s="354"/>
      <c r="V55" s="354"/>
      <c r="W55" s="354"/>
      <c r="X55" s="246" t="s">
        <v>111</v>
      </c>
      <c r="Y55" s="354"/>
      <c r="Z55" s="354"/>
      <c r="AA55" s="354"/>
      <c r="AB55" s="354"/>
      <c r="AC55" s="247" t="s">
        <v>135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112</v>
      </c>
      <c r="AL55" s="248"/>
      <c r="AM55" s="248"/>
      <c r="AN55" s="248"/>
      <c r="AO55" s="249" t="s">
        <v>113</v>
      </c>
      <c r="AP55" s="248"/>
      <c r="AQ55" s="248"/>
      <c r="AR55" s="248"/>
      <c r="AS55" s="247" t="s">
        <v>198</v>
      </c>
      <c r="AT55" s="248"/>
      <c r="AU55" s="248"/>
      <c r="AV55" s="250" t="s">
        <v>114</v>
      </c>
      <c r="AW55" s="189"/>
      <c r="AX55" s="194"/>
      <c r="AY55" s="1"/>
      <c r="AZ55" s="1"/>
      <c r="BA55" s="1"/>
      <c r="BB55" s="29">
        <f t="shared" si="304"/>
        <v>15</v>
      </c>
      <c r="BC55" s="30" t="str">
        <f t="shared" si="329"/>
        <v>جمعه</v>
      </c>
      <c r="BD55" s="515" t="s">
        <v>32</v>
      </c>
      <c r="BE55" s="516" t="s">
        <v>32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 t="s">
        <v>32</v>
      </c>
      <c r="BK55" s="516" t="s">
        <v>32</v>
      </c>
      <c r="BL55" s="515" t="s">
        <v>32</v>
      </c>
      <c r="BM55" s="516" t="s">
        <v>32</v>
      </c>
      <c r="BN55" s="515" t="s">
        <v>32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 t="s">
        <v>32</v>
      </c>
      <c r="BT55" s="515" t="s">
        <v>32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 t="s">
        <v>32</v>
      </c>
      <c r="CB55" s="515" t="s">
        <v>32</v>
      </c>
      <c r="CC55" s="516" t="s">
        <v>32</v>
      </c>
      <c r="CD55" s="515" t="s">
        <v>32</v>
      </c>
      <c r="CE55" s="516" t="s">
        <v>32</v>
      </c>
      <c r="CF55" s="515" t="s">
        <v>32</v>
      </c>
      <c r="CG55" s="516" t="s">
        <v>32</v>
      </c>
      <c r="CH55" s="515" t="s">
        <v>32</v>
      </c>
      <c r="CI55" s="516" t="s">
        <v>32</v>
      </c>
      <c r="CJ55" s="515" t="s">
        <v>32</v>
      </c>
      <c r="CK55" s="516" t="s">
        <v>32</v>
      </c>
      <c r="CL55" s="515" t="s">
        <v>32</v>
      </c>
      <c r="CM55" s="516" t="s">
        <v>32</v>
      </c>
      <c r="CN55" s="515" t="s">
        <v>32</v>
      </c>
      <c r="CO55" s="516" t="s">
        <v>32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515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515" t="s">
        <v>32</v>
      </c>
      <c r="DA55" s="516" t="s">
        <v>32</v>
      </c>
      <c r="DB55" s="515" t="s">
        <v>32</v>
      </c>
      <c r="DC55" s="516" t="s">
        <v>32</v>
      </c>
      <c r="DD55" s="515" t="s">
        <v>32</v>
      </c>
      <c r="DE55" s="516" t="s">
        <v>32</v>
      </c>
      <c r="DF55" s="515" t="s">
        <v>32</v>
      </c>
      <c r="DG55" s="516" t="s">
        <v>32</v>
      </c>
      <c r="DH55" s="515" t="s">
        <v>32</v>
      </c>
      <c r="DI55" s="516" t="s">
        <v>32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 t="s">
        <v>32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 t="s">
        <v>32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 t="s">
        <v>32</v>
      </c>
      <c r="EF55" s="515" t="s">
        <v>32</v>
      </c>
      <c r="EG55" s="516" t="s">
        <v>32</v>
      </c>
      <c r="EH55" s="515" t="s">
        <v>32</v>
      </c>
      <c r="EI55" s="516" t="s">
        <v>32</v>
      </c>
      <c r="EJ55" s="515" t="s">
        <v>32</v>
      </c>
      <c r="EK55" s="516" t="s">
        <v>32</v>
      </c>
      <c r="EL55" s="515" t="s">
        <v>32</v>
      </c>
      <c r="EM55" s="516" t="s">
        <v>32</v>
      </c>
      <c r="EN55" s="515" t="s">
        <v>32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 t="s">
        <v>32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 t="s">
        <v>32</v>
      </c>
      <c r="EZ55" s="515" t="s">
        <v>32</v>
      </c>
      <c r="FA55" s="516" t="s">
        <v>32</v>
      </c>
      <c r="FB55" s="515" t="s">
        <v>32</v>
      </c>
      <c r="FC55" s="516" t="s">
        <v>32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 t="s">
        <v>32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 t="s">
        <v>32</v>
      </c>
      <c r="FS55" s="516" t="s">
        <v>32</v>
      </c>
      <c r="FT55" s="515" t="s">
        <v>32</v>
      </c>
      <c r="FU55" s="516" t="s">
        <v>32</v>
      </c>
      <c r="FV55" s="515" t="s">
        <v>32</v>
      </c>
      <c r="FW55" s="516" t="s">
        <v>32</v>
      </c>
      <c r="FX55" s="515" t="s">
        <v>32</v>
      </c>
      <c r="FY55" s="516" t="s">
        <v>32</v>
      </c>
      <c r="FZ55" s="515" t="s">
        <v>32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 t="s">
        <v>32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515" t="s">
        <v>32</v>
      </c>
      <c r="GY55" s="516" t="s">
        <v>32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 t="s">
        <v>32</v>
      </c>
      <c r="HN55" s="515" t="s">
        <v>32</v>
      </c>
      <c r="HO55" s="516" t="s">
        <v>32</v>
      </c>
      <c r="HP55" s="515" t="s">
        <v>32</v>
      </c>
      <c r="HQ55" s="516" t="s">
        <v>32</v>
      </c>
      <c r="HR55" s="515" t="s">
        <v>32</v>
      </c>
      <c r="HS55" s="516" t="s">
        <v>32</v>
      </c>
      <c r="HT55" s="515" t="s">
        <v>32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16" t="s">
        <v>32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9" t="s">
        <v>32</v>
      </c>
      <c r="IK55" s="516" t="s">
        <v>32</v>
      </c>
      <c r="IL55" s="515" t="s">
        <v>32</v>
      </c>
      <c r="IM55" s="516" t="s">
        <v>32</v>
      </c>
      <c r="IN55" s="549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30" t="str">
        <f t="shared" si="330"/>
        <v>جمعه</v>
      </c>
      <c r="JH55" s="32" t="str">
        <f t="shared" si="111"/>
        <v>*</v>
      </c>
      <c r="JI55" s="33" t="str">
        <f t="shared" si="112"/>
        <v>*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>*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*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>*</v>
      </c>
      <c r="JX55" s="32" t="str">
        <f t="shared" si="127"/>
        <v>*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*</v>
      </c>
      <c r="KF55" s="32" t="str">
        <f t="shared" si="135"/>
        <v>*</v>
      </c>
      <c r="KG55" s="33" t="str">
        <f t="shared" si="136"/>
        <v>*</v>
      </c>
      <c r="KH55" s="32" t="str">
        <f t="shared" si="137"/>
        <v>*</v>
      </c>
      <c r="KI55" s="33" t="str">
        <f t="shared" si="138"/>
        <v>*</v>
      </c>
      <c r="KJ55" s="32" t="str">
        <f t="shared" si="139"/>
        <v>*</v>
      </c>
      <c r="KK55" s="33" t="str">
        <f t="shared" si="140"/>
        <v>*</v>
      </c>
      <c r="KL55" s="32" t="str">
        <f t="shared" si="141"/>
        <v>*</v>
      </c>
      <c r="KM55" s="33" t="str">
        <f t="shared" si="142"/>
        <v>*</v>
      </c>
      <c r="KN55" s="32" t="str">
        <f t="shared" si="143"/>
        <v>*</v>
      </c>
      <c r="KO55" s="33" t="str">
        <f t="shared" si="144"/>
        <v>*</v>
      </c>
      <c r="KP55" s="32" t="str">
        <f t="shared" si="145"/>
        <v>*</v>
      </c>
      <c r="KQ55" s="33" t="str">
        <f t="shared" si="146"/>
        <v>*</v>
      </c>
      <c r="KR55" s="32" t="str">
        <f t="shared" si="147"/>
        <v>*</v>
      </c>
      <c r="KS55" s="33" t="str">
        <f t="shared" si="148"/>
        <v>*</v>
      </c>
      <c r="KT55" s="32" t="str">
        <f t="shared" si="149"/>
        <v>*</v>
      </c>
      <c r="KU55" s="33" t="str">
        <f t="shared" si="150"/>
        <v>*</v>
      </c>
      <c r="KV55" s="32" t="str">
        <f t="shared" si="151"/>
        <v>*</v>
      </c>
      <c r="KW55" s="33" t="str">
        <f t="shared" si="152"/>
        <v>*</v>
      </c>
      <c r="KX55" s="32" t="str">
        <f t="shared" si="153"/>
        <v>*</v>
      </c>
      <c r="KY55" s="32" t="str">
        <f t="shared" si="154"/>
        <v>*</v>
      </c>
      <c r="KZ55" s="32" t="str">
        <f t="shared" si="155"/>
        <v>*</v>
      </c>
      <c r="LA55" s="32" t="str">
        <f t="shared" si="156"/>
        <v>*</v>
      </c>
      <c r="LB55" s="20" t="str">
        <f t="shared" si="157"/>
        <v>*</v>
      </c>
      <c r="LC55" s="33" t="str">
        <f t="shared" si="158"/>
        <v>*</v>
      </c>
      <c r="LD55" s="20" t="str">
        <f t="shared" si="159"/>
        <v>*</v>
      </c>
      <c r="LE55" s="33" t="str">
        <f t="shared" si="160"/>
        <v>*</v>
      </c>
      <c r="LF55" s="20" t="str">
        <f t="shared" si="161"/>
        <v>*</v>
      </c>
      <c r="LG55" s="20" t="str">
        <f t="shared" si="162"/>
        <v>*</v>
      </c>
      <c r="LH55" s="20" t="str">
        <f t="shared" si="163"/>
        <v>*</v>
      </c>
      <c r="LI55" s="33" t="str">
        <f t="shared" si="164"/>
        <v>*</v>
      </c>
      <c r="LJ55" s="20" t="str">
        <f t="shared" si="165"/>
        <v>*</v>
      </c>
      <c r="LK55" s="33" t="str">
        <f t="shared" si="166"/>
        <v>*</v>
      </c>
      <c r="LL55" s="20" t="str">
        <f t="shared" si="167"/>
        <v>*</v>
      </c>
      <c r="LM55" s="33" t="str">
        <f t="shared" si="168"/>
        <v>*</v>
      </c>
      <c r="LN55" s="20" t="str">
        <f t="shared" si="169"/>
        <v>*</v>
      </c>
      <c r="LO55" s="33" t="str">
        <f t="shared" si="170"/>
        <v>*</v>
      </c>
      <c r="LP55" s="20" t="str">
        <f t="shared" si="171"/>
        <v>*</v>
      </c>
      <c r="LQ55" s="20" t="str">
        <f t="shared" si="172"/>
        <v>*</v>
      </c>
      <c r="LR55" s="20" t="str">
        <f t="shared" si="173"/>
        <v>*</v>
      </c>
      <c r="LS55" s="20" t="str">
        <f t="shared" si="174"/>
        <v>*</v>
      </c>
      <c r="LT55" s="20" t="str">
        <f t="shared" si="175"/>
        <v>*</v>
      </c>
      <c r="LU55" s="20" t="str">
        <f t="shared" si="176"/>
        <v>*</v>
      </c>
      <c r="LV55" s="20" t="str">
        <f t="shared" si="177"/>
        <v>*</v>
      </c>
      <c r="LW55" s="20" t="str">
        <f t="shared" si="178"/>
        <v>*</v>
      </c>
      <c r="LX55" s="20" t="str">
        <f t="shared" si="179"/>
        <v>*</v>
      </c>
      <c r="LY55" s="20" t="str">
        <f t="shared" si="180"/>
        <v>*</v>
      </c>
      <c r="LZ55" s="20" t="str">
        <f t="shared" si="181"/>
        <v>*</v>
      </c>
      <c r="MA55" s="33" t="str">
        <f t="shared" si="182"/>
        <v>*</v>
      </c>
      <c r="MB55" s="20" t="str">
        <f t="shared" si="183"/>
        <v>*</v>
      </c>
      <c r="MC55" s="33" t="str">
        <f t="shared" si="184"/>
        <v>*</v>
      </c>
      <c r="MD55" s="20" t="str">
        <f t="shared" si="185"/>
        <v>*</v>
      </c>
      <c r="ME55" s="33" t="str">
        <f t="shared" si="186"/>
        <v>*</v>
      </c>
      <c r="MF55" s="20" t="str">
        <f t="shared" si="187"/>
        <v>*</v>
      </c>
      <c r="MG55" s="33" t="str">
        <f t="shared" si="188"/>
        <v>*</v>
      </c>
      <c r="MH55" s="20" t="str">
        <f t="shared" si="189"/>
        <v>*</v>
      </c>
      <c r="MI55" s="33" t="str">
        <f t="shared" si="190"/>
        <v>*</v>
      </c>
      <c r="MJ55" s="20" t="str">
        <f t="shared" si="191"/>
        <v>*</v>
      </c>
      <c r="MK55" s="33" t="str">
        <f t="shared" si="192"/>
        <v>*</v>
      </c>
      <c r="ML55" s="20" t="str">
        <f t="shared" si="193"/>
        <v>*</v>
      </c>
      <c r="MM55" s="33" t="str">
        <f t="shared" si="194"/>
        <v>*</v>
      </c>
      <c r="MN55" s="20" t="str">
        <f t="shared" si="195"/>
        <v>*</v>
      </c>
      <c r="MO55" s="33" t="str">
        <f t="shared" si="196"/>
        <v>*</v>
      </c>
      <c r="MP55" s="20" t="str">
        <f t="shared" si="197"/>
        <v>*</v>
      </c>
      <c r="MQ55" s="33" t="str">
        <f t="shared" si="198"/>
        <v>*</v>
      </c>
      <c r="MR55" s="20" t="str">
        <f t="shared" si="199"/>
        <v>*</v>
      </c>
      <c r="MS55" s="33" t="str">
        <f t="shared" si="200"/>
        <v>*</v>
      </c>
      <c r="MT55" s="20" t="str">
        <f t="shared" si="201"/>
        <v>*</v>
      </c>
      <c r="MU55" s="33" t="str">
        <f t="shared" si="202"/>
        <v>*</v>
      </c>
      <c r="MV55" s="175" t="str">
        <f t="shared" si="203"/>
        <v>*</v>
      </c>
      <c r="MW55" s="176" t="str">
        <f t="shared" si="204"/>
        <v>*</v>
      </c>
      <c r="MX55" s="175" t="str">
        <f t="shared" si="205"/>
        <v>*</v>
      </c>
      <c r="MY55" s="176" t="str">
        <f t="shared" si="206"/>
        <v>*</v>
      </c>
      <c r="MZ55" s="175" t="str">
        <f t="shared" si="305"/>
        <v>*</v>
      </c>
      <c r="NA55" s="175" t="str">
        <f t="shared" si="306"/>
        <v>*</v>
      </c>
      <c r="NB55" s="175" t="str">
        <f t="shared" si="307"/>
        <v>*</v>
      </c>
      <c r="NC55" s="175" t="str">
        <f t="shared" si="308"/>
        <v>*</v>
      </c>
      <c r="ND55" s="176" t="str">
        <f t="shared" si="309"/>
        <v>*</v>
      </c>
      <c r="NE55" s="176" t="str">
        <f t="shared" si="310"/>
        <v>*</v>
      </c>
      <c r="NF55" s="176" t="str">
        <f t="shared" si="311"/>
        <v>*</v>
      </c>
      <c r="NG55" s="176" t="str">
        <f t="shared" si="312"/>
        <v>*</v>
      </c>
      <c r="NH55" s="175" t="str">
        <f t="shared" si="209"/>
        <v>*</v>
      </c>
      <c r="NI55" s="176" t="str">
        <f t="shared" si="210"/>
        <v>*</v>
      </c>
      <c r="NJ55" s="175" t="str">
        <f t="shared" si="211"/>
        <v>*</v>
      </c>
      <c r="NK55" s="176" t="str">
        <f t="shared" si="212"/>
        <v>*</v>
      </c>
      <c r="NL55" s="175" t="str">
        <f t="shared" si="213"/>
        <v>*</v>
      </c>
      <c r="NM55" s="176" t="str">
        <f t="shared" si="214"/>
        <v>*</v>
      </c>
      <c r="NN55" s="175" t="str">
        <f t="shared" si="215"/>
        <v>*</v>
      </c>
      <c r="NO55" s="176" t="str">
        <f t="shared" si="216"/>
        <v>*</v>
      </c>
      <c r="NP55" s="175" t="str">
        <f t="shared" si="217"/>
        <v>*</v>
      </c>
      <c r="NQ55" s="176" t="str">
        <f t="shared" si="218"/>
        <v>*</v>
      </c>
      <c r="NR55" s="175" t="str">
        <f t="shared" si="219"/>
        <v>*</v>
      </c>
      <c r="NS55" s="176" t="str">
        <f t="shared" si="220"/>
        <v>*</v>
      </c>
      <c r="NT55" s="175" t="str">
        <f t="shared" si="221"/>
        <v>*</v>
      </c>
      <c r="NU55" s="176" t="str">
        <f t="shared" si="222"/>
        <v>*</v>
      </c>
      <c r="NV55" s="175" t="str">
        <f t="shared" si="223"/>
        <v>*</v>
      </c>
      <c r="NW55" s="176" t="str">
        <f t="shared" si="224"/>
        <v>*</v>
      </c>
      <c r="NX55" s="175" t="str">
        <f t="shared" si="225"/>
        <v>*</v>
      </c>
      <c r="NY55" s="176" t="str">
        <f t="shared" si="226"/>
        <v>*</v>
      </c>
      <c r="NZ55" s="175" t="str">
        <f t="shared" si="227"/>
        <v>*</v>
      </c>
      <c r="OA55" s="176" t="str">
        <f t="shared" si="228"/>
        <v>*</v>
      </c>
      <c r="OB55" s="175" t="str">
        <f t="shared" si="229"/>
        <v>*</v>
      </c>
      <c r="OC55" s="175" t="str">
        <f t="shared" si="313"/>
        <v>*</v>
      </c>
      <c r="OD55" s="175" t="str">
        <f t="shared" si="230"/>
        <v>*</v>
      </c>
      <c r="OE55" s="175" t="str">
        <f t="shared" si="231"/>
        <v>*</v>
      </c>
      <c r="OF55" s="175" t="str">
        <f t="shared" si="232"/>
        <v>*</v>
      </c>
      <c r="OG55" s="176" t="str">
        <f t="shared" si="233"/>
        <v>*</v>
      </c>
      <c r="OH55" s="175" t="str">
        <f t="shared" si="234"/>
        <v>*</v>
      </c>
      <c r="OI55" s="176" t="str">
        <f t="shared" si="235"/>
        <v>*</v>
      </c>
      <c r="OJ55" s="175" t="str">
        <f t="shared" si="236"/>
        <v>*</v>
      </c>
      <c r="OK55" s="176" t="str">
        <f t="shared" si="314"/>
        <v>*</v>
      </c>
      <c r="OL55" s="175" t="str">
        <f t="shared" si="315"/>
        <v>*</v>
      </c>
      <c r="OM55" s="176" t="str">
        <f t="shared" si="316"/>
        <v>*</v>
      </c>
      <c r="ON55" s="175" t="str">
        <f t="shared" si="317"/>
        <v>*</v>
      </c>
      <c r="OO55" s="176" t="str">
        <f t="shared" si="318"/>
        <v>*</v>
      </c>
      <c r="OP55" s="175" t="str">
        <f t="shared" si="319"/>
        <v>*</v>
      </c>
      <c r="OQ55" s="176" t="str">
        <f t="shared" si="320"/>
        <v>*</v>
      </c>
      <c r="OR55" s="29">
        <f t="shared" si="239"/>
        <v>15</v>
      </c>
      <c r="OS55" s="30" t="str">
        <f t="shared" si="331"/>
        <v>جمعه</v>
      </c>
      <c r="OT55" s="20" t="str">
        <f t="shared" si="321"/>
        <v>*</v>
      </c>
      <c r="OU55" s="20" t="str">
        <f t="shared" si="322"/>
        <v>*</v>
      </c>
      <c r="OV55" s="20" t="str">
        <f t="shared" si="323"/>
        <v>*</v>
      </c>
      <c r="OW55" s="20" t="str">
        <f t="shared" si="324"/>
        <v>*</v>
      </c>
      <c r="OX55" s="20" t="str">
        <f t="shared" si="325"/>
        <v>*</v>
      </c>
      <c r="OY55" s="20" t="str">
        <f t="shared" si="328"/>
        <v>*</v>
      </c>
      <c r="OZ55" s="20" t="str">
        <f t="shared" si="326"/>
        <v>*</v>
      </c>
      <c r="PA55" s="20" t="str">
        <f t="shared" si="327"/>
        <v>*</v>
      </c>
      <c r="PB55" s="20" t="str">
        <f t="shared" si="242"/>
        <v>*</v>
      </c>
      <c r="PC55" s="33" t="str">
        <f t="shared" si="243"/>
        <v>*</v>
      </c>
      <c r="PD55" s="20" t="str">
        <f t="shared" si="244"/>
        <v>*</v>
      </c>
      <c r="PE55" s="33" t="str">
        <f t="shared" si="245"/>
        <v>*</v>
      </c>
      <c r="PF55" s="20" t="str">
        <f t="shared" si="246"/>
        <v>*</v>
      </c>
      <c r="PG55" s="33" t="str">
        <f t="shared" si="247"/>
        <v>*</v>
      </c>
      <c r="PH55" s="20" t="str">
        <f t="shared" si="248"/>
        <v>*</v>
      </c>
      <c r="PI55" s="33" t="str">
        <f t="shared" si="249"/>
        <v>*</v>
      </c>
      <c r="PJ55" s="20" t="str">
        <f t="shared" si="250"/>
        <v>*</v>
      </c>
      <c r="PK55" s="33" t="str">
        <f t="shared" si="251"/>
        <v>*</v>
      </c>
      <c r="PL55" s="20" t="str">
        <f t="shared" si="252"/>
        <v>*</v>
      </c>
      <c r="PM55" s="33" t="str">
        <f t="shared" si="253"/>
        <v>*</v>
      </c>
      <c r="PN55" s="20" t="str">
        <f t="shared" si="254"/>
        <v>*</v>
      </c>
      <c r="PO55" s="33" t="str">
        <f t="shared" si="255"/>
        <v>*</v>
      </c>
      <c r="PP55" s="20" t="str">
        <f t="shared" si="256"/>
        <v>*</v>
      </c>
      <c r="PQ55" s="33" t="str">
        <f t="shared" si="257"/>
        <v>*</v>
      </c>
      <c r="PR55" s="20" t="str">
        <f t="shared" si="258"/>
        <v>*</v>
      </c>
      <c r="PS55" s="33" t="str">
        <f t="shared" si="259"/>
        <v>*</v>
      </c>
      <c r="PT55" s="20" t="str">
        <f t="shared" si="260"/>
        <v>*</v>
      </c>
      <c r="PU55" s="33" t="str">
        <f t="shared" si="261"/>
        <v>*</v>
      </c>
      <c r="PV55" s="20" t="str">
        <f t="shared" si="262"/>
        <v>*</v>
      </c>
      <c r="PW55" s="33" t="str">
        <f t="shared" si="263"/>
        <v>*</v>
      </c>
      <c r="PX55" s="20" t="str">
        <f t="shared" si="264"/>
        <v>*</v>
      </c>
      <c r="PY55" s="33" t="str">
        <f t="shared" si="265"/>
        <v>*</v>
      </c>
      <c r="PZ55" s="20" t="str">
        <f t="shared" si="266"/>
        <v>*</v>
      </c>
      <c r="QA55" s="33" t="str">
        <f t="shared" si="267"/>
        <v>*</v>
      </c>
      <c r="QB55" s="20" t="str">
        <f t="shared" si="268"/>
        <v>*</v>
      </c>
      <c r="QC55" s="33" t="str">
        <f t="shared" si="269"/>
        <v>*</v>
      </c>
      <c r="QD55" s="20" t="str">
        <f t="shared" si="270"/>
        <v>*</v>
      </c>
      <c r="QE55" s="33" t="str">
        <f t="shared" si="271"/>
        <v>*</v>
      </c>
      <c r="QF55" s="20" t="str">
        <f t="shared" si="272"/>
        <v>*</v>
      </c>
      <c r="QG55" s="33" t="str">
        <f t="shared" si="273"/>
        <v>*</v>
      </c>
      <c r="QH55" s="20" t="str">
        <f t="shared" si="274"/>
        <v>*</v>
      </c>
      <c r="QI55" s="33" t="str">
        <f t="shared" si="275"/>
        <v>*</v>
      </c>
      <c r="QJ55" s="20" t="str">
        <f t="shared" si="276"/>
        <v>*</v>
      </c>
      <c r="QK55" s="33" t="str">
        <f t="shared" si="277"/>
        <v>*</v>
      </c>
      <c r="QL55" s="20" t="str">
        <f t="shared" si="278"/>
        <v>*</v>
      </c>
      <c r="QM55" s="33" t="str">
        <f t="shared" si="279"/>
        <v>*</v>
      </c>
      <c r="QN55" s="20" t="str">
        <f t="shared" si="280"/>
        <v>*</v>
      </c>
      <c r="QO55" s="33" t="str">
        <f t="shared" si="281"/>
        <v>*</v>
      </c>
      <c r="QP55" s="20" t="str">
        <f t="shared" si="282"/>
        <v>*</v>
      </c>
      <c r="QQ55" s="33" t="str">
        <f t="shared" si="283"/>
        <v>*</v>
      </c>
      <c r="QR55" s="20" t="str">
        <f t="shared" si="284"/>
        <v>*</v>
      </c>
      <c r="QS55" s="33" t="str">
        <f t="shared" si="285"/>
        <v>*</v>
      </c>
      <c r="QT55" s="20" t="str">
        <f t="shared" si="286"/>
        <v>*</v>
      </c>
      <c r="QU55" s="33" t="str">
        <f t="shared" si="287"/>
        <v>*</v>
      </c>
      <c r="QV55" s="20" t="str">
        <f t="shared" si="288"/>
        <v>*</v>
      </c>
      <c r="QW55" s="33" t="str">
        <f t="shared" si="289"/>
        <v>*</v>
      </c>
      <c r="QX55" s="21" t="str">
        <f t="shared" si="290"/>
        <v>*</v>
      </c>
      <c r="QY55" s="21" t="str">
        <f t="shared" si="291"/>
        <v>*</v>
      </c>
      <c r="QZ55" s="20" t="str">
        <f t="shared" si="292"/>
        <v>*</v>
      </c>
      <c r="RA55" s="33" t="str">
        <f t="shared" si="293"/>
        <v>*</v>
      </c>
      <c r="RB55" s="33"/>
      <c r="RC55" s="7"/>
      <c r="RD55" s="337">
        <f t="shared" si="294"/>
        <v>15</v>
      </c>
      <c r="RE55" s="30" t="str">
        <f t="shared" si="332"/>
        <v>جمعه</v>
      </c>
      <c r="RF55" s="63" t="s">
        <v>33</v>
      </c>
      <c r="RG55" s="118" t="str">
        <f t="shared" si="295"/>
        <v>*حا ج محمدی- *******************************************************</v>
      </c>
      <c r="RH55" s="119"/>
      <c r="RI55" s="120">
        <v>15</v>
      </c>
      <c r="RJ55" s="121" t="str">
        <f t="shared" si="296"/>
        <v>*********************************************************</v>
      </c>
      <c r="RK55" s="104"/>
      <c r="RL55" s="337">
        <v>15</v>
      </c>
      <c r="RM55" s="29">
        <f t="shared" si="297"/>
        <v>15</v>
      </c>
      <c r="RN55" s="30" t="str">
        <f t="shared" si="333"/>
        <v>جمعه</v>
      </c>
      <c r="RO55" s="727" t="str">
        <f t="shared" si="298"/>
        <v>*************************************</v>
      </c>
      <c r="RP55" s="729"/>
      <c r="RQ55" s="64" t="s">
        <v>34</v>
      </c>
      <c r="RR55" s="727" t="str">
        <f t="shared" si="299"/>
        <v>**************************************</v>
      </c>
      <c r="RS55" s="728"/>
      <c r="RT55" s="1"/>
      <c r="RU55" s="1"/>
      <c r="RV55" s="29">
        <f t="shared" si="300"/>
        <v>15</v>
      </c>
      <c r="RW55" s="30" t="str">
        <f t="shared" si="301"/>
        <v>جمعه</v>
      </c>
      <c r="RX55" s="762" t="str">
        <f t="shared" si="302"/>
        <v>***************************************</v>
      </c>
      <c r="RY55" s="729"/>
      <c r="RZ55" s="64"/>
      <c r="SA55" s="727" t="str">
        <f t="shared" si="303"/>
        <v>***********************************</v>
      </c>
      <c r="SB55" s="728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290</v>
      </c>
      <c r="B56" s="252" t="s">
        <v>149</v>
      </c>
      <c r="C56" s="315"/>
      <c r="D56" s="314"/>
      <c r="E56" s="308"/>
      <c r="F56" s="321" t="s">
        <v>104</v>
      </c>
      <c r="G56" s="322" t="s">
        <v>27</v>
      </c>
      <c r="H56" s="558" t="s">
        <v>293</v>
      </c>
      <c r="I56" s="559"/>
      <c r="J56" s="279"/>
      <c r="K56" s="564" t="s">
        <v>297</v>
      </c>
      <c r="L56" s="565"/>
      <c r="M56" s="254"/>
      <c r="N56" s="356" t="s">
        <v>202</v>
      </c>
      <c r="O56" s="255"/>
      <c r="P56" s="253"/>
      <c r="Q56" s="256"/>
      <c r="R56" s="257"/>
      <c r="S56" s="357" t="s">
        <v>194</v>
      </c>
      <c r="T56" s="258"/>
      <c r="U56" s="259"/>
      <c r="V56" s="260"/>
      <c r="W56" s="253"/>
      <c r="X56" s="261"/>
      <c r="Y56" s="261"/>
      <c r="Z56" s="261"/>
      <c r="AA56" s="262"/>
      <c r="AB56" s="263"/>
      <c r="AC56" s="332" t="s">
        <v>213</v>
      </c>
      <c r="AD56" s="574" t="str">
        <f>RG47</f>
        <v>*********************************************************</v>
      </c>
      <c r="AE56" s="575"/>
      <c r="AF56" s="575"/>
      <c r="AG56" s="575"/>
      <c r="AH56" s="575"/>
      <c r="AI56" s="575"/>
      <c r="AJ56" s="575"/>
      <c r="AK56" s="575"/>
      <c r="AL56" s="575"/>
      <c r="AM56" s="575"/>
      <c r="AN56" s="575"/>
      <c r="AO56" s="575"/>
      <c r="AP56" s="575"/>
      <c r="AQ56" s="575"/>
      <c r="AR56" s="576"/>
      <c r="AS56" s="607" t="s">
        <v>216</v>
      </c>
      <c r="AT56" s="608"/>
      <c r="AU56" s="608"/>
      <c r="AV56" s="608"/>
      <c r="AW56" s="608"/>
      <c r="AX56" s="609"/>
      <c r="AY56" s="1"/>
      <c r="AZ56" s="1"/>
      <c r="BA56" s="1"/>
      <c r="BB56" s="29">
        <f t="shared" si="304"/>
        <v>16</v>
      </c>
      <c r="BC56" s="30" t="str">
        <f t="shared" si="329"/>
        <v>شنبه</v>
      </c>
      <c r="BD56" s="515" t="s">
        <v>32</v>
      </c>
      <c r="BE56" s="516" t="s">
        <v>32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 t="s">
        <v>32</v>
      </c>
      <c r="BK56" s="516" t="s">
        <v>32</v>
      </c>
      <c r="BL56" s="515" t="s">
        <v>32</v>
      </c>
      <c r="BM56" s="516" t="s">
        <v>32</v>
      </c>
      <c r="BN56" s="515" t="s">
        <v>32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 t="s">
        <v>32</v>
      </c>
      <c r="BT56" s="515" t="s">
        <v>32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 t="s">
        <v>32</v>
      </c>
      <c r="CD56" s="515" t="s">
        <v>32</v>
      </c>
      <c r="CE56" s="516" t="s">
        <v>32</v>
      </c>
      <c r="CF56" s="515" t="s">
        <v>32</v>
      </c>
      <c r="CG56" s="516" t="s">
        <v>32</v>
      </c>
      <c r="CH56" s="515" t="s">
        <v>32</v>
      </c>
      <c r="CI56" s="516" t="s">
        <v>32</v>
      </c>
      <c r="CJ56" s="515" t="s">
        <v>32</v>
      </c>
      <c r="CK56" s="516" t="s">
        <v>32</v>
      </c>
      <c r="CL56" s="515" t="s">
        <v>32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515" t="s">
        <v>32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 t="s">
        <v>32</v>
      </c>
      <c r="CZ56" s="515" t="s">
        <v>32</v>
      </c>
      <c r="DA56" s="516" t="s">
        <v>32</v>
      </c>
      <c r="DB56" s="515" t="s">
        <v>32</v>
      </c>
      <c r="DC56" s="516" t="s">
        <v>32</v>
      </c>
      <c r="DD56" s="515" t="s">
        <v>32</v>
      </c>
      <c r="DE56" s="516" t="s">
        <v>32</v>
      </c>
      <c r="DF56" s="515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 t="s">
        <v>32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 t="s">
        <v>32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 t="s">
        <v>32</v>
      </c>
      <c r="EF56" s="515" t="s">
        <v>32</v>
      </c>
      <c r="EG56" s="516" t="s">
        <v>32</v>
      </c>
      <c r="EH56" s="515" t="s">
        <v>32</v>
      </c>
      <c r="EI56" s="516" t="s">
        <v>32</v>
      </c>
      <c r="EJ56" s="515" t="s">
        <v>32</v>
      </c>
      <c r="EK56" s="516" t="s">
        <v>32</v>
      </c>
      <c r="EL56" s="515" t="s">
        <v>32</v>
      </c>
      <c r="EM56" s="516" t="s">
        <v>32</v>
      </c>
      <c r="EN56" s="515" t="s">
        <v>32</v>
      </c>
      <c r="EO56" s="516" t="s">
        <v>32</v>
      </c>
      <c r="EP56" s="515" t="s">
        <v>32</v>
      </c>
      <c r="EQ56" s="516" t="s">
        <v>32</v>
      </c>
      <c r="ER56" s="515" t="s">
        <v>32</v>
      </c>
      <c r="ES56" s="516" t="s">
        <v>32</v>
      </c>
      <c r="ET56" s="515" t="s">
        <v>32</v>
      </c>
      <c r="EU56" s="516" t="s">
        <v>32</v>
      </c>
      <c r="EV56" s="515" t="s">
        <v>32</v>
      </c>
      <c r="EW56" s="516" t="s">
        <v>32</v>
      </c>
      <c r="EX56" s="515" t="s">
        <v>32</v>
      </c>
      <c r="EY56" s="516" t="s">
        <v>32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 t="s">
        <v>32</v>
      </c>
      <c r="FH56" s="515" t="s">
        <v>32</v>
      </c>
      <c r="FI56" s="516" t="s">
        <v>32</v>
      </c>
      <c r="FJ56" s="515" t="s">
        <v>32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 t="s">
        <v>32</v>
      </c>
      <c r="FS56" s="516" t="s">
        <v>32</v>
      </c>
      <c r="FT56" s="515" t="s">
        <v>32</v>
      </c>
      <c r="FU56" s="516" t="s">
        <v>32</v>
      </c>
      <c r="FV56" s="515" t="s">
        <v>32</v>
      </c>
      <c r="FW56" s="516" t="s">
        <v>32</v>
      </c>
      <c r="FX56" s="515" t="s">
        <v>32</v>
      </c>
      <c r="FY56" s="516" t="s">
        <v>32</v>
      </c>
      <c r="FZ56" s="515" t="s">
        <v>32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515" t="s">
        <v>32</v>
      </c>
      <c r="GY56" s="516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 t="s">
        <v>32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 t="s">
        <v>32</v>
      </c>
      <c r="HN56" s="515" t="s">
        <v>32</v>
      </c>
      <c r="HO56" s="516" t="s">
        <v>32</v>
      </c>
      <c r="HP56" s="515" t="s">
        <v>32</v>
      </c>
      <c r="HQ56" s="516" t="s">
        <v>32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1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>
        <v>1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30" t="str">
        <f t="shared" si="330"/>
        <v>شنبه</v>
      </c>
      <c r="JH56" s="32" t="str">
        <f t="shared" si="111"/>
        <v>*</v>
      </c>
      <c r="JI56" s="33" t="str">
        <f t="shared" si="112"/>
        <v>*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>*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>*</v>
      </c>
      <c r="JR56" s="32" t="str">
        <f t="shared" si="121"/>
        <v>*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>*</v>
      </c>
      <c r="JX56" s="32" t="str">
        <f t="shared" si="127"/>
        <v>*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*</v>
      </c>
      <c r="KH56" s="32" t="str">
        <f t="shared" si="137"/>
        <v>*</v>
      </c>
      <c r="KI56" s="33" t="str">
        <f t="shared" si="138"/>
        <v>*</v>
      </c>
      <c r="KJ56" s="32" t="str">
        <f t="shared" si="139"/>
        <v>*</v>
      </c>
      <c r="KK56" s="33" t="str">
        <f t="shared" si="140"/>
        <v>*</v>
      </c>
      <c r="KL56" s="32" t="str">
        <f t="shared" si="141"/>
        <v>*</v>
      </c>
      <c r="KM56" s="33" t="str">
        <f t="shared" si="142"/>
        <v>*</v>
      </c>
      <c r="KN56" s="32" t="str">
        <f t="shared" si="143"/>
        <v>*</v>
      </c>
      <c r="KO56" s="33" t="str">
        <f t="shared" si="144"/>
        <v>*</v>
      </c>
      <c r="KP56" s="32" t="str">
        <f t="shared" si="145"/>
        <v>*</v>
      </c>
      <c r="KQ56" s="33" t="str">
        <f t="shared" si="146"/>
        <v>*</v>
      </c>
      <c r="KR56" s="32" t="str">
        <f t="shared" si="147"/>
        <v>*</v>
      </c>
      <c r="KS56" s="33" t="str">
        <f t="shared" si="148"/>
        <v>*</v>
      </c>
      <c r="KT56" s="32" t="str">
        <f t="shared" si="149"/>
        <v>*</v>
      </c>
      <c r="KU56" s="33" t="str">
        <f t="shared" si="150"/>
        <v>*</v>
      </c>
      <c r="KV56" s="32" t="str">
        <f t="shared" si="151"/>
        <v>*</v>
      </c>
      <c r="KW56" s="33" t="str">
        <f t="shared" si="152"/>
        <v>*</v>
      </c>
      <c r="KX56" s="32" t="str">
        <f t="shared" si="153"/>
        <v>*</v>
      </c>
      <c r="KY56" s="32" t="str">
        <f t="shared" si="154"/>
        <v>*</v>
      </c>
      <c r="KZ56" s="32" t="str">
        <f t="shared" si="155"/>
        <v>*</v>
      </c>
      <c r="LA56" s="32" t="str">
        <f t="shared" si="156"/>
        <v>*</v>
      </c>
      <c r="LB56" s="20" t="str">
        <f t="shared" si="157"/>
        <v>*</v>
      </c>
      <c r="LC56" s="33" t="str">
        <f t="shared" si="158"/>
        <v>*</v>
      </c>
      <c r="LD56" s="20" t="str">
        <f t="shared" si="159"/>
        <v>*</v>
      </c>
      <c r="LE56" s="33" t="str">
        <f t="shared" si="160"/>
        <v>*</v>
      </c>
      <c r="LF56" s="20" t="str">
        <f t="shared" si="161"/>
        <v>*</v>
      </c>
      <c r="LG56" s="20" t="str">
        <f t="shared" si="162"/>
        <v>*</v>
      </c>
      <c r="LH56" s="20" t="str">
        <f t="shared" si="163"/>
        <v>*</v>
      </c>
      <c r="LI56" s="33" t="str">
        <f t="shared" si="164"/>
        <v>*</v>
      </c>
      <c r="LJ56" s="20" t="str">
        <f t="shared" si="165"/>
        <v>*</v>
      </c>
      <c r="LK56" s="33" t="str">
        <f t="shared" si="166"/>
        <v>*</v>
      </c>
      <c r="LL56" s="20" t="str">
        <f t="shared" si="167"/>
        <v>*</v>
      </c>
      <c r="LM56" s="33" t="str">
        <f t="shared" si="168"/>
        <v>*</v>
      </c>
      <c r="LN56" s="20" t="str">
        <f t="shared" si="169"/>
        <v>*</v>
      </c>
      <c r="LO56" s="33" t="str">
        <f t="shared" si="170"/>
        <v>*</v>
      </c>
      <c r="LP56" s="20" t="str">
        <f t="shared" si="171"/>
        <v>*</v>
      </c>
      <c r="LQ56" s="20" t="str">
        <f t="shared" si="172"/>
        <v>*</v>
      </c>
      <c r="LR56" s="20" t="str">
        <f t="shared" si="173"/>
        <v>*</v>
      </c>
      <c r="LS56" s="20" t="str">
        <f t="shared" si="174"/>
        <v>*</v>
      </c>
      <c r="LT56" s="20" t="str">
        <f t="shared" si="175"/>
        <v>*</v>
      </c>
      <c r="LU56" s="20" t="str">
        <f t="shared" si="176"/>
        <v>*</v>
      </c>
      <c r="LV56" s="20" t="str">
        <f t="shared" si="177"/>
        <v>*</v>
      </c>
      <c r="LW56" s="20" t="str">
        <f t="shared" si="178"/>
        <v>*</v>
      </c>
      <c r="LX56" s="20" t="str">
        <f t="shared" si="179"/>
        <v>*</v>
      </c>
      <c r="LY56" s="20" t="str">
        <f t="shared" si="180"/>
        <v>*</v>
      </c>
      <c r="LZ56" s="20" t="str">
        <f t="shared" si="181"/>
        <v>*</v>
      </c>
      <c r="MA56" s="33" t="str">
        <f t="shared" si="182"/>
        <v>*</v>
      </c>
      <c r="MB56" s="20" t="str">
        <f t="shared" si="183"/>
        <v>*</v>
      </c>
      <c r="MC56" s="33" t="str">
        <f t="shared" si="184"/>
        <v>*</v>
      </c>
      <c r="MD56" s="20" t="str">
        <f t="shared" si="185"/>
        <v>*</v>
      </c>
      <c r="ME56" s="33" t="str">
        <f t="shared" si="186"/>
        <v>*</v>
      </c>
      <c r="MF56" s="20" t="str">
        <f t="shared" si="187"/>
        <v>*</v>
      </c>
      <c r="MG56" s="33" t="str">
        <f t="shared" si="188"/>
        <v>*</v>
      </c>
      <c r="MH56" s="20" t="str">
        <f t="shared" si="189"/>
        <v>*</v>
      </c>
      <c r="MI56" s="33" t="str">
        <f t="shared" si="190"/>
        <v>*</v>
      </c>
      <c r="MJ56" s="20" t="str">
        <f t="shared" si="191"/>
        <v>*</v>
      </c>
      <c r="MK56" s="33" t="str">
        <f t="shared" si="192"/>
        <v>*</v>
      </c>
      <c r="ML56" s="20" t="str">
        <f t="shared" si="193"/>
        <v>*</v>
      </c>
      <c r="MM56" s="33" t="str">
        <f t="shared" si="194"/>
        <v>*</v>
      </c>
      <c r="MN56" s="20" t="str">
        <f t="shared" si="195"/>
        <v>*</v>
      </c>
      <c r="MO56" s="33" t="str">
        <f t="shared" si="196"/>
        <v>*</v>
      </c>
      <c r="MP56" s="20" t="str">
        <f t="shared" si="197"/>
        <v>*</v>
      </c>
      <c r="MQ56" s="33" t="str">
        <f t="shared" si="198"/>
        <v>*</v>
      </c>
      <c r="MR56" s="20" t="str">
        <f t="shared" si="199"/>
        <v>*</v>
      </c>
      <c r="MS56" s="33" t="str">
        <f t="shared" si="200"/>
        <v>*</v>
      </c>
      <c r="MT56" s="20" t="str">
        <f t="shared" si="201"/>
        <v>*</v>
      </c>
      <c r="MU56" s="33" t="str">
        <f t="shared" si="202"/>
        <v>*</v>
      </c>
      <c r="MV56" s="175" t="str">
        <f t="shared" si="203"/>
        <v>*</v>
      </c>
      <c r="MW56" s="176" t="str">
        <f t="shared" si="204"/>
        <v>*</v>
      </c>
      <c r="MX56" s="175" t="str">
        <f t="shared" si="205"/>
        <v>*</v>
      </c>
      <c r="MY56" s="176" t="str">
        <f t="shared" si="206"/>
        <v>*</v>
      </c>
      <c r="MZ56" s="175" t="str">
        <f t="shared" si="305"/>
        <v>*</v>
      </c>
      <c r="NA56" s="175" t="str">
        <f t="shared" si="306"/>
        <v>*</v>
      </c>
      <c r="NB56" s="175" t="str">
        <f t="shared" si="307"/>
        <v>*</v>
      </c>
      <c r="NC56" s="175" t="str">
        <f t="shared" si="308"/>
        <v>*</v>
      </c>
      <c r="ND56" s="176" t="str">
        <f t="shared" si="309"/>
        <v>*</v>
      </c>
      <c r="NE56" s="176" t="str">
        <f t="shared" si="310"/>
        <v>*</v>
      </c>
      <c r="NF56" s="176" t="str">
        <f t="shared" si="311"/>
        <v>*</v>
      </c>
      <c r="NG56" s="176" t="str">
        <f t="shared" si="312"/>
        <v>*</v>
      </c>
      <c r="NH56" s="175" t="str">
        <f t="shared" si="209"/>
        <v>*</v>
      </c>
      <c r="NI56" s="176" t="str">
        <f t="shared" si="210"/>
        <v>*</v>
      </c>
      <c r="NJ56" s="175" t="str">
        <f t="shared" si="211"/>
        <v>*</v>
      </c>
      <c r="NK56" s="176" t="str">
        <f t="shared" si="212"/>
        <v>*</v>
      </c>
      <c r="NL56" s="175" t="str">
        <f t="shared" si="213"/>
        <v>*</v>
      </c>
      <c r="NM56" s="176" t="str">
        <f t="shared" si="214"/>
        <v>*</v>
      </c>
      <c r="NN56" s="175" t="str">
        <f t="shared" si="215"/>
        <v>*</v>
      </c>
      <c r="NO56" s="176" t="str">
        <f t="shared" si="216"/>
        <v>*</v>
      </c>
      <c r="NP56" s="175" t="str">
        <f t="shared" si="217"/>
        <v>*</v>
      </c>
      <c r="NQ56" s="176" t="str">
        <f t="shared" si="218"/>
        <v>*</v>
      </c>
      <c r="NR56" s="175" t="str">
        <f t="shared" si="219"/>
        <v>*</v>
      </c>
      <c r="NS56" s="176" t="str">
        <f t="shared" si="220"/>
        <v>*</v>
      </c>
      <c r="NT56" s="175" t="str">
        <f t="shared" si="221"/>
        <v>*</v>
      </c>
      <c r="NU56" s="176" t="str">
        <f t="shared" si="222"/>
        <v>*</v>
      </c>
      <c r="NV56" s="175" t="str">
        <f t="shared" si="223"/>
        <v>*</v>
      </c>
      <c r="NW56" s="176" t="str">
        <f t="shared" si="224"/>
        <v>*</v>
      </c>
      <c r="NX56" s="175" t="str">
        <f t="shared" si="225"/>
        <v>*</v>
      </c>
      <c r="NY56" s="176" t="str">
        <f t="shared" si="226"/>
        <v>*</v>
      </c>
      <c r="NZ56" s="175" t="str">
        <f t="shared" si="227"/>
        <v>*</v>
      </c>
      <c r="OA56" s="176" t="str">
        <f t="shared" si="228"/>
        <v>*</v>
      </c>
      <c r="OB56" s="175" t="str">
        <f t="shared" si="229"/>
        <v>*</v>
      </c>
      <c r="OC56" s="175" t="str">
        <f t="shared" si="313"/>
        <v>*</v>
      </c>
      <c r="OD56" s="175" t="str">
        <f t="shared" si="230"/>
        <v>*</v>
      </c>
      <c r="OE56" s="175" t="str">
        <f t="shared" si="231"/>
        <v>*</v>
      </c>
      <c r="OF56" s="175" t="str">
        <f t="shared" si="232"/>
        <v>*</v>
      </c>
      <c r="OG56" s="176" t="str">
        <f t="shared" si="233"/>
        <v>*</v>
      </c>
      <c r="OH56" s="175" t="str">
        <f t="shared" si="234"/>
        <v>*</v>
      </c>
      <c r="OI56" s="176" t="str">
        <f t="shared" si="235"/>
        <v>*</v>
      </c>
      <c r="OJ56" s="175" t="str">
        <f t="shared" si="236"/>
        <v>*</v>
      </c>
      <c r="OK56" s="176" t="str">
        <f t="shared" si="314"/>
        <v>*</v>
      </c>
      <c r="OL56" s="175" t="str">
        <f t="shared" si="315"/>
        <v>*</v>
      </c>
      <c r="OM56" s="176" t="str">
        <f t="shared" si="316"/>
        <v>*</v>
      </c>
      <c r="ON56" s="175" t="str">
        <f t="shared" si="317"/>
        <v>*</v>
      </c>
      <c r="OO56" s="176" t="str">
        <f t="shared" si="318"/>
        <v>*</v>
      </c>
      <c r="OP56" s="175" t="str">
        <f t="shared" si="319"/>
        <v>*</v>
      </c>
      <c r="OQ56" s="176" t="str">
        <f t="shared" si="320"/>
        <v>*</v>
      </c>
      <c r="OR56" s="29">
        <f t="shared" si="239"/>
        <v>16</v>
      </c>
      <c r="OS56" s="30" t="str">
        <f t="shared" si="331"/>
        <v>شنبه</v>
      </c>
      <c r="OT56" s="20" t="str">
        <f t="shared" si="321"/>
        <v>*</v>
      </c>
      <c r="OU56" s="20" t="str">
        <f t="shared" si="322"/>
        <v>*</v>
      </c>
      <c r="OV56" s="20" t="str">
        <f t="shared" si="323"/>
        <v>*</v>
      </c>
      <c r="OW56" s="20" t="str">
        <f t="shared" si="324"/>
        <v>*</v>
      </c>
      <c r="OX56" s="20" t="str">
        <f t="shared" si="325"/>
        <v>*</v>
      </c>
      <c r="OY56" s="20" t="str">
        <f t="shared" si="328"/>
        <v>*</v>
      </c>
      <c r="OZ56" s="20" t="str">
        <f t="shared" si="326"/>
        <v>*</v>
      </c>
      <c r="PA56" s="20" t="str">
        <f t="shared" si="327"/>
        <v>*</v>
      </c>
      <c r="PB56" s="20" t="str">
        <f t="shared" si="242"/>
        <v>*</v>
      </c>
      <c r="PC56" s="33" t="str">
        <f t="shared" si="243"/>
        <v>*</v>
      </c>
      <c r="PD56" s="20" t="str">
        <f t="shared" si="244"/>
        <v>*</v>
      </c>
      <c r="PE56" s="33" t="str">
        <f t="shared" si="245"/>
        <v>*</v>
      </c>
      <c r="PF56" s="20" t="str">
        <f t="shared" si="246"/>
        <v>*</v>
      </c>
      <c r="PG56" s="33" t="str">
        <f t="shared" si="247"/>
        <v>*</v>
      </c>
      <c r="PH56" s="20" t="str">
        <f t="shared" si="248"/>
        <v>*</v>
      </c>
      <c r="PI56" s="33" t="str">
        <f t="shared" si="249"/>
        <v>*</v>
      </c>
      <c r="PJ56" s="20" t="str">
        <f t="shared" si="250"/>
        <v>*</v>
      </c>
      <c r="PK56" s="33" t="str">
        <f t="shared" si="251"/>
        <v>*</v>
      </c>
      <c r="PL56" s="20" t="str">
        <f t="shared" si="252"/>
        <v>*</v>
      </c>
      <c r="PM56" s="33" t="str">
        <f t="shared" si="253"/>
        <v>*</v>
      </c>
      <c r="PN56" s="20" t="str">
        <f t="shared" si="254"/>
        <v>*</v>
      </c>
      <c r="PO56" s="33" t="str">
        <f t="shared" si="255"/>
        <v>*</v>
      </c>
      <c r="PP56" s="20" t="str">
        <f t="shared" si="256"/>
        <v>*</v>
      </c>
      <c r="PQ56" s="33" t="str">
        <f t="shared" si="257"/>
        <v>*</v>
      </c>
      <c r="PR56" s="20" t="str">
        <f t="shared" si="258"/>
        <v>*</v>
      </c>
      <c r="PS56" s="33" t="str">
        <f t="shared" si="259"/>
        <v>*</v>
      </c>
      <c r="PT56" s="20" t="str">
        <f t="shared" si="260"/>
        <v>*</v>
      </c>
      <c r="PU56" s="33" t="str">
        <f t="shared" si="261"/>
        <v>*</v>
      </c>
      <c r="PV56" s="20" t="str">
        <f t="shared" si="262"/>
        <v>*</v>
      </c>
      <c r="PW56" s="33" t="str">
        <f t="shared" si="263"/>
        <v>*</v>
      </c>
      <c r="PX56" s="20" t="str">
        <f t="shared" si="264"/>
        <v>*</v>
      </c>
      <c r="PY56" s="33" t="str">
        <f t="shared" si="265"/>
        <v>*</v>
      </c>
      <c r="PZ56" s="20" t="str">
        <f t="shared" si="266"/>
        <v>*</v>
      </c>
      <c r="QA56" s="33" t="str">
        <f t="shared" si="267"/>
        <v>*</v>
      </c>
      <c r="QB56" s="20" t="str">
        <f t="shared" si="268"/>
        <v>*</v>
      </c>
      <c r="QC56" s="33" t="str">
        <f t="shared" si="269"/>
        <v>*</v>
      </c>
      <c r="QD56" s="20" t="str">
        <f t="shared" si="270"/>
        <v>*</v>
      </c>
      <c r="QE56" s="33" t="str">
        <f t="shared" si="271"/>
        <v>*</v>
      </c>
      <c r="QF56" s="20" t="str">
        <f t="shared" si="272"/>
        <v>*</v>
      </c>
      <c r="QG56" s="33" t="str">
        <f t="shared" si="273"/>
        <v>*</v>
      </c>
      <c r="QH56" s="20" t="str">
        <f t="shared" si="274"/>
        <v>*</v>
      </c>
      <c r="QI56" s="33" t="str">
        <f t="shared" si="275"/>
        <v>*</v>
      </c>
      <c r="QJ56" s="20" t="str">
        <f t="shared" si="276"/>
        <v>*</v>
      </c>
      <c r="QK56" s="33" t="str">
        <f t="shared" si="277"/>
        <v>*</v>
      </c>
      <c r="QL56" s="20" t="str">
        <f t="shared" si="278"/>
        <v>*</v>
      </c>
      <c r="QM56" s="33" t="str">
        <f t="shared" si="279"/>
        <v>*</v>
      </c>
      <c r="QN56" s="20" t="str">
        <f t="shared" si="280"/>
        <v>جعفری-</v>
      </c>
      <c r="QO56" s="33" t="str">
        <f t="shared" si="281"/>
        <v>*</v>
      </c>
      <c r="QP56" s="20" t="str">
        <f t="shared" si="282"/>
        <v>*</v>
      </c>
      <c r="QQ56" s="33" t="str">
        <f t="shared" si="283"/>
        <v>*</v>
      </c>
      <c r="QR56" s="20" t="str">
        <f t="shared" si="284"/>
        <v>*</v>
      </c>
      <c r="QS56" s="33" t="str">
        <f t="shared" si="285"/>
        <v>*</v>
      </c>
      <c r="QT56" s="20" t="str">
        <f t="shared" si="286"/>
        <v>*</v>
      </c>
      <c r="QU56" s="33" t="str">
        <f t="shared" si="287"/>
        <v>*</v>
      </c>
      <c r="QV56" s="20" t="str">
        <f t="shared" si="288"/>
        <v>*</v>
      </c>
      <c r="QW56" s="33" t="str">
        <f t="shared" si="289"/>
        <v>*</v>
      </c>
      <c r="QX56" s="21" t="str">
        <f t="shared" si="290"/>
        <v>*</v>
      </c>
      <c r="QY56" s="21" t="str">
        <f t="shared" si="291"/>
        <v>*</v>
      </c>
      <c r="QZ56" s="20" t="str">
        <f t="shared" si="292"/>
        <v>*</v>
      </c>
      <c r="RA56" s="33" t="str">
        <f t="shared" si="293"/>
        <v>*</v>
      </c>
      <c r="RB56" s="33"/>
      <c r="RC56" s="7"/>
      <c r="RD56" s="337">
        <f t="shared" si="294"/>
        <v>16</v>
      </c>
      <c r="RE56" s="30" t="str">
        <f t="shared" si="332"/>
        <v>شنبه</v>
      </c>
      <c r="RF56" s="63" t="s">
        <v>33</v>
      </c>
      <c r="RG56" s="118" t="str">
        <f t="shared" si="295"/>
        <v>*********************************************************</v>
      </c>
      <c r="RH56" s="119"/>
      <c r="RI56" s="122">
        <v>16</v>
      </c>
      <c r="RJ56" s="121" t="str">
        <f t="shared" si="296"/>
        <v>*********************************************************</v>
      </c>
      <c r="RK56" s="104"/>
      <c r="RL56" s="337">
        <v>16</v>
      </c>
      <c r="RM56" s="29">
        <f t="shared" si="297"/>
        <v>16</v>
      </c>
      <c r="RN56" s="30" t="str">
        <f t="shared" si="333"/>
        <v>شنبه</v>
      </c>
      <c r="RO56" s="727" t="str">
        <f t="shared" si="298"/>
        <v>************************************جعفری-</v>
      </c>
      <c r="RP56" s="729"/>
      <c r="RQ56" s="64" t="s">
        <v>34</v>
      </c>
      <c r="RR56" s="727" t="str">
        <f t="shared" si="299"/>
        <v>**************************************</v>
      </c>
      <c r="RS56" s="728"/>
      <c r="RT56" s="1"/>
      <c r="RU56" s="1"/>
      <c r="RV56" s="29">
        <f t="shared" si="300"/>
        <v>16</v>
      </c>
      <c r="RW56" s="30" t="str">
        <f t="shared" si="301"/>
        <v>شنبه</v>
      </c>
      <c r="RX56" s="762" t="str">
        <f t="shared" si="302"/>
        <v>********************************جعفری-******</v>
      </c>
      <c r="RY56" s="729"/>
      <c r="RZ56" s="64"/>
      <c r="SA56" s="727" t="str">
        <f t="shared" si="303"/>
        <v>***********************************</v>
      </c>
      <c r="SB56" s="728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291</v>
      </c>
      <c r="B57" s="359" t="s">
        <v>306</v>
      </c>
      <c r="C57" s="360"/>
      <c r="D57" s="361"/>
      <c r="E57" s="309"/>
      <c r="F57" s="323" t="s">
        <v>107</v>
      </c>
      <c r="G57" s="324" t="s">
        <v>27</v>
      </c>
      <c r="H57" s="558" t="s">
        <v>203</v>
      </c>
      <c r="I57" s="559"/>
      <c r="J57" s="279"/>
      <c r="K57" s="564" t="s">
        <v>226</v>
      </c>
      <c r="L57" s="565"/>
      <c r="M57" s="275"/>
      <c r="N57" s="362" t="s">
        <v>199</v>
      </c>
      <c r="O57" s="275"/>
      <c r="P57" s="271"/>
      <c r="Q57" s="271"/>
      <c r="R57" s="276"/>
      <c r="S57" s="363" t="s">
        <v>194</v>
      </c>
      <c r="T57" s="268"/>
      <c r="U57" s="269"/>
      <c r="V57" s="270"/>
      <c r="W57" s="271"/>
      <c r="X57" s="265"/>
      <c r="Y57" s="424"/>
      <c r="Z57" s="264"/>
      <c r="AA57" s="265"/>
      <c r="AB57" s="266"/>
      <c r="AC57" s="333" t="s">
        <v>214</v>
      </c>
      <c r="AD57" s="633" t="str">
        <f>RG11</f>
        <v>********************************</v>
      </c>
      <c r="AE57" s="634"/>
      <c r="AF57" s="634"/>
      <c r="AG57" s="634"/>
      <c r="AH57" s="634"/>
      <c r="AI57" s="634"/>
      <c r="AJ57" s="634"/>
      <c r="AK57" s="634"/>
      <c r="AL57" s="634"/>
      <c r="AM57" s="634"/>
      <c r="AN57" s="634"/>
      <c r="AO57" s="634"/>
      <c r="AP57" s="634"/>
      <c r="AQ57" s="634"/>
      <c r="AR57" s="635"/>
      <c r="AS57" s="612" t="s">
        <v>223</v>
      </c>
      <c r="AT57" s="613"/>
      <c r="AU57" s="613"/>
      <c r="AV57" s="613"/>
      <c r="AW57" s="613"/>
      <c r="AX57" s="614"/>
      <c r="AY57" s="1"/>
      <c r="AZ57" s="1"/>
      <c r="BA57" s="1"/>
      <c r="BB57" s="29">
        <f t="shared" si="304"/>
        <v>17</v>
      </c>
      <c r="BC57" s="30" t="str">
        <f t="shared" si="329"/>
        <v>یکشنبه</v>
      </c>
      <c r="BD57" s="515" t="s">
        <v>32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 t="s">
        <v>32</v>
      </c>
      <c r="BK57" s="516" t="s">
        <v>32</v>
      </c>
      <c r="BL57" s="515" t="s">
        <v>32</v>
      </c>
      <c r="BM57" s="516" t="s">
        <v>32</v>
      </c>
      <c r="BN57" s="515" t="s">
        <v>32</v>
      </c>
      <c r="BO57" s="516" t="s">
        <v>32</v>
      </c>
      <c r="BP57" s="515" t="s">
        <v>32</v>
      </c>
      <c r="BQ57" s="516" t="s">
        <v>32</v>
      </c>
      <c r="BR57" s="515" t="s">
        <v>32</v>
      </c>
      <c r="BS57" s="516" t="s">
        <v>32</v>
      </c>
      <c r="BT57" s="515" t="s">
        <v>32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 t="s">
        <v>32</v>
      </c>
      <c r="CB57" s="515" t="s">
        <v>32</v>
      </c>
      <c r="CC57" s="516" t="s">
        <v>32</v>
      </c>
      <c r="CD57" s="515" t="s">
        <v>32</v>
      </c>
      <c r="CE57" s="516" t="s">
        <v>32</v>
      </c>
      <c r="CF57" s="515" t="s">
        <v>32</v>
      </c>
      <c r="CG57" s="516" t="s">
        <v>32</v>
      </c>
      <c r="CH57" s="515" t="s">
        <v>32</v>
      </c>
      <c r="CI57" s="516" t="s">
        <v>32</v>
      </c>
      <c r="CJ57" s="515" t="s">
        <v>32</v>
      </c>
      <c r="CK57" s="516" t="s">
        <v>32</v>
      </c>
      <c r="CL57" s="515" t="s">
        <v>32</v>
      </c>
      <c r="CM57" s="516" t="s">
        <v>32</v>
      </c>
      <c r="CN57" s="515" t="s">
        <v>32</v>
      </c>
      <c r="CO57" s="516" t="s">
        <v>32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515" t="s">
        <v>32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 t="s">
        <v>32</v>
      </c>
      <c r="CZ57" s="515" t="s">
        <v>32</v>
      </c>
      <c r="DA57" s="516" t="s">
        <v>32</v>
      </c>
      <c r="DB57" s="515" t="s">
        <v>32</v>
      </c>
      <c r="DC57" s="516" t="s">
        <v>32</v>
      </c>
      <c r="DD57" s="515" t="s">
        <v>32</v>
      </c>
      <c r="DE57" s="516" t="s">
        <v>32</v>
      </c>
      <c r="DF57" s="515" t="s">
        <v>32</v>
      </c>
      <c r="DG57" s="516" t="s">
        <v>32</v>
      </c>
      <c r="DH57" s="515" t="s">
        <v>32</v>
      </c>
      <c r="DI57" s="516" t="s">
        <v>32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 t="s">
        <v>32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 t="s">
        <v>32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 t="s">
        <v>32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 t="s">
        <v>32</v>
      </c>
      <c r="ET57" s="515" t="s">
        <v>32</v>
      </c>
      <c r="EU57" s="516" t="s">
        <v>32</v>
      </c>
      <c r="EV57" s="515" t="s">
        <v>32</v>
      </c>
      <c r="EW57" s="516" t="s">
        <v>32</v>
      </c>
      <c r="EX57" s="515" t="s">
        <v>32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16" t="s">
        <v>32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 t="s">
        <v>32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515" t="s">
        <v>32</v>
      </c>
      <c r="FW57" s="516" t="s">
        <v>32</v>
      </c>
      <c r="FX57" s="515" t="s">
        <v>32</v>
      </c>
      <c r="FY57" s="516" t="s">
        <v>32</v>
      </c>
      <c r="FZ57" s="515" t="s">
        <v>32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 t="s">
        <v>32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515" t="s">
        <v>32</v>
      </c>
      <c r="GY57" s="516" t="s">
        <v>32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 t="s">
        <v>32</v>
      </c>
      <c r="HN57" s="515" t="s">
        <v>32</v>
      </c>
      <c r="HO57" s="516" t="s">
        <v>32</v>
      </c>
      <c r="HP57" s="515" t="s">
        <v>32</v>
      </c>
      <c r="HQ57" s="516" t="s">
        <v>32</v>
      </c>
      <c r="HR57" s="515" t="s">
        <v>32</v>
      </c>
      <c r="HS57" s="516" t="s">
        <v>32</v>
      </c>
      <c r="HT57" s="515" t="s">
        <v>32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16" t="s">
        <v>32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30" t="str">
        <f t="shared" si="330"/>
        <v>یکشنبه</v>
      </c>
      <c r="JH57" s="32" t="str">
        <f t="shared" si="111"/>
        <v>*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>*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>*</v>
      </c>
      <c r="JR57" s="32" t="str">
        <f t="shared" si="121"/>
        <v>*</v>
      </c>
      <c r="JS57" s="33" t="str">
        <f t="shared" si="122"/>
        <v>*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>*</v>
      </c>
      <c r="JX57" s="32" t="str">
        <f t="shared" si="127"/>
        <v>*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*</v>
      </c>
      <c r="KF57" s="32" t="str">
        <f t="shared" si="135"/>
        <v>*</v>
      </c>
      <c r="KG57" s="33" t="str">
        <f t="shared" si="136"/>
        <v>*</v>
      </c>
      <c r="KH57" s="32" t="str">
        <f t="shared" si="137"/>
        <v>*</v>
      </c>
      <c r="KI57" s="33" t="str">
        <f t="shared" si="138"/>
        <v>*</v>
      </c>
      <c r="KJ57" s="32" t="str">
        <f t="shared" si="139"/>
        <v>*</v>
      </c>
      <c r="KK57" s="33" t="str">
        <f t="shared" si="140"/>
        <v>*</v>
      </c>
      <c r="KL57" s="32" t="str">
        <f t="shared" si="141"/>
        <v>*</v>
      </c>
      <c r="KM57" s="33" t="str">
        <f t="shared" si="142"/>
        <v>*</v>
      </c>
      <c r="KN57" s="32" t="str">
        <f t="shared" si="143"/>
        <v>*</v>
      </c>
      <c r="KO57" s="33" t="str">
        <f t="shared" si="144"/>
        <v>*</v>
      </c>
      <c r="KP57" s="32" t="str">
        <f t="shared" si="145"/>
        <v>*</v>
      </c>
      <c r="KQ57" s="33" t="str">
        <f t="shared" si="146"/>
        <v>*</v>
      </c>
      <c r="KR57" s="32" t="str">
        <f t="shared" si="147"/>
        <v>*</v>
      </c>
      <c r="KS57" s="33" t="str">
        <f t="shared" si="148"/>
        <v>*</v>
      </c>
      <c r="KT57" s="32" t="str">
        <f t="shared" si="149"/>
        <v>*</v>
      </c>
      <c r="KU57" s="33" t="str">
        <f t="shared" si="150"/>
        <v>*</v>
      </c>
      <c r="KV57" s="32" t="str">
        <f t="shared" si="151"/>
        <v>*</v>
      </c>
      <c r="KW57" s="33" t="str">
        <f t="shared" si="152"/>
        <v>*</v>
      </c>
      <c r="KX57" s="32" t="str">
        <f t="shared" si="153"/>
        <v>*</v>
      </c>
      <c r="KY57" s="32" t="str">
        <f t="shared" si="154"/>
        <v>*</v>
      </c>
      <c r="KZ57" s="32" t="str">
        <f t="shared" si="155"/>
        <v>*</v>
      </c>
      <c r="LA57" s="32" t="str">
        <f t="shared" si="156"/>
        <v>*</v>
      </c>
      <c r="LB57" s="20" t="str">
        <f t="shared" si="157"/>
        <v>*</v>
      </c>
      <c r="LC57" s="33" t="str">
        <f t="shared" si="158"/>
        <v>*</v>
      </c>
      <c r="LD57" s="20" t="str">
        <f t="shared" si="159"/>
        <v>*</v>
      </c>
      <c r="LE57" s="33" t="str">
        <f t="shared" si="160"/>
        <v>*</v>
      </c>
      <c r="LF57" s="20" t="str">
        <f t="shared" si="161"/>
        <v>*</v>
      </c>
      <c r="LG57" s="20" t="str">
        <f t="shared" si="162"/>
        <v>*</v>
      </c>
      <c r="LH57" s="20" t="str">
        <f t="shared" si="163"/>
        <v>*</v>
      </c>
      <c r="LI57" s="33" t="str">
        <f t="shared" si="164"/>
        <v>*</v>
      </c>
      <c r="LJ57" s="20" t="str">
        <f t="shared" si="165"/>
        <v>*</v>
      </c>
      <c r="LK57" s="33" t="str">
        <f t="shared" si="166"/>
        <v>*</v>
      </c>
      <c r="LL57" s="20" t="str">
        <f t="shared" si="167"/>
        <v>*</v>
      </c>
      <c r="LM57" s="33" t="str">
        <f t="shared" si="168"/>
        <v>*</v>
      </c>
      <c r="LN57" s="20" t="str">
        <f t="shared" si="169"/>
        <v>*</v>
      </c>
      <c r="LO57" s="33" t="str">
        <f t="shared" si="170"/>
        <v>*</v>
      </c>
      <c r="LP57" s="20" t="str">
        <f t="shared" si="171"/>
        <v>*</v>
      </c>
      <c r="LQ57" s="20" t="str">
        <f t="shared" si="172"/>
        <v>*</v>
      </c>
      <c r="LR57" s="20" t="str">
        <f t="shared" si="173"/>
        <v>*</v>
      </c>
      <c r="LS57" s="20" t="str">
        <f t="shared" si="174"/>
        <v>*</v>
      </c>
      <c r="LT57" s="20" t="str">
        <f t="shared" si="175"/>
        <v>*</v>
      </c>
      <c r="LU57" s="20" t="str">
        <f t="shared" si="176"/>
        <v>*</v>
      </c>
      <c r="LV57" s="20" t="str">
        <f t="shared" si="177"/>
        <v>*</v>
      </c>
      <c r="LW57" s="20" t="str">
        <f t="shared" si="178"/>
        <v>*</v>
      </c>
      <c r="LX57" s="20" t="str">
        <f t="shared" si="179"/>
        <v>*</v>
      </c>
      <c r="LY57" s="20" t="str">
        <f t="shared" si="180"/>
        <v>*</v>
      </c>
      <c r="LZ57" s="20" t="str">
        <f t="shared" si="181"/>
        <v>*</v>
      </c>
      <c r="MA57" s="33" t="str">
        <f t="shared" si="182"/>
        <v>*</v>
      </c>
      <c r="MB57" s="20" t="str">
        <f t="shared" si="183"/>
        <v>*</v>
      </c>
      <c r="MC57" s="33" t="str">
        <f t="shared" si="184"/>
        <v>*</v>
      </c>
      <c r="MD57" s="20" t="str">
        <f t="shared" si="185"/>
        <v>*</v>
      </c>
      <c r="ME57" s="33" t="str">
        <f t="shared" si="186"/>
        <v>*</v>
      </c>
      <c r="MF57" s="20" t="str">
        <f t="shared" si="187"/>
        <v>*</v>
      </c>
      <c r="MG57" s="33" t="str">
        <f t="shared" si="188"/>
        <v>*</v>
      </c>
      <c r="MH57" s="20" t="str">
        <f t="shared" si="189"/>
        <v>*</v>
      </c>
      <c r="MI57" s="33" t="str">
        <f t="shared" si="190"/>
        <v>*</v>
      </c>
      <c r="MJ57" s="20" t="str">
        <f t="shared" si="191"/>
        <v>*</v>
      </c>
      <c r="MK57" s="33" t="str">
        <f t="shared" si="192"/>
        <v>*</v>
      </c>
      <c r="ML57" s="20" t="str">
        <f t="shared" si="193"/>
        <v>*</v>
      </c>
      <c r="MM57" s="33" t="str">
        <f t="shared" si="194"/>
        <v>*</v>
      </c>
      <c r="MN57" s="20" t="str">
        <f t="shared" si="195"/>
        <v>*</v>
      </c>
      <c r="MO57" s="33" t="str">
        <f t="shared" si="196"/>
        <v>*</v>
      </c>
      <c r="MP57" s="20" t="str">
        <f t="shared" si="197"/>
        <v>*</v>
      </c>
      <c r="MQ57" s="33" t="str">
        <f t="shared" si="198"/>
        <v>*</v>
      </c>
      <c r="MR57" s="20" t="str">
        <f t="shared" si="199"/>
        <v>*</v>
      </c>
      <c r="MS57" s="33" t="str">
        <f t="shared" si="200"/>
        <v>*</v>
      </c>
      <c r="MT57" s="20" t="str">
        <f t="shared" si="201"/>
        <v>*</v>
      </c>
      <c r="MU57" s="33" t="str">
        <f t="shared" si="202"/>
        <v>*</v>
      </c>
      <c r="MV57" s="175" t="str">
        <f t="shared" si="203"/>
        <v>*</v>
      </c>
      <c r="MW57" s="176" t="str">
        <f t="shared" si="204"/>
        <v>*</v>
      </c>
      <c r="MX57" s="175" t="str">
        <f t="shared" si="205"/>
        <v>*</v>
      </c>
      <c r="MY57" s="176" t="str">
        <f t="shared" si="206"/>
        <v>*</v>
      </c>
      <c r="MZ57" s="175" t="str">
        <f t="shared" si="305"/>
        <v>*</v>
      </c>
      <c r="NA57" s="175" t="str">
        <f t="shared" si="306"/>
        <v>*</v>
      </c>
      <c r="NB57" s="175" t="str">
        <f t="shared" si="307"/>
        <v>*</v>
      </c>
      <c r="NC57" s="175" t="str">
        <f t="shared" si="308"/>
        <v>*</v>
      </c>
      <c r="ND57" s="176" t="str">
        <f t="shared" si="309"/>
        <v>*</v>
      </c>
      <c r="NE57" s="176" t="str">
        <f t="shared" si="310"/>
        <v>*</v>
      </c>
      <c r="NF57" s="176" t="str">
        <f t="shared" si="311"/>
        <v>*</v>
      </c>
      <c r="NG57" s="176" t="str">
        <f t="shared" si="312"/>
        <v>*</v>
      </c>
      <c r="NH57" s="175" t="str">
        <f t="shared" si="209"/>
        <v>*</v>
      </c>
      <c r="NI57" s="176" t="str">
        <f t="shared" si="210"/>
        <v>*</v>
      </c>
      <c r="NJ57" s="175" t="str">
        <f t="shared" si="211"/>
        <v>*</v>
      </c>
      <c r="NK57" s="176" t="str">
        <f t="shared" si="212"/>
        <v>*</v>
      </c>
      <c r="NL57" s="175" t="str">
        <f t="shared" si="213"/>
        <v>*</v>
      </c>
      <c r="NM57" s="176" t="str">
        <f t="shared" si="214"/>
        <v>*</v>
      </c>
      <c r="NN57" s="175" t="str">
        <f t="shared" si="215"/>
        <v>*</v>
      </c>
      <c r="NO57" s="176" t="str">
        <f t="shared" si="216"/>
        <v>*</v>
      </c>
      <c r="NP57" s="175" t="str">
        <f t="shared" si="217"/>
        <v>*</v>
      </c>
      <c r="NQ57" s="176" t="str">
        <f t="shared" si="218"/>
        <v>*</v>
      </c>
      <c r="NR57" s="175" t="str">
        <f t="shared" si="219"/>
        <v>*</v>
      </c>
      <c r="NS57" s="176" t="str">
        <f t="shared" si="220"/>
        <v>*</v>
      </c>
      <c r="NT57" s="175" t="str">
        <f t="shared" si="221"/>
        <v>*</v>
      </c>
      <c r="NU57" s="176" t="str">
        <f t="shared" si="222"/>
        <v>*</v>
      </c>
      <c r="NV57" s="175" t="str">
        <f t="shared" si="223"/>
        <v>*</v>
      </c>
      <c r="NW57" s="176" t="str">
        <f t="shared" si="224"/>
        <v>*</v>
      </c>
      <c r="NX57" s="175" t="str">
        <f t="shared" si="225"/>
        <v>*</v>
      </c>
      <c r="NY57" s="176" t="str">
        <f t="shared" si="226"/>
        <v>*</v>
      </c>
      <c r="NZ57" s="175" t="str">
        <f t="shared" si="227"/>
        <v>*</v>
      </c>
      <c r="OA57" s="176" t="str">
        <f t="shared" si="228"/>
        <v>*</v>
      </c>
      <c r="OB57" s="175" t="str">
        <f t="shared" si="229"/>
        <v>*</v>
      </c>
      <c r="OC57" s="175" t="str">
        <f t="shared" si="313"/>
        <v>*</v>
      </c>
      <c r="OD57" s="175" t="str">
        <f t="shared" si="230"/>
        <v>*</v>
      </c>
      <c r="OE57" s="175" t="str">
        <f t="shared" si="231"/>
        <v>*</v>
      </c>
      <c r="OF57" s="175" t="str">
        <f t="shared" si="232"/>
        <v>*</v>
      </c>
      <c r="OG57" s="176" t="str">
        <f t="shared" si="233"/>
        <v>*</v>
      </c>
      <c r="OH57" s="175" t="str">
        <f t="shared" si="234"/>
        <v>*</v>
      </c>
      <c r="OI57" s="176" t="str">
        <f t="shared" si="235"/>
        <v>*</v>
      </c>
      <c r="OJ57" s="175" t="str">
        <f t="shared" si="236"/>
        <v>*</v>
      </c>
      <c r="OK57" s="176" t="str">
        <f t="shared" si="314"/>
        <v>*</v>
      </c>
      <c r="OL57" s="175" t="str">
        <f t="shared" si="315"/>
        <v>*</v>
      </c>
      <c r="OM57" s="176" t="str">
        <f t="shared" si="316"/>
        <v>*</v>
      </c>
      <c r="ON57" s="175" t="str">
        <f t="shared" si="317"/>
        <v>*</v>
      </c>
      <c r="OO57" s="176" t="str">
        <f t="shared" si="318"/>
        <v>*</v>
      </c>
      <c r="OP57" s="175" t="str">
        <f t="shared" si="319"/>
        <v>*</v>
      </c>
      <c r="OQ57" s="176" t="str">
        <f t="shared" si="320"/>
        <v>*</v>
      </c>
      <c r="OR57" s="29">
        <f t="shared" si="239"/>
        <v>17</v>
      </c>
      <c r="OS57" s="30" t="str">
        <f t="shared" si="331"/>
        <v>یکشنبه</v>
      </c>
      <c r="OT57" s="20" t="str">
        <f t="shared" si="321"/>
        <v>*</v>
      </c>
      <c r="OU57" s="20" t="str">
        <f t="shared" si="322"/>
        <v>*</v>
      </c>
      <c r="OV57" s="20" t="str">
        <f t="shared" si="323"/>
        <v>*</v>
      </c>
      <c r="OW57" s="20" t="str">
        <f t="shared" si="324"/>
        <v>*</v>
      </c>
      <c r="OX57" s="20" t="str">
        <f t="shared" si="325"/>
        <v>*</v>
      </c>
      <c r="OY57" s="20" t="str">
        <f t="shared" si="328"/>
        <v>*</v>
      </c>
      <c r="OZ57" s="20" t="str">
        <f t="shared" si="326"/>
        <v>*</v>
      </c>
      <c r="PA57" s="20" t="str">
        <f t="shared" si="327"/>
        <v>*</v>
      </c>
      <c r="PB57" s="20" t="str">
        <f t="shared" si="242"/>
        <v>*</v>
      </c>
      <c r="PC57" s="33" t="str">
        <f t="shared" si="243"/>
        <v>*</v>
      </c>
      <c r="PD57" s="20" t="str">
        <f t="shared" si="244"/>
        <v>*</v>
      </c>
      <c r="PE57" s="33" t="str">
        <f t="shared" si="245"/>
        <v>*</v>
      </c>
      <c r="PF57" s="20" t="str">
        <f t="shared" si="246"/>
        <v>*</v>
      </c>
      <c r="PG57" s="33" t="str">
        <f t="shared" si="247"/>
        <v>*</v>
      </c>
      <c r="PH57" s="20" t="str">
        <f t="shared" si="248"/>
        <v>*</v>
      </c>
      <c r="PI57" s="33" t="str">
        <f t="shared" si="249"/>
        <v>*</v>
      </c>
      <c r="PJ57" s="20" t="str">
        <f t="shared" si="250"/>
        <v>*</v>
      </c>
      <c r="PK57" s="33" t="str">
        <f t="shared" si="251"/>
        <v>*</v>
      </c>
      <c r="PL57" s="20" t="str">
        <f t="shared" si="252"/>
        <v>*</v>
      </c>
      <c r="PM57" s="33" t="str">
        <f t="shared" si="253"/>
        <v>*</v>
      </c>
      <c r="PN57" s="20" t="str">
        <f t="shared" si="254"/>
        <v>*</v>
      </c>
      <c r="PO57" s="33" t="str">
        <f t="shared" si="255"/>
        <v>*</v>
      </c>
      <c r="PP57" s="20" t="str">
        <f t="shared" si="256"/>
        <v>*</v>
      </c>
      <c r="PQ57" s="33" t="str">
        <f t="shared" si="257"/>
        <v>*</v>
      </c>
      <c r="PR57" s="20" t="str">
        <f t="shared" si="258"/>
        <v>*</v>
      </c>
      <c r="PS57" s="33" t="str">
        <f t="shared" si="259"/>
        <v>*</v>
      </c>
      <c r="PT57" s="20" t="str">
        <f t="shared" si="260"/>
        <v>*</v>
      </c>
      <c r="PU57" s="33" t="str">
        <f t="shared" si="261"/>
        <v>*</v>
      </c>
      <c r="PV57" s="20" t="str">
        <f t="shared" si="262"/>
        <v>*</v>
      </c>
      <c r="PW57" s="33" t="str">
        <f t="shared" si="263"/>
        <v>*</v>
      </c>
      <c r="PX57" s="20" t="str">
        <f t="shared" si="264"/>
        <v>*</v>
      </c>
      <c r="PY57" s="33" t="str">
        <f t="shared" si="265"/>
        <v>*</v>
      </c>
      <c r="PZ57" s="20" t="str">
        <f t="shared" si="266"/>
        <v>*</v>
      </c>
      <c r="QA57" s="33" t="str">
        <f t="shared" si="267"/>
        <v>*</v>
      </c>
      <c r="QB57" s="20" t="str">
        <f t="shared" si="268"/>
        <v>*</v>
      </c>
      <c r="QC57" s="33" t="str">
        <f t="shared" si="269"/>
        <v>*</v>
      </c>
      <c r="QD57" s="20" t="str">
        <f t="shared" si="270"/>
        <v>*</v>
      </c>
      <c r="QE57" s="33" t="str">
        <f t="shared" si="271"/>
        <v>*</v>
      </c>
      <c r="QF57" s="20" t="str">
        <f t="shared" si="272"/>
        <v>*</v>
      </c>
      <c r="QG57" s="33" t="str">
        <f t="shared" si="273"/>
        <v>*</v>
      </c>
      <c r="QH57" s="20" t="str">
        <f t="shared" si="274"/>
        <v>*</v>
      </c>
      <c r="QI57" s="33" t="str">
        <f t="shared" si="275"/>
        <v>*</v>
      </c>
      <c r="QJ57" s="20" t="str">
        <f t="shared" si="276"/>
        <v>نجفی-</v>
      </c>
      <c r="QK57" s="33" t="str">
        <f t="shared" si="277"/>
        <v>*</v>
      </c>
      <c r="QL57" s="20" t="str">
        <f t="shared" si="278"/>
        <v>*</v>
      </c>
      <c r="QM57" s="33" t="str">
        <f t="shared" si="279"/>
        <v>*</v>
      </c>
      <c r="QN57" s="20" t="str">
        <f t="shared" si="280"/>
        <v>*</v>
      </c>
      <c r="QO57" s="33" t="str">
        <f t="shared" si="281"/>
        <v>*</v>
      </c>
      <c r="QP57" s="20" t="str">
        <f t="shared" si="282"/>
        <v>*</v>
      </c>
      <c r="QQ57" s="33" t="str">
        <f t="shared" si="283"/>
        <v>*</v>
      </c>
      <c r="QR57" s="20" t="str">
        <f t="shared" si="284"/>
        <v>*</v>
      </c>
      <c r="QS57" s="33" t="str">
        <f t="shared" si="285"/>
        <v>*</v>
      </c>
      <c r="QT57" s="20" t="str">
        <f t="shared" si="286"/>
        <v>*</v>
      </c>
      <c r="QU57" s="33" t="str">
        <f t="shared" si="287"/>
        <v>*</v>
      </c>
      <c r="QV57" s="20" t="str">
        <f t="shared" si="288"/>
        <v>*</v>
      </c>
      <c r="QW57" s="33" t="str">
        <f t="shared" si="289"/>
        <v>*</v>
      </c>
      <c r="QX57" s="21" t="str">
        <f t="shared" si="290"/>
        <v>*</v>
      </c>
      <c r="QY57" s="21" t="str">
        <f t="shared" si="291"/>
        <v>*</v>
      </c>
      <c r="QZ57" s="20" t="str">
        <f t="shared" si="292"/>
        <v>*</v>
      </c>
      <c r="RA57" s="33" t="str">
        <f t="shared" si="293"/>
        <v>*</v>
      </c>
      <c r="RB57" s="33"/>
      <c r="RC57" s="7"/>
      <c r="RD57" s="337">
        <f t="shared" si="294"/>
        <v>17</v>
      </c>
      <c r="RE57" s="30" t="str">
        <f t="shared" si="332"/>
        <v>یکشنبه</v>
      </c>
      <c r="RF57" s="63" t="s">
        <v>33</v>
      </c>
      <c r="RG57" s="118" t="str">
        <f t="shared" si="295"/>
        <v>*حا ج محمدی- *******************************************************</v>
      </c>
      <c r="RH57" s="119"/>
      <c r="RI57" s="120">
        <v>17</v>
      </c>
      <c r="RJ57" s="121" t="str">
        <f t="shared" si="296"/>
        <v>*********************************************************</v>
      </c>
      <c r="RK57" s="104"/>
      <c r="RL57" s="337">
        <v>17</v>
      </c>
      <c r="RM57" s="29">
        <f t="shared" si="297"/>
        <v>17</v>
      </c>
      <c r="RN57" s="30" t="str">
        <f t="shared" si="333"/>
        <v>یکشنبه</v>
      </c>
      <c r="RO57" s="727" t="str">
        <f t="shared" si="298"/>
        <v>**********************************نجفی-**</v>
      </c>
      <c r="RP57" s="729"/>
      <c r="RQ57" s="64" t="s">
        <v>34</v>
      </c>
      <c r="RR57" s="727" t="str">
        <f t="shared" si="299"/>
        <v>**************************************</v>
      </c>
      <c r="RS57" s="728"/>
      <c r="RT57" s="1"/>
      <c r="RU57" s="1"/>
      <c r="RV57" s="29">
        <f t="shared" si="300"/>
        <v>17</v>
      </c>
      <c r="RW57" s="30" t="str">
        <f t="shared" si="301"/>
        <v>یکشنبه</v>
      </c>
      <c r="RX57" s="762" t="str">
        <f t="shared" si="302"/>
        <v>******************************نجفی-********</v>
      </c>
      <c r="RY57" s="729"/>
      <c r="RZ57" s="64"/>
      <c r="SA57" s="727" t="str">
        <f t="shared" si="303"/>
        <v>***********************************</v>
      </c>
      <c r="SB57" s="728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51" t="s">
        <v>292</v>
      </c>
      <c r="B58" s="553" t="s">
        <v>82</v>
      </c>
      <c r="C58" s="472"/>
      <c r="D58" s="473"/>
      <c r="E58" s="536"/>
      <c r="F58" s="325" t="s">
        <v>294</v>
      </c>
      <c r="G58" s="326" t="s">
        <v>27</v>
      </c>
      <c r="H58" s="564" t="s">
        <v>295</v>
      </c>
      <c r="I58" s="565"/>
      <c r="J58" s="496"/>
      <c r="K58" s="603" t="s">
        <v>226</v>
      </c>
      <c r="L58" s="604"/>
      <c r="M58" s="476"/>
      <c r="N58" s="366" t="s">
        <v>192</v>
      </c>
      <c r="O58" s="476"/>
      <c r="P58" s="366" t="s">
        <v>193</v>
      </c>
      <c r="Q58" s="477"/>
      <c r="R58" s="478"/>
      <c r="S58" s="267"/>
      <c r="T58" s="267"/>
      <c r="U58" s="483"/>
      <c r="V58" s="366" t="s">
        <v>132</v>
      </c>
      <c r="W58" s="498"/>
      <c r="X58" s="273"/>
      <c r="Y58" s="367" t="s">
        <v>200</v>
      </c>
      <c r="Z58" s="267" t="s">
        <v>185</v>
      </c>
      <c r="AA58" s="368"/>
      <c r="AB58" s="369"/>
      <c r="AC58" s="345" t="s">
        <v>215</v>
      </c>
      <c r="AD58" s="624" t="str">
        <f>RG83</f>
        <v>*فخرآور-***************</v>
      </c>
      <c r="AE58" s="624"/>
      <c r="AF58" s="624"/>
      <c r="AG58" s="624"/>
      <c r="AH58" s="624"/>
      <c r="AI58" s="624"/>
      <c r="AJ58" s="624"/>
      <c r="AK58" s="624"/>
      <c r="AL58" s="625"/>
      <c r="AM58" s="346" t="s">
        <v>212</v>
      </c>
      <c r="AN58" s="624" t="str">
        <f>RG119</f>
        <v>*******************</v>
      </c>
      <c r="AO58" s="624"/>
      <c r="AP58" s="624"/>
      <c r="AQ58" s="624"/>
      <c r="AR58" s="626"/>
      <c r="AS58" s="615"/>
      <c r="AT58" s="616"/>
      <c r="AU58" s="616"/>
      <c r="AV58" s="616"/>
      <c r="AW58" s="616"/>
      <c r="AX58" s="617"/>
      <c r="AY58" s="1"/>
      <c r="AZ58" s="1"/>
      <c r="BA58" s="1"/>
      <c r="BB58" s="29">
        <f t="shared" si="304"/>
        <v>18</v>
      </c>
      <c r="BC58" s="30" t="str">
        <f t="shared" si="329"/>
        <v>دوشنبه</v>
      </c>
      <c r="BD58" s="515" t="s">
        <v>32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 t="s">
        <v>32</v>
      </c>
      <c r="BM58" s="516" t="s">
        <v>32</v>
      </c>
      <c r="BN58" s="515" t="s">
        <v>32</v>
      </c>
      <c r="BO58" s="516" t="s">
        <v>32</v>
      </c>
      <c r="BP58" s="515" t="s">
        <v>32</v>
      </c>
      <c r="BQ58" s="516" t="s">
        <v>32</v>
      </c>
      <c r="BR58" s="515" t="s">
        <v>32</v>
      </c>
      <c r="BS58" s="516" t="s">
        <v>32</v>
      </c>
      <c r="BT58" s="515" t="s">
        <v>32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 t="s">
        <v>32</v>
      </c>
      <c r="CE58" s="516" t="s">
        <v>32</v>
      </c>
      <c r="CF58" s="515" t="s">
        <v>32</v>
      </c>
      <c r="CG58" s="516" t="s">
        <v>32</v>
      </c>
      <c r="CH58" s="515" t="s">
        <v>32</v>
      </c>
      <c r="CI58" s="516" t="s">
        <v>32</v>
      </c>
      <c r="CJ58" s="515" t="s">
        <v>32</v>
      </c>
      <c r="CK58" s="516" t="s">
        <v>32</v>
      </c>
      <c r="CL58" s="515" t="s">
        <v>32</v>
      </c>
      <c r="CM58" s="516" t="s">
        <v>32</v>
      </c>
      <c r="CN58" s="515" t="s">
        <v>32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515" t="s">
        <v>32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515" t="s">
        <v>32</v>
      </c>
      <c r="DA58" s="516" t="s">
        <v>32</v>
      </c>
      <c r="DB58" s="515" t="s">
        <v>32</v>
      </c>
      <c r="DC58" s="516" t="s">
        <v>32</v>
      </c>
      <c r="DD58" s="515" t="s">
        <v>32</v>
      </c>
      <c r="DE58" s="516" t="s">
        <v>32</v>
      </c>
      <c r="DF58" s="515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 t="s">
        <v>32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 t="s">
        <v>32</v>
      </c>
      <c r="EI58" s="516" t="s">
        <v>32</v>
      </c>
      <c r="EJ58" s="515" t="s">
        <v>32</v>
      </c>
      <c r="EK58" s="516" t="s">
        <v>32</v>
      </c>
      <c r="EL58" s="515" t="s">
        <v>32</v>
      </c>
      <c r="EM58" s="516" t="s">
        <v>32</v>
      </c>
      <c r="EN58" s="515" t="s">
        <v>32</v>
      </c>
      <c r="EO58" s="516" t="s">
        <v>32</v>
      </c>
      <c r="EP58" s="515" t="s">
        <v>32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 t="s">
        <v>32</v>
      </c>
      <c r="EZ58" s="515" t="s">
        <v>32</v>
      </c>
      <c r="FA58" s="516" t="s">
        <v>32</v>
      </c>
      <c r="FB58" s="515" t="s">
        <v>32</v>
      </c>
      <c r="FC58" s="516" t="s">
        <v>32</v>
      </c>
      <c r="FD58" s="515" t="s">
        <v>32</v>
      </c>
      <c r="FE58" s="516" t="s">
        <v>32</v>
      </c>
      <c r="FF58" s="515" t="s">
        <v>32</v>
      </c>
      <c r="FG58" s="516" t="s">
        <v>32</v>
      </c>
      <c r="FH58" s="515" t="s">
        <v>32</v>
      </c>
      <c r="FI58" s="516" t="s">
        <v>32</v>
      </c>
      <c r="FJ58" s="515" t="s">
        <v>32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515" t="s">
        <v>32</v>
      </c>
      <c r="FW58" s="516" t="s">
        <v>32</v>
      </c>
      <c r="FX58" s="515" t="s">
        <v>32</v>
      </c>
      <c r="FY58" s="516" t="s">
        <v>32</v>
      </c>
      <c r="FZ58" s="515" t="s">
        <v>32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 t="s">
        <v>32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515" t="s">
        <v>32</v>
      </c>
      <c r="GY58" s="516" t="s">
        <v>32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 t="s">
        <v>32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16" t="s">
        <v>32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30" t="str">
        <f t="shared" si="330"/>
        <v>دوشنبه</v>
      </c>
      <c r="JH58" s="32" t="str">
        <f t="shared" si="111"/>
        <v>*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>*</v>
      </c>
      <c r="JQ58" s="33" t="str">
        <f t="shared" si="120"/>
        <v>*</v>
      </c>
      <c r="JR58" s="32" t="str">
        <f t="shared" si="121"/>
        <v>*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>*</v>
      </c>
      <c r="JW58" s="33" t="str">
        <f t="shared" si="126"/>
        <v>*</v>
      </c>
      <c r="JX58" s="32" t="str">
        <f t="shared" si="127"/>
        <v>*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>*</v>
      </c>
      <c r="KI58" s="33" t="str">
        <f t="shared" si="138"/>
        <v>*</v>
      </c>
      <c r="KJ58" s="32" t="str">
        <f t="shared" si="139"/>
        <v>*</v>
      </c>
      <c r="KK58" s="33" t="str">
        <f t="shared" si="140"/>
        <v>*</v>
      </c>
      <c r="KL58" s="32" t="str">
        <f t="shared" si="141"/>
        <v>*</v>
      </c>
      <c r="KM58" s="33" t="str">
        <f t="shared" si="142"/>
        <v>*</v>
      </c>
      <c r="KN58" s="32" t="str">
        <f t="shared" si="143"/>
        <v>*</v>
      </c>
      <c r="KO58" s="33" t="str">
        <f t="shared" si="144"/>
        <v>*</v>
      </c>
      <c r="KP58" s="32" t="str">
        <f t="shared" si="145"/>
        <v>*</v>
      </c>
      <c r="KQ58" s="33" t="str">
        <f t="shared" si="146"/>
        <v>*</v>
      </c>
      <c r="KR58" s="32" t="str">
        <f t="shared" si="147"/>
        <v>*</v>
      </c>
      <c r="KS58" s="33" t="str">
        <f t="shared" si="148"/>
        <v>*</v>
      </c>
      <c r="KT58" s="32" t="str">
        <f t="shared" si="149"/>
        <v>*</v>
      </c>
      <c r="KU58" s="33" t="str">
        <f t="shared" si="150"/>
        <v>*</v>
      </c>
      <c r="KV58" s="32" t="str">
        <f t="shared" si="151"/>
        <v>*</v>
      </c>
      <c r="KW58" s="33" t="str">
        <f t="shared" si="152"/>
        <v>*</v>
      </c>
      <c r="KX58" s="32" t="str">
        <f t="shared" si="153"/>
        <v>*</v>
      </c>
      <c r="KY58" s="32" t="str">
        <f t="shared" si="154"/>
        <v>*</v>
      </c>
      <c r="KZ58" s="32" t="str">
        <f t="shared" si="155"/>
        <v>*</v>
      </c>
      <c r="LA58" s="32" t="str">
        <f t="shared" si="156"/>
        <v>*</v>
      </c>
      <c r="LB58" s="20" t="str">
        <f t="shared" si="157"/>
        <v>*</v>
      </c>
      <c r="LC58" s="33" t="str">
        <f t="shared" si="158"/>
        <v>*</v>
      </c>
      <c r="LD58" s="20" t="str">
        <f t="shared" si="159"/>
        <v>*</v>
      </c>
      <c r="LE58" s="33" t="str">
        <f t="shared" si="160"/>
        <v>*</v>
      </c>
      <c r="LF58" s="20" t="str">
        <f t="shared" si="161"/>
        <v>*</v>
      </c>
      <c r="LG58" s="20" t="str">
        <f t="shared" si="162"/>
        <v>*</v>
      </c>
      <c r="LH58" s="20" t="str">
        <f t="shared" si="163"/>
        <v>*</v>
      </c>
      <c r="LI58" s="33" t="str">
        <f t="shared" si="164"/>
        <v>*</v>
      </c>
      <c r="LJ58" s="20" t="s">
        <v>32</v>
      </c>
      <c r="LK58" s="33" t="s">
        <v>32</v>
      </c>
      <c r="LL58" s="20" t="str">
        <f t="shared" si="167"/>
        <v>*</v>
      </c>
      <c r="LM58" s="33" t="str">
        <f t="shared" si="168"/>
        <v>*</v>
      </c>
      <c r="LN58" s="20" t="str">
        <f t="shared" si="169"/>
        <v>*</v>
      </c>
      <c r="LO58" s="33" t="str">
        <f t="shared" si="170"/>
        <v>*</v>
      </c>
      <c r="LP58" s="20" t="str">
        <f t="shared" si="171"/>
        <v>*</v>
      </c>
      <c r="LQ58" s="20" t="str">
        <f t="shared" si="172"/>
        <v>*</v>
      </c>
      <c r="LR58" s="20" t="str">
        <f t="shared" si="173"/>
        <v>*</v>
      </c>
      <c r="LS58" s="20" t="str">
        <f t="shared" si="174"/>
        <v>*</v>
      </c>
      <c r="LT58" s="20" t="str">
        <f t="shared" si="175"/>
        <v>*</v>
      </c>
      <c r="LU58" s="20" t="str">
        <f t="shared" si="176"/>
        <v>*</v>
      </c>
      <c r="LV58" s="20" t="str">
        <f t="shared" si="177"/>
        <v>*</v>
      </c>
      <c r="LW58" s="20" t="str">
        <f t="shared" si="178"/>
        <v>*</v>
      </c>
      <c r="LX58" s="20" t="str">
        <f t="shared" si="179"/>
        <v>*</v>
      </c>
      <c r="LY58" s="20" t="str">
        <f t="shared" si="180"/>
        <v>*</v>
      </c>
      <c r="LZ58" s="20" t="str">
        <f t="shared" si="181"/>
        <v>*</v>
      </c>
      <c r="MA58" s="33" t="str">
        <f t="shared" si="182"/>
        <v>*</v>
      </c>
      <c r="MB58" s="20" t="str">
        <f t="shared" si="183"/>
        <v>*</v>
      </c>
      <c r="MC58" s="33" t="str">
        <f t="shared" si="184"/>
        <v>*</v>
      </c>
      <c r="MD58" s="20" t="str">
        <f t="shared" si="185"/>
        <v>*</v>
      </c>
      <c r="ME58" s="33" t="str">
        <f t="shared" si="186"/>
        <v>*</v>
      </c>
      <c r="MF58" s="20" t="str">
        <f t="shared" si="187"/>
        <v>*</v>
      </c>
      <c r="MG58" s="33" t="str">
        <f t="shared" si="188"/>
        <v>*</v>
      </c>
      <c r="MH58" s="20" t="str">
        <f t="shared" si="189"/>
        <v>*</v>
      </c>
      <c r="MI58" s="33" t="str">
        <f t="shared" si="190"/>
        <v>*</v>
      </c>
      <c r="MJ58" s="20" t="str">
        <f t="shared" si="191"/>
        <v>*</v>
      </c>
      <c r="MK58" s="33" t="str">
        <f t="shared" si="192"/>
        <v>*</v>
      </c>
      <c r="ML58" s="20" t="str">
        <f t="shared" si="193"/>
        <v>*</v>
      </c>
      <c r="MM58" s="33" t="str">
        <f t="shared" si="194"/>
        <v>*</v>
      </c>
      <c r="MN58" s="20" t="str">
        <f t="shared" si="195"/>
        <v>*</v>
      </c>
      <c r="MO58" s="33" t="str">
        <f t="shared" si="196"/>
        <v>*</v>
      </c>
      <c r="MP58" s="20" t="str">
        <f t="shared" si="197"/>
        <v>*</v>
      </c>
      <c r="MQ58" s="33" t="str">
        <f t="shared" si="198"/>
        <v>*</v>
      </c>
      <c r="MR58" s="20" t="str">
        <f t="shared" si="199"/>
        <v>*</v>
      </c>
      <c r="MS58" s="33" t="str">
        <f t="shared" si="200"/>
        <v>*</v>
      </c>
      <c r="MT58" s="20" t="str">
        <f t="shared" si="201"/>
        <v>*</v>
      </c>
      <c r="MU58" s="33" t="str">
        <f t="shared" si="202"/>
        <v>*</v>
      </c>
      <c r="MV58" s="175" t="str">
        <f t="shared" si="203"/>
        <v>*</v>
      </c>
      <c r="MW58" s="176" t="str">
        <f t="shared" si="204"/>
        <v>*</v>
      </c>
      <c r="MX58" s="175" t="str">
        <f t="shared" si="205"/>
        <v>*</v>
      </c>
      <c r="MY58" s="176" t="str">
        <f t="shared" si="206"/>
        <v>*</v>
      </c>
      <c r="MZ58" s="175" t="str">
        <f t="shared" si="305"/>
        <v>*</v>
      </c>
      <c r="NA58" s="175" t="str">
        <f t="shared" si="306"/>
        <v>*</v>
      </c>
      <c r="NB58" s="175" t="str">
        <f t="shared" si="307"/>
        <v>*</v>
      </c>
      <c r="NC58" s="175" t="str">
        <f t="shared" si="308"/>
        <v>*</v>
      </c>
      <c r="ND58" s="176" t="str">
        <f t="shared" si="309"/>
        <v>*</v>
      </c>
      <c r="NE58" s="176" t="str">
        <f t="shared" si="310"/>
        <v>*</v>
      </c>
      <c r="NF58" s="176" t="str">
        <f t="shared" si="311"/>
        <v>*</v>
      </c>
      <c r="NG58" s="176" t="str">
        <f t="shared" si="312"/>
        <v>*</v>
      </c>
      <c r="NH58" s="175" t="str">
        <f t="shared" si="209"/>
        <v>*</v>
      </c>
      <c r="NI58" s="176" t="str">
        <f t="shared" si="210"/>
        <v>*</v>
      </c>
      <c r="NJ58" s="175" t="str">
        <f t="shared" si="211"/>
        <v>*</v>
      </c>
      <c r="NK58" s="176" t="str">
        <f t="shared" si="212"/>
        <v>*</v>
      </c>
      <c r="NL58" s="175" t="str">
        <f t="shared" si="213"/>
        <v>*</v>
      </c>
      <c r="NM58" s="176" t="str">
        <f t="shared" si="214"/>
        <v>*</v>
      </c>
      <c r="NN58" s="175" t="str">
        <f t="shared" si="215"/>
        <v>*</v>
      </c>
      <c r="NO58" s="176" t="str">
        <f t="shared" si="216"/>
        <v>*</v>
      </c>
      <c r="NP58" s="175" t="str">
        <f t="shared" si="217"/>
        <v>*</v>
      </c>
      <c r="NQ58" s="176" t="str">
        <f t="shared" si="218"/>
        <v>*</v>
      </c>
      <c r="NR58" s="175" t="str">
        <f t="shared" si="219"/>
        <v>*</v>
      </c>
      <c r="NS58" s="176" t="str">
        <f t="shared" si="220"/>
        <v>*</v>
      </c>
      <c r="NT58" s="175" t="str">
        <f t="shared" si="221"/>
        <v>*</v>
      </c>
      <c r="NU58" s="176" t="str">
        <f t="shared" si="222"/>
        <v>*</v>
      </c>
      <c r="NV58" s="175" t="str">
        <f t="shared" si="223"/>
        <v>*</v>
      </c>
      <c r="NW58" s="176" t="str">
        <f t="shared" si="224"/>
        <v>*</v>
      </c>
      <c r="NX58" s="175" t="str">
        <f t="shared" si="225"/>
        <v>*</v>
      </c>
      <c r="NY58" s="176" t="str">
        <f t="shared" si="226"/>
        <v>*</v>
      </c>
      <c r="NZ58" s="175" t="str">
        <f t="shared" si="227"/>
        <v>*</v>
      </c>
      <c r="OA58" s="176" t="str">
        <f t="shared" si="228"/>
        <v>*</v>
      </c>
      <c r="OB58" s="175" t="str">
        <f t="shared" si="229"/>
        <v>*</v>
      </c>
      <c r="OC58" s="175" t="str">
        <f t="shared" si="313"/>
        <v>*</v>
      </c>
      <c r="OD58" s="175" t="str">
        <f t="shared" si="230"/>
        <v>*</v>
      </c>
      <c r="OE58" s="175" t="str">
        <f t="shared" si="231"/>
        <v>*</v>
      </c>
      <c r="OF58" s="175" t="str">
        <f t="shared" si="232"/>
        <v>*</v>
      </c>
      <c r="OG58" s="176" t="str">
        <f t="shared" si="233"/>
        <v>*</v>
      </c>
      <c r="OH58" s="175" t="str">
        <f t="shared" si="234"/>
        <v>*</v>
      </c>
      <c r="OI58" s="176" t="str">
        <f t="shared" si="235"/>
        <v>*</v>
      </c>
      <c r="OJ58" s="175" t="str">
        <f t="shared" si="236"/>
        <v>*</v>
      </c>
      <c r="OK58" s="176" t="str">
        <f t="shared" si="314"/>
        <v>*</v>
      </c>
      <c r="OL58" s="175" t="str">
        <f t="shared" si="315"/>
        <v>*</v>
      </c>
      <c r="OM58" s="176" t="str">
        <f t="shared" si="316"/>
        <v>*</v>
      </c>
      <c r="ON58" s="175" t="str">
        <f t="shared" si="317"/>
        <v>*</v>
      </c>
      <c r="OO58" s="176" t="str">
        <f t="shared" si="318"/>
        <v>*</v>
      </c>
      <c r="OP58" s="175" t="str">
        <f t="shared" si="319"/>
        <v>*</v>
      </c>
      <c r="OQ58" s="176" t="str">
        <f t="shared" si="320"/>
        <v>*</v>
      </c>
      <c r="OR58" s="29">
        <f t="shared" si="239"/>
        <v>18</v>
      </c>
      <c r="OS58" s="30" t="str">
        <f t="shared" si="331"/>
        <v>دوشنبه</v>
      </c>
      <c r="OT58" s="20" t="str">
        <f t="shared" si="321"/>
        <v>*</v>
      </c>
      <c r="OU58" s="20" t="str">
        <f t="shared" si="322"/>
        <v>*</v>
      </c>
      <c r="OV58" s="20" t="str">
        <f t="shared" si="323"/>
        <v>*</v>
      </c>
      <c r="OW58" s="20" t="str">
        <f t="shared" si="324"/>
        <v>*</v>
      </c>
      <c r="OX58" s="20" t="str">
        <f t="shared" si="325"/>
        <v>*</v>
      </c>
      <c r="OY58" s="20" t="str">
        <f t="shared" si="328"/>
        <v>*</v>
      </c>
      <c r="OZ58" s="20" t="str">
        <f t="shared" si="326"/>
        <v>*</v>
      </c>
      <c r="PA58" s="20" t="str">
        <f t="shared" si="327"/>
        <v>*</v>
      </c>
      <c r="PB58" s="20" t="str">
        <f t="shared" si="242"/>
        <v>*</v>
      </c>
      <c r="PC58" s="33" t="str">
        <f t="shared" si="243"/>
        <v>*</v>
      </c>
      <c r="PD58" s="20" t="str">
        <f t="shared" si="244"/>
        <v>*</v>
      </c>
      <c r="PE58" s="33" t="str">
        <f t="shared" si="245"/>
        <v>*</v>
      </c>
      <c r="PF58" s="20" t="str">
        <f t="shared" si="246"/>
        <v>*</v>
      </c>
      <c r="PG58" s="33" t="str">
        <f t="shared" si="247"/>
        <v>*</v>
      </c>
      <c r="PH58" s="20" t="str">
        <f t="shared" si="248"/>
        <v>*</v>
      </c>
      <c r="PI58" s="33" t="str">
        <f t="shared" si="249"/>
        <v>*</v>
      </c>
      <c r="PJ58" s="20" t="str">
        <f t="shared" si="250"/>
        <v>*</v>
      </c>
      <c r="PK58" s="33" t="str">
        <f t="shared" si="251"/>
        <v>*</v>
      </c>
      <c r="PL58" s="20" t="str">
        <f t="shared" si="252"/>
        <v>*</v>
      </c>
      <c r="PM58" s="33" t="str">
        <f t="shared" si="253"/>
        <v>*</v>
      </c>
      <c r="PN58" s="20" t="str">
        <f t="shared" si="254"/>
        <v>*</v>
      </c>
      <c r="PO58" s="33" t="str">
        <f t="shared" si="255"/>
        <v>*</v>
      </c>
      <c r="PP58" s="20" t="str">
        <f t="shared" si="256"/>
        <v>*</v>
      </c>
      <c r="PQ58" s="33" t="str">
        <f t="shared" si="257"/>
        <v>*</v>
      </c>
      <c r="PR58" s="20" t="str">
        <f t="shared" si="258"/>
        <v>*</v>
      </c>
      <c r="PS58" s="33" t="str">
        <f t="shared" si="259"/>
        <v>*</v>
      </c>
      <c r="PT58" s="20" t="str">
        <f t="shared" si="260"/>
        <v>*</v>
      </c>
      <c r="PU58" s="33" t="str">
        <f t="shared" si="261"/>
        <v>*</v>
      </c>
      <c r="PV58" s="20" t="str">
        <f t="shared" si="262"/>
        <v>*</v>
      </c>
      <c r="PW58" s="33" t="str">
        <f t="shared" si="263"/>
        <v>*</v>
      </c>
      <c r="PX58" s="20" t="str">
        <f t="shared" si="264"/>
        <v>*</v>
      </c>
      <c r="PY58" s="33" t="str">
        <f t="shared" si="265"/>
        <v>*</v>
      </c>
      <c r="PZ58" s="20" t="str">
        <f t="shared" si="266"/>
        <v>*</v>
      </c>
      <c r="QA58" s="33" t="str">
        <f t="shared" si="267"/>
        <v>*</v>
      </c>
      <c r="QB58" s="20" t="str">
        <f t="shared" si="268"/>
        <v>*</v>
      </c>
      <c r="QC58" s="33" t="str">
        <f t="shared" si="269"/>
        <v>*</v>
      </c>
      <c r="QD58" s="20" t="str">
        <f t="shared" si="270"/>
        <v>*</v>
      </c>
      <c r="QE58" s="33" t="str">
        <f t="shared" si="271"/>
        <v>*</v>
      </c>
      <c r="QF58" s="20" t="str">
        <f t="shared" si="272"/>
        <v>*</v>
      </c>
      <c r="QG58" s="33" t="str">
        <f t="shared" si="273"/>
        <v>*</v>
      </c>
      <c r="QH58" s="20" t="str">
        <f t="shared" si="274"/>
        <v>*</v>
      </c>
      <c r="QI58" s="33" t="str">
        <f t="shared" si="275"/>
        <v>*</v>
      </c>
      <c r="QJ58" s="20" t="str">
        <f t="shared" si="276"/>
        <v>*</v>
      </c>
      <c r="QK58" s="33" t="str">
        <f t="shared" si="277"/>
        <v>*</v>
      </c>
      <c r="QL58" s="20" t="str">
        <f t="shared" si="278"/>
        <v>*</v>
      </c>
      <c r="QM58" s="33" t="str">
        <f t="shared" si="279"/>
        <v>*</v>
      </c>
      <c r="QN58" s="20" t="str">
        <f t="shared" si="280"/>
        <v>*</v>
      </c>
      <c r="QO58" s="33" t="str">
        <f t="shared" si="281"/>
        <v>*</v>
      </c>
      <c r="QP58" s="20" t="str">
        <f t="shared" si="282"/>
        <v>*</v>
      </c>
      <c r="QQ58" s="33" t="str">
        <f t="shared" si="283"/>
        <v>*</v>
      </c>
      <c r="QR58" s="20" t="str">
        <f t="shared" si="284"/>
        <v>*</v>
      </c>
      <c r="QS58" s="33" t="str">
        <f t="shared" si="285"/>
        <v>*</v>
      </c>
      <c r="QT58" s="20" t="str">
        <f t="shared" si="286"/>
        <v>*</v>
      </c>
      <c r="QU58" s="33" t="str">
        <f t="shared" si="287"/>
        <v>*</v>
      </c>
      <c r="QV58" s="20" t="str">
        <f t="shared" si="288"/>
        <v>*</v>
      </c>
      <c r="QW58" s="33" t="str">
        <f t="shared" si="289"/>
        <v>*</v>
      </c>
      <c r="QX58" s="21" t="str">
        <f t="shared" si="290"/>
        <v>*</v>
      </c>
      <c r="QY58" s="21" t="str">
        <f t="shared" si="291"/>
        <v>*</v>
      </c>
      <c r="QZ58" s="20" t="str">
        <f t="shared" si="292"/>
        <v>*</v>
      </c>
      <c r="RA58" s="33" t="str">
        <f t="shared" si="293"/>
        <v>*</v>
      </c>
      <c r="RB58" s="33"/>
      <c r="RC58" s="7"/>
      <c r="RD58" s="337">
        <f t="shared" si="294"/>
        <v>18</v>
      </c>
      <c r="RE58" s="30" t="str">
        <f t="shared" si="332"/>
        <v>دوشنبه</v>
      </c>
      <c r="RF58" s="63" t="s">
        <v>33</v>
      </c>
      <c r="RG58" s="118" t="str">
        <f t="shared" si="295"/>
        <v>*********************************************************</v>
      </c>
      <c r="RH58" s="119"/>
      <c r="RI58" s="122">
        <v>18</v>
      </c>
      <c r="RJ58" s="121" t="str">
        <f t="shared" si="296"/>
        <v>*********************************************************</v>
      </c>
      <c r="RK58" s="104"/>
      <c r="RL58" s="337">
        <v>18</v>
      </c>
      <c r="RM58" s="29">
        <f t="shared" si="297"/>
        <v>18</v>
      </c>
      <c r="RN58" s="30" t="str">
        <f t="shared" si="333"/>
        <v>دوشنبه</v>
      </c>
      <c r="RO58" s="727" t="str">
        <f t="shared" si="298"/>
        <v>*************************************</v>
      </c>
      <c r="RP58" s="729"/>
      <c r="RQ58" s="64" t="s">
        <v>34</v>
      </c>
      <c r="RR58" s="727" t="str">
        <f t="shared" si="299"/>
        <v>**************************************</v>
      </c>
      <c r="RS58" s="728"/>
      <c r="RT58" s="1"/>
      <c r="RU58" s="1"/>
      <c r="RV58" s="29">
        <f t="shared" si="300"/>
        <v>18</v>
      </c>
      <c r="RW58" s="30" t="str">
        <f t="shared" si="301"/>
        <v>دوشنبه</v>
      </c>
      <c r="RX58" s="762" t="str">
        <f t="shared" si="302"/>
        <v>***************************************</v>
      </c>
      <c r="RY58" s="729"/>
      <c r="RZ58" s="64"/>
      <c r="SA58" s="727" t="str">
        <f t="shared" si="303"/>
        <v>***********************************</v>
      </c>
      <c r="SB58" s="728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290</v>
      </c>
      <c r="B59" s="280" t="s">
        <v>232</v>
      </c>
      <c r="C59" s="316"/>
      <c r="D59" s="317"/>
      <c r="E59" s="311"/>
      <c r="F59" s="327" t="s">
        <v>104</v>
      </c>
      <c r="G59" s="328" t="s">
        <v>28</v>
      </c>
      <c r="H59" s="560" t="s">
        <v>293</v>
      </c>
      <c r="I59" s="561"/>
      <c r="J59" s="307"/>
      <c r="K59" s="572" t="s">
        <v>297</v>
      </c>
      <c r="L59" s="573"/>
      <c r="M59" s="282"/>
      <c r="N59" s="371" t="s">
        <v>202</v>
      </c>
      <c r="O59" s="283"/>
      <c r="P59" s="281"/>
      <c r="Q59" s="284"/>
      <c r="R59" s="285"/>
      <c r="S59" s="372" t="s">
        <v>194</v>
      </c>
      <c r="T59" s="286"/>
      <c r="U59" s="287"/>
      <c r="V59" s="288"/>
      <c r="W59" s="281"/>
      <c r="X59" s="281"/>
      <c r="Y59" s="281"/>
      <c r="Z59" s="281"/>
      <c r="AA59" s="294"/>
      <c r="AB59" s="295"/>
      <c r="AC59" s="347" t="s">
        <v>213</v>
      </c>
      <c r="AD59" s="640" t="str">
        <f>RJ47</f>
        <v>*********************************************************</v>
      </c>
      <c r="AE59" s="641"/>
      <c r="AF59" s="641"/>
      <c r="AG59" s="641"/>
      <c r="AH59" s="641"/>
      <c r="AI59" s="641"/>
      <c r="AJ59" s="641"/>
      <c r="AK59" s="641"/>
      <c r="AL59" s="641"/>
      <c r="AM59" s="641"/>
      <c r="AN59" s="641"/>
      <c r="AO59" s="641"/>
      <c r="AP59" s="641"/>
      <c r="AQ59" s="641"/>
      <c r="AR59" s="642"/>
      <c r="AS59" s="615"/>
      <c r="AT59" s="616"/>
      <c r="AU59" s="616"/>
      <c r="AV59" s="616"/>
      <c r="AW59" s="616"/>
      <c r="AX59" s="617"/>
      <c r="AY59" s="1"/>
      <c r="AZ59" s="1"/>
      <c r="BA59" s="1"/>
      <c r="BB59" s="29">
        <f t="shared" si="304"/>
        <v>19</v>
      </c>
      <c r="BC59" s="30" t="str">
        <f t="shared" si="329"/>
        <v>سه شنبه</v>
      </c>
      <c r="BD59" s="515" t="s">
        <v>32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 t="s">
        <v>32</v>
      </c>
      <c r="BK59" s="516" t="s">
        <v>32</v>
      </c>
      <c r="BL59" s="515" t="s">
        <v>32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 t="s">
        <v>32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 t="s">
        <v>32</v>
      </c>
      <c r="CB59" s="515" t="s">
        <v>32</v>
      </c>
      <c r="CC59" s="516" t="s">
        <v>32</v>
      </c>
      <c r="CD59" s="515" t="s">
        <v>32</v>
      </c>
      <c r="CE59" s="516" t="s">
        <v>32</v>
      </c>
      <c r="CF59" s="515" t="s">
        <v>32</v>
      </c>
      <c r="CG59" s="516" t="s">
        <v>32</v>
      </c>
      <c r="CH59" s="515" t="s">
        <v>32</v>
      </c>
      <c r="CI59" s="516" t="s">
        <v>32</v>
      </c>
      <c r="CJ59" s="515" t="s">
        <v>32</v>
      </c>
      <c r="CK59" s="516" t="s">
        <v>32</v>
      </c>
      <c r="CL59" s="515" t="s">
        <v>32</v>
      </c>
      <c r="CM59" s="516" t="s">
        <v>32</v>
      </c>
      <c r="CN59" s="515" t="s">
        <v>32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15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 t="s">
        <v>32</v>
      </c>
      <c r="CZ59" s="515" t="s">
        <v>32</v>
      </c>
      <c r="DA59" s="516" t="s">
        <v>32</v>
      </c>
      <c r="DB59" s="515" t="s">
        <v>32</v>
      </c>
      <c r="DC59" s="516" t="s">
        <v>32</v>
      </c>
      <c r="DD59" s="515" t="s">
        <v>32</v>
      </c>
      <c r="DE59" s="516" t="s">
        <v>32</v>
      </c>
      <c r="DF59" s="515" t="s">
        <v>32</v>
      </c>
      <c r="DG59" s="516" t="s">
        <v>32</v>
      </c>
      <c r="DH59" s="515" t="s">
        <v>32</v>
      </c>
      <c r="DI59" s="516" t="s">
        <v>32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 t="s">
        <v>32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 t="s">
        <v>32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 t="s">
        <v>32</v>
      </c>
      <c r="EF59" s="515" t="s">
        <v>32</v>
      </c>
      <c r="EG59" s="516" t="s">
        <v>32</v>
      </c>
      <c r="EH59" s="515" t="s">
        <v>32</v>
      </c>
      <c r="EI59" s="516" t="s">
        <v>32</v>
      </c>
      <c r="EJ59" s="515" t="s">
        <v>32</v>
      </c>
      <c r="EK59" s="516" t="s">
        <v>32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 t="s">
        <v>32</v>
      </c>
      <c r="EQ59" s="516" t="s">
        <v>32</v>
      </c>
      <c r="ER59" s="515" t="s">
        <v>32</v>
      </c>
      <c r="ES59" s="516" t="s">
        <v>32</v>
      </c>
      <c r="ET59" s="515" t="s">
        <v>32</v>
      </c>
      <c r="EU59" s="516" t="s">
        <v>32</v>
      </c>
      <c r="EV59" s="515" t="s">
        <v>32</v>
      </c>
      <c r="EW59" s="516" t="s">
        <v>32</v>
      </c>
      <c r="EX59" s="515" t="s">
        <v>32</v>
      </c>
      <c r="EY59" s="516" t="s">
        <v>32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 t="s">
        <v>32</v>
      </c>
      <c r="FS59" s="516" t="s">
        <v>32</v>
      </c>
      <c r="FT59" s="515" t="s">
        <v>32</v>
      </c>
      <c r="FU59" s="516" t="s">
        <v>32</v>
      </c>
      <c r="FV59" s="515" t="s">
        <v>32</v>
      </c>
      <c r="FW59" s="516" t="s">
        <v>32</v>
      </c>
      <c r="FX59" s="515" t="s">
        <v>32</v>
      </c>
      <c r="FY59" s="516" t="s">
        <v>32</v>
      </c>
      <c r="FZ59" s="515" t="s">
        <v>32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15" t="s">
        <v>32</v>
      </c>
      <c r="GY59" s="516" t="s">
        <v>32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 t="s">
        <v>32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 t="s">
        <v>32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16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30" t="str">
        <f t="shared" si="330"/>
        <v>سه شنبه</v>
      </c>
      <c r="JH59" s="32" t="str">
        <f t="shared" si="111"/>
        <v>*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>*</v>
      </c>
      <c r="JO59" s="33" t="str">
        <f t="shared" si="118"/>
        <v>*</v>
      </c>
      <c r="JP59" s="32" t="str">
        <f t="shared" si="119"/>
        <v>*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>*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*</v>
      </c>
      <c r="KF59" s="32" t="str">
        <f t="shared" si="135"/>
        <v>*</v>
      </c>
      <c r="KG59" s="33" t="str">
        <f t="shared" si="136"/>
        <v>*</v>
      </c>
      <c r="KH59" s="32" t="str">
        <f t="shared" si="137"/>
        <v>*</v>
      </c>
      <c r="KI59" s="33" t="str">
        <f t="shared" si="138"/>
        <v>*</v>
      </c>
      <c r="KJ59" s="32" t="str">
        <f t="shared" si="139"/>
        <v>*</v>
      </c>
      <c r="KK59" s="33" t="str">
        <f t="shared" si="140"/>
        <v>*</v>
      </c>
      <c r="KL59" s="32" t="str">
        <f t="shared" si="141"/>
        <v>*</v>
      </c>
      <c r="KM59" s="33" t="str">
        <f t="shared" si="142"/>
        <v>*</v>
      </c>
      <c r="KN59" s="32" t="str">
        <f t="shared" si="143"/>
        <v>*</v>
      </c>
      <c r="KO59" s="33" t="str">
        <f t="shared" si="144"/>
        <v>*</v>
      </c>
      <c r="KP59" s="32" t="str">
        <f t="shared" si="145"/>
        <v>*</v>
      </c>
      <c r="KQ59" s="33" t="str">
        <f t="shared" si="146"/>
        <v>*</v>
      </c>
      <c r="KR59" s="32" t="str">
        <f t="shared" si="147"/>
        <v>*</v>
      </c>
      <c r="KS59" s="33" t="str">
        <f t="shared" si="148"/>
        <v>*</v>
      </c>
      <c r="KT59" s="32" t="str">
        <f t="shared" si="149"/>
        <v>*</v>
      </c>
      <c r="KU59" s="33" t="str">
        <f t="shared" si="150"/>
        <v>*</v>
      </c>
      <c r="KV59" s="32" t="str">
        <f t="shared" si="151"/>
        <v>*</v>
      </c>
      <c r="KW59" s="33" t="str">
        <f t="shared" si="152"/>
        <v>*</v>
      </c>
      <c r="KX59" s="32" t="str">
        <f t="shared" si="153"/>
        <v>*</v>
      </c>
      <c r="KY59" s="32" t="str">
        <f t="shared" si="154"/>
        <v>*</v>
      </c>
      <c r="KZ59" s="32" t="str">
        <f t="shared" si="155"/>
        <v>*</v>
      </c>
      <c r="LA59" s="32" t="str">
        <f t="shared" si="156"/>
        <v>*</v>
      </c>
      <c r="LB59" s="20" t="str">
        <f t="shared" si="157"/>
        <v>*</v>
      </c>
      <c r="LC59" s="33" t="str">
        <f t="shared" si="158"/>
        <v>*</v>
      </c>
      <c r="LD59" s="20" t="str">
        <f t="shared" si="159"/>
        <v>*</v>
      </c>
      <c r="LE59" s="33" t="str">
        <f t="shared" si="160"/>
        <v>*</v>
      </c>
      <c r="LF59" s="20" t="str">
        <f t="shared" si="161"/>
        <v>*</v>
      </c>
      <c r="LG59" s="20" t="str">
        <f t="shared" si="162"/>
        <v>*</v>
      </c>
      <c r="LH59" s="20" t="str">
        <f t="shared" si="163"/>
        <v>*</v>
      </c>
      <c r="LI59" s="33" t="str">
        <f t="shared" si="164"/>
        <v>*</v>
      </c>
      <c r="LJ59" s="20" t="str">
        <f t="shared" ref="LJ59:LJ71" si="334">TEXT(DF59,"معصوم زاده- ")</f>
        <v>*</v>
      </c>
      <c r="LK59" s="33" t="str">
        <f t="shared" ref="LK59:LK71" si="335">TEXT(DG59,"معصوم زاده-")</f>
        <v>*</v>
      </c>
      <c r="LL59" s="20" t="str">
        <f t="shared" si="167"/>
        <v>*</v>
      </c>
      <c r="LM59" s="33" t="str">
        <f t="shared" si="168"/>
        <v>*</v>
      </c>
      <c r="LN59" s="20" t="str">
        <f t="shared" si="169"/>
        <v>*</v>
      </c>
      <c r="LO59" s="33" t="str">
        <f t="shared" si="170"/>
        <v>*</v>
      </c>
      <c r="LP59" s="20" t="str">
        <f t="shared" si="171"/>
        <v>*</v>
      </c>
      <c r="LQ59" s="20" t="str">
        <f t="shared" si="172"/>
        <v>*</v>
      </c>
      <c r="LR59" s="20" t="str">
        <f t="shared" si="173"/>
        <v>*</v>
      </c>
      <c r="LS59" s="20" t="str">
        <f t="shared" si="174"/>
        <v>*</v>
      </c>
      <c r="LT59" s="20" t="str">
        <f t="shared" si="175"/>
        <v>*</v>
      </c>
      <c r="LU59" s="20" t="str">
        <f t="shared" si="176"/>
        <v>*</v>
      </c>
      <c r="LV59" s="20" t="str">
        <f t="shared" si="177"/>
        <v>*</v>
      </c>
      <c r="LW59" s="20" t="str">
        <f t="shared" si="178"/>
        <v>*</v>
      </c>
      <c r="LX59" s="20" t="str">
        <f t="shared" si="179"/>
        <v>*</v>
      </c>
      <c r="LY59" s="20" t="str">
        <f t="shared" si="180"/>
        <v>*</v>
      </c>
      <c r="LZ59" s="20" t="str">
        <f t="shared" si="181"/>
        <v>*</v>
      </c>
      <c r="MA59" s="33" t="str">
        <f t="shared" si="182"/>
        <v>*</v>
      </c>
      <c r="MB59" s="20" t="str">
        <f t="shared" si="183"/>
        <v>*</v>
      </c>
      <c r="MC59" s="33" t="str">
        <f t="shared" si="184"/>
        <v>*</v>
      </c>
      <c r="MD59" s="20" t="str">
        <f t="shared" si="185"/>
        <v>*</v>
      </c>
      <c r="ME59" s="33" t="str">
        <f t="shared" si="186"/>
        <v>*</v>
      </c>
      <c r="MF59" s="20" t="str">
        <f t="shared" si="187"/>
        <v>*</v>
      </c>
      <c r="MG59" s="33" t="str">
        <f t="shared" si="188"/>
        <v>*</v>
      </c>
      <c r="MH59" s="20" t="str">
        <f t="shared" si="189"/>
        <v>*</v>
      </c>
      <c r="MI59" s="33" t="str">
        <f t="shared" si="190"/>
        <v>*</v>
      </c>
      <c r="MJ59" s="20" t="str">
        <f t="shared" si="191"/>
        <v>*</v>
      </c>
      <c r="MK59" s="33" t="str">
        <f t="shared" si="192"/>
        <v>*</v>
      </c>
      <c r="ML59" s="20" t="str">
        <f t="shared" si="193"/>
        <v>*</v>
      </c>
      <c r="MM59" s="33" t="str">
        <f t="shared" si="194"/>
        <v>*</v>
      </c>
      <c r="MN59" s="20" t="str">
        <f t="shared" si="195"/>
        <v>*</v>
      </c>
      <c r="MO59" s="33" t="str">
        <f t="shared" si="196"/>
        <v>*</v>
      </c>
      <c r="MP59" s="20" t="str">
        <f t="shared" si="197"/>
        <v>*</v>
      </c>
      <c r="MQ59" s="33" t="str">
        <f t="shared" si="198"/>
        <v>*</v>
      </c>
      <c r="MR59" s="20" t="str">
        <f t="shared" si="199"/>
        <v>*</v>
      </c>
      <c r="MS59" s="33" t="str">
        <f t="shared" si="200"/>
        <v>*</v>
      </c>
      <c r="MT59" s="20" t="str">
        <f t="shared" si="201"/>
        <v>*</v>
      </c>
      <c r="MU59" s="33" t="str">
        <f t="shared" si="202"/>
        <v>*</v>
      </c>
      <c r="MV59" s="175" t="str">
        <f t="shared" si="203"/>
        <v>*</v>
      </c>
      <c r="MW59" s="176" t="str">
        <f t="shared" si="204"/>
        <v>*</v>
      </c>
      <c r="MX59" s="175" t="str">
        <f t="shared" si="205"/>
        <v>*</v>
      </c>
      <c r="MY59" s="176" t="str">
        <f t="shared" si="206"/>
        <v>*</v>
      </c>
      <c r="MZ59" s="175" t="str">
        <f t="shared" si="305"/>
        <v>*</v>
      </c>
      <c r="NA59" s="175" t="str">
        <f t="shared" si="306"/>
        <v>*</v>
      </c>
      <c r="NB59" s="175" t="str">
        <f t="shared" si="307"/>
        <v>*</v>
      </c>
      <c r="NC59" s="175" t="str">
        <f t="shared" si="308"/>
        <v>*</v>
      </c>
      <c r="ND59" s="176" t="str">
        <f t="shared" si="309"/>
        <v>*</v>
      </c>
      <c r="NE59" s="176" t="str">
        <f t="shared" si="310"/>
        <v>*</v>
      </c>
      <c r="NF59" s="176" t="str">
        <f t="shared" si="311"/>
        <v>*</v>
      </c>
      <c r="NG59" s="176" t="str">
        <f t="shared" si="312"/>
        <v>*</v>
      </c>
      <c r="NH59" s="175" t="str">
        <f t="shared" si="209"/>
        <v>*</v>
      </c>
      <c r="NI59" s="176" t="str">
        <f t="shared" si="210"/>
        <v>*</v>
      </c>
      <c r="NJ59" s="175" t="str">
        <f t="shared" si="211"/>
        <v>*</v>
      </c>
      <c r="NK59" s="176" t="str">
        <f t="shared" si="212"/>
        <v>*</v>
      </c>
      <c r="NL59" s="175" t="str">
        <f t="shared" si="213"/>
        <v>*</v>
      </c>
      <c r="NM59" s="176" t="str">
        <f t="shared" si="214"/>
        <v>*</v>
      </c>
      <c r="NN59" s="175" t="str">
        <f t="shared" si="215"/>
        <v>*</v>
      </c>
      <c r="NO59" s="176" t="str">
        <f t="shared" si="216"/>
        <v>*</v>
      </c>
      <c r="NP59" s="175" t="str">
        <f t="shared" si="217"/>
        <v>*</v>
      </c>
      <c r="NQ59" s="176" t="str">
        <f t="shared" si="218"/>
        <v>*</v>
      </c>
      <c r="NR59" s="175" t="str">
        <f t="shared" si="219"/>
        <v>*</v>
      </c>
      <c r="NS59" s="176" t="str">
        <f t="shared" si="220"/>
        <v>*</v>
      </c>
      <c r="NT59" s="175" t="str">
        <f t="shared" si="221"/>
        <v>*</v>
      </c>
      <c r="NU59" s="176" t="str">
        <f t="shared" si="222"/>
        <v>*</v>
      </c>
      <c r="NV59" s="175" t="str">
        <f t="shared" si="223"/>
        <v>*</v>
      </c>
      <c r="NW59" s="176" t="str">
        <f t="shared" si="224"/>
        <v>*</v>
      </c>
      <c r="NX59" s="175" t="str">
        <f t="shared" si="225"/>
        <v>*</v>
      </c>
      <c r="NY59" s="176" t="str">
        <f t="shared" si="226"/>
        <v>*</v>
      </c>
      <c r="NZ59" s="175" t="str">
        <f t="shared" si="227"/>
        <v>*</v>
      </c>
      <c r="OA59" s="176" t="str">
        <f t="shared" si="228"/>
        <v>*</v>
      </c>
      <c r="OB59" s="175" t="str">
        <f t="shared" si="229"/>
        <v>*</v>
      </c>
      <c r="OC59" s="175" t="str">
        <f t="shared" si="313"/>
        <v>*</v>
      </c>
      <c r="OD59" s="175" t="str">
        <f t="shared" si="230"/>
        <v>*</v>
      </c>
      <c r="OE59" s="175" t="str">
        <f t="shared" si="231"/>
        <v>*</v>
      </c>
      <c r="OF59" s="175" t="str">
        <f t="shared" si="232"/>
        <v>*</v>
      </c>
      <c r="OG59" s="176" t="str">
        <f t="shared" si="233"/>
        <v>*</v>
      </c>
      <c r="OH59" s="175" t="str">
        <f t="shared" si="234"/>
        <v>*</v>
      </c>
      <c r="OI59" s="176" t="str">
        <f t="shared" si="235"/>
        <v>*</v>
      </c>
      <c r="OJ59" s="175" t="str">
        <f t="shared" si="236"/>
        <v>*</v>
      </c>
      <c r="OK59" s="176" t="str">
        <f t="shared" si="314"/>
        <v>*</v>
      </c>
      <c r="OL59" s="175" t="str">
        <f t="shared" si="315"/>
        <v>*</v>
      </c>
      <c r="OM59" s="176" t="str">
        <f t="shared" si="316"/>
        <v>*</v>
      </c>
      <c r="ON59" s="175" t="str">
        <f t="shared" si="317"/>
        <v>*</v>
      </c>
      <c r="OO59" s="176" t="str">
        <f t="shared" si="318"/>
        <v>*</v>
      </c>
      <c r="OP59" s="175" t="str">
        <f t="shared" si="319"/>
        <v>*</v>
      </c>
      <c r="OQ59" s="176" t="str">
        <f t="shared" si="320"/>
        <v>*</v>
      </c>
      <c r="OR59" s="29">
        <f t="shared" si="239"/>
        <v>19</v>
      </c>
      <c r="OS59" s="30" t="str">
        <f t="shared" si="331"/>
        <v>سه شنبه</v>
      </c>
      <c r="OT59" s="20" t="str">
        <f t="shared" si="321"/>
        <v>*</v>
      </c>
      <c r="OU59" s="20" t="str">
        <f t="shared" si="322"/>
        <v>*</v>
      </c>
      <c r="OV59" s="20" t="str">
        <f t="shared" si="323"/>
        <v>*</v>
      </c>
      <c r="OW59" s="20" t="str">
        <f t="shared" si="324"/>
        <v>*</v>
      </c>
      <c r="OX59" s="20" t="str">
        <f t="shared" si="325"/>
        <v>*</v>
      </c>
      <c r="OY59" s="20" t="str">
        <f t="shared" si="328"/>
        <v>*</v>
      </c>
      <c r="OZ59" s="20" t="str">
        <f t="shared" si="326"/>
        <v>*</v>
      </c>
      <c r="PA59" s="20" t="str">
        <f t="shared" si="327"/>
        <v>*</v>
      </c>
      <c r="PB59" s="20" t="str">
        <f t="shared" si="242"/>
        <v>*</v>
      </c>
      <c r="PC59" s="33" t="str">
        <f t="shared" si="243"/>
        <v>*</v>
      </c>
      <c r="PD59" s="20" t="str">
        <f t="shared" si="244"/>
        <v>*</v>
      </c>
      <c r="PE59" s="33" t="str">
        <f t="shared" si="245"/>
        <v>*</v>
      </c>
      <c r="PF59" s="20" t="str">
        <f t="shared" si="246"/>
        <v>*</v>
      </c>
      <c r="PG59" s="33" t="str">
        <f t="shared" si="247"/>
        <v>*</v>
      </c>
      <c r="PH59" s="20" t="str">
        <f t="shared" si="248"/>
        <v>*</v>
      </c>
      <c r="PI59" s="33" t="str">
        <f t="shared" si="249"/>
        <v>*</v>
      </c>
      <c r="PJ59" s="20" t="str">
        <f t="shared" si="250"/>
        <v>*</v>
      </c>
      <c r="PK59" s="33" t="str">
        <f t="shared" si="251"/>
        <v>*</v>
      </c>
      <c r="PL59" s="20" t="str">
        <f t="shared" si="252"/>
        <v>*</v>
      </c>
      <c r="PM59" s="33" t="str">
        <f t="shared" si="253"/>
        <v>*</v>
      </c>
      <c r="PN59" s="20" t="str">
        <f t="shared" si="254"/>
        <v>*</v>
      </c>
      <c r="PO59" s="33" t="str">
        <f t="shared" si="255"/>
        <v>*</v>
      </c>
      <c r="PP59" s="20" t="str">
        <f t="shared" si="256"/>
        <v>*</v>
      </c>
      <c r="PQ59" s="33" t="str">
        <f t="shared" si="257"/>
        <v>*</v>
      </c>
      <c r="PR59" s="20" t="str">
        <f t="shared" si="258"/>
        <v>*</v>
      </c>
      <c r="PS59" s="33" t="str">
        <f t="shared" si="259"/>
        <v>*</v>
      </c>
      <c r="PT59" s="20" t="str">
        <f t="shared" si="260"/>
        <v>*</v>
      </c>
      <c r="PU59" s="33" t="str">
        <f t="shared" si="261"/>
        <v>*</v>
      </c>
      <c r="PV59" s="20" t="str">
        <f t="shared" si="262"/>
        <v>*</v>
      </c>
      <c r="PW59" s="33" t="str">
        <f t="shared" si="263"/>
        <v>*</v>
      </c>
      <c r="PX59" s="20" t="str">
        <f t="shared" si="264"/>
        <v>*</v>
      </c>
      <c r="PY59" s="33" t="str">
        <f t="shared" si="265"/>
        <v>*</v>
      </c>
      <c r="PZ59" s="20" t="str">
        <f t="shared" si="266"/>
        <v>*</v>
      </c>
      <c r="QA59" s="33" t="str">
        <f t="shared" si="267"/>
        <v>*</v>
      </c>
      <c r="QB59" s="20" t="str">
        <f t="shared" si="268"/>
        <v>*</v>
      </c>
      <c r="QC59" s="33" t="str">
        <f t="shared" si="269"/>
        <v>*</v>
      </c>
      <c r="QD59" s="20" t="str">
        <f t="shared" si="270"/>
        <v>*</v>
      </c>
      <c r="QE59" s="33" t="str">
        <f t="shared" si="271"/>
        <v>*</v>
      </c>
      <c r="QF59" s="20" t="str">
        <f t="shared" si="272"/>
        <v>*</v>
      </c>
      <c r="QG59" s="33" t="str">
        <f t="shared" si="273"/>
        <v>*</v>
      </c>
      <c r="QH59" s="20" t="str">
        <f t="shared" si="274"/>
        <v>*</v>
      </c>
      <c r="QI59" s="33" t="str">
        <f t="shared" si="275"/>
        <v>*</v>
      </c>
      <c r="QJ59" s="20" t="str">
        <f t="shared" si="276"/>
        <v>*</v>
      </c>
      <c r="QK59" s="33" t="str">
        <f t="shared" si="277"/>
        <v>*</v>
      </c>
      <c r="QL59" s="20" t="str">
        <f t="shared" si="278"/>
        <v>*</v>
      </c>
      <c r="QM59" s="33" t="str">
        <f t="shared" si="279"/>
        <v>*</v>
      </c>
      <c r="QN59" s="20" t="str">
        <f t="shared" si="280"/>
        <v>جعفری-</v>
      </c>
      <c r="QO59" s="33" t="str">
        <f t="shared" si="281"/>
        <v>*</v>
      </c>
      <c r="QP59" s="20" t="str">
        <f t="shared" si="282"/>
        <v>*</v>
      </c>
      <c r="QQ59" s="33" t="str">
        <f t="shared" si="283"/>
        <v>*</v>
      </c>
      <c r="QR59" s="20" t="str">
        <f t="shared" si="284"/>
        <v>*</v>
      </c>
      <c r="QS59" s="33" t="str">
        <f t="shared" si="285"/>
        <v>*</v>
      </c>
      <c r="QT59" s="20" t="str">
        <f t="shared" si="286"/>
        <v>*</v>
      </c>
      <c r="QU59" s="33" t="str">
        <f t="shared" si="287"/>
        <v>*</v>
      </c>
      <c r="QV59" s="20" t="str">
        <f t="shared" si="288"/>
        <v>*</v>
      </c>
      <c r="QW59" s="33" t="str">
        <f t="shared" si="289"/>
        <v>*</v>
      </c>
      <c r="QX59" s="21" t="str">
        <f t="shared" si="290"/>
        <v>*</v>
      </c>
      <c r="QY59" s="21" t="str">
        <f t="shared" si="291"/>
        <v>*</v>
      </c>
      <c r="QZ59" s="20" t="str">
        <f t="shared" si="292"/>
        <v>*</v>
      </c>
      <c r="RA59" s="33" t="str">
        <f t="shared" si="293"/>
        <v>*</v>
      </c>
      <c r="RB59" s="33"/>
      <c r="RC59" s="7"/>
      <c r="RD59" s="337">
        <f t="shared" si="294"/>
        <v>19</v>
      </c>
      <c r="RE59" s="30" t="str">
        <f t="shared" si="332"/>
        <v>سه شنبه</v>
      </c>
      <c r="RF59" s="63" t="s">
        <v>33</v>
      </c>
      <c r="RG59" s="118" t="str">
        <f t="shared" si="295"/>
        <v>*********************************************************</v>
      </c>
      <c r="RH59" s="119"/>
      <c r="RI59" s="120">
        <v>19</v>
      </c>
      <c r="RJ59" s="121" t="str">
        <f t="shared" si="296"/>
        <v>*********************************************************</v>
      </c>
      <c r="RK59" s="104"/>
      <c r="RL59" s="337">
        <v>19</v>
      </c>
      <c r="RM59" s="29">
        <f t="shared" si="297"/>
        <v>19</v>
      </c>
      <c r="RN59" s="30" t="str">
        <f t="shared" si="333"/>
        <v>سه شنبه</v>
      </c>
      <c r="RO59" s="727" t="str">
        <f t="shared" si="298"/>
        <v>************************************جعفری-</v>
      </c>
      <c r="RP59" s="729"/>
      <c r="RQ59" s="64" t="s">
        <v>34</v>
      </c>
      <c r="RR59" s="727" t="str">
        <f t="shared" si="299"/>
        <v>**************************************</v>
      </c>
      <c r="RS59" s="728"/>
      <c r="RT59" s="1"/>
      <c r="RU59" s="1"/>
      <c r="RV59" s="29">
        <f t="shared" si="300"/>
        <v>19</v>
      </c>
      <c r="RW59" s="30" t="str">
        <f t="shared" si="301"/>
        <v>سه شنبه</v>
      </c>
      <c r="RX59" s="762" t="str">
        <f t="shared" si="302"/>
        <v>********************************جعفری-******</v>
      </c>
      <c r="RY59" s="729"/>
      <c r="RZ59" s="64"/>
      <c r="SA59" s="727" t="str">
        <f t="shared" si="303"/>
        <v>***********************************</v>
      </c>
      <c r="SB59" s="728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291</v>
      </c>
      <c r="B60" s="374" t="s">
        <v>306</v>
      </c>
      <c r="C60" s="375"/>
      <c r="D60" s="376"/>
      <c r="E60" s="312"/>
      <c r="F60" s="329" t="s">
        <v>107</v>
      </c>
      <c r="G60" s="330" t="s">
        <v>28</v>
      </c>
      <c r="H60" s="560" t="s">
        <v>203</v>
      </c>
      <c r="I60" s="561"/>
      <c r="J60" s="307"/>
      <c r="K60" s="572" t="s">
        <v>226</v>
      </c>
      <c r="L60" s="573"/>
      <c r="M60" s="303"/>
      <c r="N60" s="377" t="s">
        <v>199</v>
      </c>
      <c r="O60" s="303"/>
      <c r="P60" s="292"/>
      <c r="Q60" s="292"/>
      <c r="R60" s="304"/>
      <c r="S60" s="378" t="s">
        <v>194</v>
      </c>
      <c r="T60" s="289"/>
      <c r="U60" s="290"/>
      <c r="V60" s="291"/>
      <c r="W60" s="292"/>
      <c r="X60" s="297"/>
      <c r="Y60" s="297"/>
      <c r="Z60" s="296"/>
      <c r="AA60" s="297"/>
      <c r="AB60" s="298"/>
      <c r="AC60" s="334" t="s">
        <v>214</v>
      </c>
      <c r="AD60" s="643" t="str">
        <f>RJ11</f>
        <v>********************************</v>
      </c>
      <c r="AE60" s="644"/>
      <c r="AF60" s="644"/>
      <c r="AG60" s="644"/>
      <c r="AH60" s="644"/>
      <c r="AI60" s="644"/>
      <c r="AJ60" s="644"/>
      <c r="AK60" s="644"/>
      <c r="AL60" s="644"/>
      <c r="AM60" s="644"/>
      <c r="AN60" s="644"/>
      <c r="AO60" s="644"/>
      <c r="AP60" s="644"/>
      <c r="AQ60" s="644"/>
      <c r="AR60" s="645"/>
      <c r="AS60" s="615"/>
      <c r="AT60" s="616"/>
      <c r="AU60" s="616"/>
      <c r="AV60" s="616"/>
      <c r="AW60" s="616"/>
      <c r="AX60" s="617"/>
      <c r="AY60" s="1"/>
      <c r="AZ60" s="1"/>
      <c r="BA60" s="1"/>
      <c r="BB60" s="29">
        <f t="shared" si="304"/>
        <v>20</v>
      </c>
      <c r="BC60" s="30" t="str">
        <f t="shared" si="329"/>
        <v>چهارشنبه</v>
      </c>
      <c r="BD60" s="515" t="s">
        <v>32</v>
      </c>
      <c r="BE60" s="516" t="s">
        <v>32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 t="s">
        <v>32</v>
      </c>
      <c r="BK60" s="516" t="s">
        <v>32</v>
      </c>
      <c r="BL60" s="515" t="s">
        <v>32</v>
      </c>
      <c r="BM60" s="516" t="s">
        <v>32</v>
      </c>
      <c r="BN60" s="515" t="s">
        <v>32</v>
      </c>
      <c r="BO60" s="516" t="s">
        <v>32</v>
      </c>
      <c r="BP60" s="515" t="s">
        <v>32</v>
      </c>
      <c r="BQ60" s="516" t="s">
        <v>32</v>
      </c>
      <c r="BR60" s="515" t="s">
        <v>32</v>
      </c>
      <c r="BS60" s="516" t="s">
        <v>32</v>
      </c>
      <c r="BT60" s="515" t="s">
        <v>32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 t="s">
        <v>32</v>
      </c>
      <c r="CE60" s="516" t="s">
        <v>32</v>
      </c>
      <c r="CF60" s="515" t="s">
        <v>32</v>
      </c>
      <c r="CG60" s="516" t="s">
        <v>32</v>
      </c>
      <c r="CH60" s="515" t="s">
        <v>32</v>
      </c>
      <c r="CI60" s="516" t="s">
        <v>32</v>
      </c>
      <c r="CJ60" s="515" t="s">
        <v>32</v>
      </c>
      <c r="CK60" s="516" t="s">
        <v>32</v>
      </c>
      <c r="CL60" s="515" t="s">
        <v>32</v>
      </c>
      <c r="CM60" s="516" t="s">
        <v>32</v>
      </c>
      <c r="CN60" s="515" t="s">
        <v>32</v>
      </c>
      <c r="CO60" s="516" t="s">
        <v>32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515" t="s">
        <v>32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 t="s">
        <v>32</v>
      </c>
      <c r="CZ60" s="515" t="s">
        <v>32</v>
      </c>
      <c r="DA60" s="516" t="s">
        <v>32</v>
      </c>
      <c r="DB60" s="515" t="s">
        <v>32</v>
      </c>
      <c r="DC60" s="516" t="s">
        <v>32</v>
      </c>
      <c r="DD60" s="515" t="s">
        <v>32</v>
      </c>
      <c r="DE60" s="516" t="s">
        <v>32</v>
      </c>
      <c r="DF60" s="515" t="s">
        <v>32</v>
      </c>
      <c r="DG60" s="516" t="s">
        <v>32</v>
      </c>
      <c r="DH60" s="515" t="s">
        <v>32</v>
      </c>
      <c r="DI60" s="516" t="s">
        <v>32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 t="s">
        <v>32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 t="s">
        <v>32</v>
      </c>
      <c r="EF60" s="515" t="s">
        <v>32</v>
      </c>
      <c r="EG60" s="516" t="s">
        <v>32</v>
      </c>
      <c r="EH60" s="515" t="s">
        <v>32</v>
      </c>
      <c r="EI60" s="516" t="s">
        <v>32</v>
      </c>
      <c r="EJ60" s="515" t="s">
        <v>32</v>
      </c>
      <c r="EK60" s="516" t="s">
        <v>32</v>
      </c>
      <c r="EL60" s="515" t="s">
        <v>32</v>
      </c>
      <c r="EM60" s="516" t="s">
        <v>32</v>
      </c>
      <c r="EN60" s="515" t="s">
        <v>32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 t="s">
        <v>32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 t="s">
        <v>32</v>
      </c>
      <c r="EY60" s="516" t="s">
        <v>32</v>
      </c>
      <c r="EZ60" s="515" t="s">
        <v>32</v>
      </c>
      <c r="FA60" s="516" t="s">
        <v>32</v>
      </c>
      <c r="FB60" s="515" t="s">
        <v>32</v>
      </c>
      <c r="FC60" s="516" t="s">
        <v>32</v>
      </c>
      <c r="FD60" s="515" t="s">
        <v>32</v>
      </c>
      <c r="FE60" s="516" t="s">
        <v>32</v>
      </c>
      <c r="FF60" s="515" t="s">
        <v>32</v>
      </c>
      <c r="FG60" s="516" t="s">
        <v>32</v>
      </c>
      <c r="FH60" s="515" t="s">
        <v>32</v>
      </c>
      <c r="FI60" s="516" t="s">
        <v>32</v>
      </c>
      <c r="FJ60" s="515" t="s">
        <v>32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515" t="s">
        <v>32</v>
      </c>
      <c r="FW60" s="516" t="s">
        <v>32</v>
      </c>
      <c r="FX60" s="515" t="s">
        <v>32</v>
      </c>
      <c r="FY60" s="516" t="s">
        <v>32</v>
      </c>
      <c r="FZ60" s="515" t="s">
        <v>32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 t="s">
        <v>32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515" t="s">
        <v>32</v>
      </c>
      <c r="GY60" s="516" t="s">
        <v>32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 t="s">
        <v>32</v>
      </c>
      <c r="HN60" s="515" t="s">
        <v>32</v>
      </c>
      <c r="HO60" s="516" t="s">
        <v>32</v>
      </c>
      <c r="HP60" s="515" t="s">
        <v>32</v>
      </c>
      <c r="HQ60" s="516" t="s">
        <v>32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1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30" t="str">
        <f t="shared" si="330"/>
        <v>چهارشنبه</v>
      </c>
      <c r="JH60" s="32" t="str">
        <f t="shared" si="111"/>
        <v>*</v>
      </c>
      <c r="JI60" s="33" t="str">
        <f t="shared" si="112"/>
        <v>*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>*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*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>*</v>
      </c>
      <c r="JW60" s="33" t="str">
        <f t="shared" si="126"/>
        <v>*</v>
      </c>
      <c r="JX60" s="32" t="str">
        <f t="shared" si="127"/>
        <v>*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>*</v>
      </c>
      <c r="KI60" s="33" t="str">
        <f t="shared" si="138"/>
        <v>*</v>
      </c>
      <c r="KJ60" s="32" t="str">
        <f t="shared" si="139"/>
        <v>*</v>
      </c>
      <c r="KK60" s="33" t="str">
        <f t="shared" si="140"/>
        <v>*</v>
      </c>
      <c r="KL60" s="32" t="str">
        <f t="shared" si="141"/>
        <v>*</v>
      </c>
      <c r="KM60" s="33" t="str">
        <f t="shared" si="142"/>
        <v>*</v>
      </c>
      <c r="KN60" s="32" t="str">
        <f t="shared" si="143"/>
        <v>*</v>
      </c>
      <c r="KO60" s="33" t="str">
        <f t="shared" si="144"/>
        <v>*</v>
      </c>
      <c r="KP60" s="32" t="str">
        <f t="shared" si="145"/>
        <v>*</v>
      </c>
      <c r="KQ60" s="33" t="str">
        <f t="shared" si="146"/>
        <v>*</v>
      </c>
      <c r="KR60" s="32" t="str">
        <f t="shared" si="147"/>
        <v>*</v>
      </c>
      <c r="KS60" s="33" t="str">
        <f t="shared" si="148"/>
        <v>*</v>
      </c>
      <c r="KT60" s="32" t="str">
        <f t="shared" si="149"/>
        <v>*</v>
      </c>
      <c r="KU60" s="33" t="str">
        <f t="shared" si="150"/>
        <v>*</v>
      </c>
      <c r="KV60" s="32" t="str">
        <f t="shared" si="151"/>
        <v>*</v>
      </c>
      <c r="KW60" s="33" t="str">
        <f t="shared" si="152"/>
        <v>*</v>
      </c>
      <c r="KX60" s="32" t="str">
        <f t="shared" si="153"/>
        <v>*</v>
      </c>
      <c r="KY60" s="32" t="str">
        <f t="shared" si="154"/>
        <v>*</v>
      </c>
      <c r="KZ60" s="32" t="str">
        <f t="shared" si="155"/>
        <v>*</v>
      </c>
      <c r="LA60" s="32" t="str">
        <f t="shared" si="156"/>
        <v>*</v>
      </c>
      <c r="LB60" s="20" t="str">
        <f t="shared" si="157"/>
        <v>*</v>
      </c>
      <c r="LC60" s="33" t="str">
        <f t="shared" si="158"/>
        <v>*</v>
      </c>
      <c r="LD60" s="20" t="str">
        <f t="shared" si="159"/>
        <v>*</v>
      </c>
      <c r="LE60" s="33" t="str">
        <f t="shared" si="160"/>
        <v>*</v>
      </c>
      <c r="LF60" s="20" t="str">
        <f t="shared" si="161"/>
        <v>*</v>
      </c>
      <c r="LG60" s="20" t="str">
        <f t="shared" si="162"/>
        <v>*</v>
      </c>
      <c r="LH60" s="20" t="str">
        <f t="shared" si="163"/>
        <v>*</v>
      </c>
      <c r="LI60" s="33" t="str">
        <f t="shared" si="164"/>
        <v>*</v>
      </c>
      <c r="LJ60" s="20" t="str">
        <f t="shared" si="334"/>
        <v>*</v>
      </c>
      <c r="LK60" s="33" t="str">
        <f t="shared" si="335"/>
        <v>*</v>
      </c>
      <c r="LL60" s="20" t="str">
        <f t="shared" si="167"/>
        <v>*</v>
      </c>
      <c r="LM60" s="33" t="str">
        <f t="shared" si="168"/>
        <v>*</v>
      </c>
      <c r="LN60" s="20" t="str">
        <f t="shared" si="169"/>
        <v>*</v>
      </c>
      <c r="LO60" s="33" t="str">
        <f t="shared" si="170"/>
        <v>*</v>
      </c>
      <c r="LP60" s="20" t="str">
        <f t="shared" si="171"/>
        <v>*</v>
      </c>
      <c r="LQ60" s="20" t="str">
        <f t="shared" si="172"/>
        <v>*</v>
      </c>
      <c r="LR60" s="20" t="str">
        <f t="shared" si="173"/>
        <v>*</v>
      </c>
      <c r="LS60" s="20" t="str">
        <f t="shared" si="174"/>
        <v>*</v>
      </c>
      <c r="LT60" s="20" t="str">
        <f t="shared" si="175"/>
        <v>*</v>
      </c>
      <c r="LU60" s="20" t="str">
        <f t="shared" si="176"/>
        <v>*</v>
      </c>
      <c r="LV60" s="20" t="str">
        <f t="shared" si="177"/>
        <v>*</v>
      </c>
      <c r="LW60" s="20" t="str">
        <f t="shared" si="178"/>
        <v>*</v>
      </c>
      <c r="LX60" s="20" t="str">
        <f t="shared" si="179"/>
        <v>*</v>
      </c>
      <c r="LY60" s="20" t="str">
        <f t="shared" si="180"/>
        <v>*</v>
      </c>
      <c r="LZ60" s="20" t="str">
        <f t="shared" si="181"/>
        <v>*</v>
      </c>
      <c r="MA60" s="33" t="str">
        <f t="shared" si="182"/>
        <v>*</v>
      </c>
      <c r="MB60" s="20" t="str">
        <f t="shared" si="183"/>
        <v>*</v>
      </c>
      <c r="MC60" s="33" t="str">
        <f t="shared" si="184"/>
        <v>*</v>
      </c>
      <c r="MD60" s="20" t="str">
        <f t="shared" si="185"/>
        <v>*</v>
      </c>
      <c r="ME60" s="33" t="str">
        <f t="shared" si="186"/>
        <v>*</v>
      </c>
      <c r="MF60" s="20" t="str">
        <f t="shared" si="187"/>
        <v>*</v>
      </c>
      <c r="MG60" s="33" t="str">
        <f t="shared" si="188"/>
        <v>*</v>
      </c>
      <c r="MH60" s="20" t="str">
        <f t="shared" si="189"/>
        <v>*</v>
      </c>
      <c r="MI60" s="33" t="str">
        <f t="shared" si="190"/>
        <v>*</v>
      </c>
      <c r="MJ60" s="20" t="str">
        <f t="shared" si="191"/>
        <v>*</v>
      </c>
      <c r="MK60" s="33" t="str">
        <f t="shared" si="192"/>
        <v>*</v>
      </c>
      <c r="ML60" s="20" t="str">
        <f t="shared" si="193"/>
        <v>*</v>
      </c>
      <c r="MM60" s="33" t="str">
        <f t="shared" si="194"/>
        <v>*</v>
      </c>
      <c r="MN60" s="20" t="str">
        <f t="shared" si="195"/>
        <v>*</v>
      </c>
      <c r="MO60" s="33" t="str">
        <f t="shared" si="196"/>
        <v>*</v>
      </c>
      <c r="MP60" s="20" t="str">
        <f t="shared" si="197"/>
        <v>*</v>
      </c>
      <c r="MQ60" s="33" t="str">
        <f t="shared" si="198"/>
        <v>*</v>
      </c>
      <c r="MR60" s="20" t="str">
        <f t="shared" si="199"/>
        <v>*</v>
      </c>
      <c r="MS60" s="33" t="str">
        <f t="shared" si="200"/>
        <v>*</v>
      </c>
      <c r="MT60" s="20" t="str">
        <f t="shared" si="201"/>
        <v>*</v>
      </c>
      <c r="MU60" s="33" t="str">
        <f t="shared" si="202"/>
        <v>*</v>
      </c>
      <c r="MV60" s="175" t="str">
        <f t="shared" si="203"/>
        <v>*</v>
      </c>
      <c r="MW60" s="176" t="str">
        <f t="shared" si="204"/>
        <v>*</v>
      </c>
      <c r="MX60" s="175" t="str">
        <f t="shared" si="205"/>
        <v>*</v>
      </c>
      <c r="MY60" s="176" t="str">
        <f t="shared" si="206"/>
        <v>*</v>
      </c>
      <c r="MZ60" s="175" t="str">
        <f t="shared" si="305"/>
        <v>*</v>
      </c>
      <c r="NA60" s="175" t="str">
        <f t="shared" si="306"/>
        <v>*</v>
      </c>
      <c r="NB60" s="175" t="str">
        <f t="shared" si="307"/>
        <v>*</v>
      </c>
      <c r="NC60" s="175" t="str">
        <f t="shared" si="308"/>
        <v>*</v>
      </c>
      <c r="ND60" s="176" t="str">
        <f t="shared" si="309"/>
        <v>*</v>
      </c>
      <c r="NE60" s="176" t="str">
        <f t="shared" si="310"/>
        <v>*</v>
      </c>
      <c r="NF60" s="176" t="str">
        <f t="shared" si="311"/>
        <v>*</v>
      </c>
      <c r="NG60" s="176" t="str">
        <f t="shared" si="312"/>
        <v>*</v>
      </c>
      <c r="NH60" s="175" t="str">
        <f t="shared" si="209"/>
        <v>*</v>
      </c>
      <c r="NI60" s="176" t="str">
        <f t="shared" si="210"/>
        <v>*</v>
      </c>
      <c r="NJ60" s="175" t="str">
        <f t="shared" si="211"/>
        <v>*</v>
      </c>
      <c r="NK60" s="176" t="str">
        <f t="shared" si="212"/>
        <v>*</v>
      </c>
      <c r="NL60" s="175" t="str">
        <f t="shared" si="213"/>
        <v>*</v>
      </c>
      <c r="NM60" s="176" t="str">
        <f t="shared" si="214"/>
        <v>*</v>
      </c>
      <c r="NN60" s="175" t="str">
        <f t="shared" si="215"/>
        <v>*</v>
      </c>
      <c r="NO60" s="176" t="str">
        <f t="shared" si="216"/>
        <v>*</v>
      </c>
      <c r="NP60" s="175" t="str">
        <f t="shared" si="217"/>
        <v>*</v>
      </c>
      <c r="NQ60" s="176" t="str">
        <f t="shared" si="218"/>
        <v>*</v>
      </c>
      <c r="NR60" s="175" t="str">
        <f t="shared" si="219"/>
        <v>*</v>
      </c>
      <c r="NS60" s="176" t="str">
        <f t="shared" si="220"/>
        <v>*</v>
      </c>
      <c r="NT60" s="175" t="str">
        <f t="shared" si="221"/>
        <v>*</v>
      </c>
      <c r="NU60" s="176" t="str">
        <f t="shared" si="222"/>
        <v>*</v>
      </c>
      <c r="NV60" s="175" t="str">
        <f t="shared" si="223"/>
        <v>*</v>
      </c>
      <c r="NW60" s="176" t="str">
        <f t="shared" si="224"/>
        <v>*</v>
      </c>
      <c r="NX60" s="175" t="str">
        <f t="shared" si="225"/>
        <v>*</v>
      </c>
      <c r="NY60" s="176" t="str">
        <f t="shared" si="226"/>
        <v>*</v>
      </c>
      <c r="NZ60" s="175" t="str">
        <f t="shared" si="227"/>
        <v>*</v>
      </c>
      <c r="OA60" s="176" t="str">
        <f t="shared" si="228"/>
        <v>*</v>
      </c>
      <c r="OB60" s="175" t="str">
        <f t="shared" si="229"/>
        <v>*</v>
      </c>
      <c r="OC60" s="175" t="str">
        <f t="shared" si="313"/>
        <v>*</v>
      </c>
      <c r="OD60" s="175" t="str">
        <f t="shared" si="230"/>
        <v>*</v>
      </c>
      <c r="OE60" s="175" t="str">
        <f t="shared" si="231"/>
        <v>*</v>
      </c>
      <c r="OF60" s="175" t="str">
        <f t="shared" si="232"/>
        <v>*</v>
      </c>
      <c r="OG60" s="176" t="str">
        <f t="shared" si="233"/>
        <v>*</v>
      </c>
      <c r="OH60" s="175" t="str">
        <f t="shared" si="234"/>
        <v>*</v>
      </c>
      <c r="OI60" s="176" t="str">
        <f t="shared" si="235"/>
        <v>*</v>
      </c>
      <c r="OJ60" s="175" t="str">
        <f t="shared" si="236"/>
        <v>*</v>
      </c>
      <c r="OK60" s="176" t="str">
        <f t="shared" si="314"/>
        <v>*</v>
      </c>
      <c r="OL60" s="175" t="str">
        <f t="shared" si="315"/>
        <v>*</v>
      </c>
      <c r="OM60" s="176" t="str">
        <f t="shared" si="316"/>
        <v>*</v>
      </c>
      <c r="ON60" s="175" t="str">
        <f t="shared" si="317"/>
        <v>*</v>
      </c>
      <c r="OO60" s="176" t="str">
        <f t="shared" si="318"/>
        <v>*</v>
      </c>
      <c r="OP60" s="175" t="str">
        <f t="shared" si="319"/>
        <v>*</v>
      </c>
      <c r="OQ60" s="176" t="str">
        <f t="shared" si="320"/>
        <v>*</v>
      </c>
      <c r="OR60" s="29">
        <f t="shared" si="239"/>
        <v>20</v>
      </c>
      <c r="OS60" s="30" t="str">
        <f t="shared" si="331"/>
        <v>چهارشنبه</v>
      </c>
      <c r="OT60" s="20" t="str">
        <f t="shared" si="321"/>
        <v>*</v>
      </c>
      <c r="OU60" s="20" t="str">
        <f t="shared" si="322"/>
        <v>*</v>
      </c>
      <c r="OV60" s="20" t="str">
        <f t="shared" si="323"/>
        <v>*</v>
      </c>
      <c r="OW60" s="20" t="str">
        <f t="shared" si="324"/>
        <v>*</v>
      </c>
      <c r="OX60" s="20" t="str">
        <f t="shared" si="325"/>
        <v>*</v>
      </c>
      <c r="OY60" s="20" t="str">
        <f t="shared" si="328"/>
        <v>*</v>
      </c>
      <c r="OZ60" s="20" t="str">
        <f t="shared" si="326"/>
        <v>*</v>
      </c>
      <c r="PA60" s="20" t="str">
        <f t="shared" si="327"/>
        <v>*</v>
      </c>
      <c r="PB60" s="20" t="str">
        <f t="shared" si="242"/>
        <v>*</v>
      </c>
      <c r="PC60" s="33" t="str">
        <f t="shared" si="243"/>
        <v>*</v>
      </c>
      <c r="PD60" s="20" t="str">
        <f t="shared" si="244"/>
        <v>*</v>
      </c>
      <c r="PE60" s="33" t="str">
        <f t="shared" si="245"/>
        <v>*</v>
      </c>
      <c r="PF60" s="20" t="str">
        <f t="shared" si="246"/>
        <v>*</v>
      </c>
      <c r="PG60" s="33" t="str">
        <f t="shared" si="247"/>
        <v>*</v>
      </c>
      <c r="PH60" s="20" t="str">
        <f t="shared" si="248"/>
        <v>*</v>
      </c>
      <c r="PI60" s="33" t="str">
        <f t="shared" si="249"/>
        <v>*</v>
      </c>
      <c r="PJ60" s="20" t="str">
        <f t="shared" si="250"/>
        <v>*</v>
      </c>
      <c r="PK60" s="33" t="str">
        <f t="shared" si="251"/>
        <v>*</v>
      </c>
      <c r="PL60" s="20" t="str">
        <f t="shared" si="252"/>
        <v>*</v>
      </c>
      <c r="PM60" s="33" t="str">
        <f t="shared" si="253"/>
        <v>*</v>
      </c>
      <c r="PN60" s="20" t="str">
        <f t="shared" si="254"/>
        <v>*</v>
      </c>
      <c r="PO60" s="33" t="str">
        <f t="shared" si="255"/>
        <v>*</v>
      </c>
      <c r="PP60" s="20" t="str">
        <f t="shared" si="256"/>
        <v>*</v>
      </c>
      <c r="PQ60" s="33" t="str">
        <f t="shared" si="257"/>
        <v>*</v>
      </c>
      <c r="PR60" s="20" t="str">
        <f t="shared" si="258"/>
        <v>*</v>
      </c>
      <c r="PS60" s="33" t="str">
        <f t="shared" si="259"/>
        <v>*</v>
      </c>
      <c r="PT60" s="20" t="str">
        <f t="shared" si="260"/>
        <v>*</v>
      </c>
      <c r="PU60" s="33" t="str">
        <f t="shared" si="261"/>
        <v>*</v>
      </c>
      <c r="PV60" s="20" t="str">
        <f t="shared" si="262"/>
        <v>*</v>
      </c>
      <c r="PW60" s="33" t="str">
        <f t="shared" si="263"/>
        <v>*</v>
      </c>
      <c r="PX60" s="20" t="str">
        <f t="shared" si="264"/>
        <v>*</v>
      </c>
      <c r="PY60" s="33" t="str">
        <f t="shared" si="265"/>
        <v>*</v>
      </c>
      <c r="PZ60" s="20" t="str">
        <f t="shared" si="266"/>
        <v>*</v>
      </c>
      <c r="QA60" s="33" t="str">
        <f t="shared" si="267"/>
        <v>*</v>
      </c>
      <c r="QB60" s="20" t="str">
        <f t="shared" si="268"/>
        <v>*</v>
      </c>
      <c r="QC60" s="33" t="str">
        <f t="shared" si="269"/>
        <v>*</v>
      </c>
      <c r="QD60" s="20" t="str">
        <f t="shared" si="270"/>
        <v>*</v>
      </c>
      <c r="QE60" s="33" t="str">
        <f t="shared" si="271"/>
        <v>*</v>
      </c>
      <c r="QF60" s="20" t="str">
        <f t="shared" si="272"/>
        <v>*</v>
      </c>
      <c r="QG60" s="33" t="str">
        <f t="shared" si="273"/>
        <v>*</v>
      </c>
      <c r="QH60" s="20" t="str">
        <f t="shared" si="274"/>
        <v>*</v>
      </c>
      <c r="QI60" s="33" t="str">
        <f t="shared" si="275"/>
        <v>*</v>
      </c>
      <c r="QJ60" s="20" t="str">
        <f t="shared" si="276"/>
        <v>نجفی-</v>
      </c>
      <c r="QK60" s="33" t="str">
        <f t="shared" si="277"/>
        <v>*</v>
      </c>
      <c r="QL60" s="20" t="str">
        <f t="shared" si="278"/>
        <v>*</v>
      </c>
      <c r="QM60" s="33" t="str">
        <f t="shared" si="279"/>
        <v>*</v>
      </c>
      <c r="QN60" s="20" t="str">
        <f t="shared" si="280"/>
        <v>*</v>
      </c>
      <c r="QO60" s="33" t="str">
        <f t="shared" si="281"/>
        <v>*</v>
      </c>
      <c r="QP60" s="20" t="str">
        <f t="shared" si="282"/>
        <v>*</v>
      </c>
      <c r="QQ60" s="33" t="str">
        <f t="shared" si="283"/>
        <v>*</v>
      </c>
      <c r="QR60" s="20" t="str">
        <f t="shared" si="284"/>
        <v>*</v>
      </c>
      <c r="QS60" s="33" t="str">
        <f t="shared" si="285"/>
        <v>*</v>
      </c>
      <c r="QT60" s="20" t="str">
        <f t="shared" si="286"/>
        <v>*</v>
      </c>
      <c r="QU60" s="33" t="str">
        <f t="shared" si="287"/>
        <v>*</v>
      </c>
      <c r="QV60" s="20" t="str">
        <f t="shared" si="288"/>
        <v>*</v>
      </c>
      <c r="QW60" s="33" t="str">
        <f t="shared" si="289"/>
        <v>*</v>
      </c>
      <c r="QX60" s="21" t="str">
        <f t="shared" si="290"/>
        <v>*</v>
      </c>
      <c r="QY60" s="21" t="str">
        <f t="shared" si="291"/>
        <v>*</v>
      </c>
      <c r="QZ60" s="20" t="str">
        <f t="shared" si="292"/>
        <v>*</v>
      </c>
      <c r="RA60" s="33" t="str">
        <f t="shared" si="293"/>
        <v>*</v>
      </c>
      <c r="RB60" s="33"/>
      <c r="RC60" s="7"/>
      <c r="RD60" s="337">
        <f t="shared" si="294"/>
        <v>20</v>
      </c>
      <c r="RE60" s="30" t="str">
        <f t="shared" si="332"/>
        <v>چهارشنبه</v>
      </c>
      <c r="RF60" s="63" t="s">
        <v>33</v>
      </c>
      <c r="RG60" s="118" t="str">
        <f t="shared" si="295"/>
        <v>*حا ج محمدی- *******************************************************</v>
      </c>
      <c r="RH60" s="119"/>
      <c r="RI60" s="122">
        <v>20</v>
      </c>
      <c r="RJ60" s="121" t="str">
        <f t="shared" si="296"/>
        <v>*********************************************************</v>
      </c>
      <c r="RK60" s="104"/>
      <c r="RL60" s="337">
        <v>20</v>
      </c>
      <c r="RM60" s="29">
        <f t="shared" si="297"/>
        <v>20</v>
      </c>
      <c r="RN60" s="30" t="str">
        <f t="shared" si="333"/>
        <v>چهارشنبه</v>
      </c>
      <c r="RO60" s="727" t="str">
        <f t="shared" si="298"/>
        <v>**********************************نجفی-**</v>
      </c>
      <c r="RP60" s="729"/>
      <c r="RQ60" s="64" t="s">
        <v>34</v>
      </c>
      <c r="RR60" s="727" t="str">
        <f t="shared" si="299"/>
        <v>**************************************</v>
      </c>
      <c r="RS60" s="728"/>
      <c r="RT60" s="1"/>
      <c r="RU60" s="1"/>
      <c r="RV60" s="29">
        <f t="shared" si="300"/>
        <v>20</v>
      </c>
      <c r="RW60" s="30" t="str">
        <f t="shared" si="301"/>
        <v>چهارشنبه</v>
      </c>
      <c r="RX60" s="762" t="str">
        <f t="shared" si="302"/>
        <v>******************************نجفی-********</v>
      </c>
      <c r="RY60" s="729"/>
      <c r="RZ60" s="64"/>
      <c r="SA60" s="727" t="str">
        <f t="shared" si="303"/>
        <v>***********************************</v>
      </c>
      <c r="SB60" s="728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2" t="s">
        <v>292</v>
      </c>
      <c r="B61" s="554" t="s">
        <v>232</v>
      </c>
      <c r="C61" s="474"/>
      <c r="D61" s="475"/>
      <c r="E61" s="313"/>
      <c r="F61" s="338" t="s">
        <v>294</v>
      </c>
      <c r="G61" s="339" t="s">
        <v>28</v>
      </c>
      <c r="H61" s="562" t="s">
        <v>295</v>
      </c>
      <c r="I61" s="563"/>
      <c r="J61" s="481"/>
      <c r="K61" s="556" t="s">
        <v>226</v>
      </c>
      <c r="L61" s="557"/>
      <c r="M61" s="481"/>
      <c r="N61" s="381" t="s">
        <v>192</v>
      </c>
      <c r="O61" s="481"/>
      <c r="P61" s="381" t="s">
        <v>193</v>
      </c>
      <c r="Q61" s="479"/>
      <c r="R61" s="480"/>
      <c r="S61" s="299"/>
      <c r="T61" s="299"/>
      <c r="U61" s="484"/>
      <c r="V61" s="381" t="s">
        <v>132</v>
      </c>
      <c r="W61" s="300"/>
      <c r="X61" s="301"/>
      <c r="Y61" s="382" t="s">
        <v>200</v>
      </c>
      <c r="Z61" s="299" t="s">
        <v>185</v>
      </c>
      <c r="AA61" s="383"/>
      <c r="AB61" s="384"/>
      <c r="AC61" s="343" t="s">
        <v>215</v>
      </c>
      <c r="AD61" s="610" t="str">
        <f>RI83</f>
        <v>**رفیعی-****ایمانی-*********</v>
      </c>
      <c r="AE61" s="605"/>
      <c r="AF61" s="605"/>
      <c r="AG61" s="605"/>
      <c r="AH61" s="605"/>
      <c r="AI61" s="605"/>
      <c r="AJ61" s="605"/>
      <c r="AK61" s="605"/>
      <c r="AL61" s="611"/>
      <c r="AM61" s="344" t="s">
        <v>212</v>
      </c>
      <c r="AN61" s="605" t="str">
        <f>RI119</f>
        <v>*******************</v>
      </c>
      <c r="AO61" s="605"/>
      <c r="AP61" s="605"/>
      <c r="AQ61" s="605"/>
      <c r="AR61" s="606"/>
      <c r="AS61" s="615"/>
      <c r="AT61" s="616"/>
      <c r="AU61" s="616"/>
      <c r="AV61" s="616"/>
      <c r="AW61" s="616"/>
      <c r="AX61" s="617"/>
      <c r="AY61" s="1"/>
      <c r="AZ61" s="1"/>
      <c r="BA61" s="1"/>
      <c r="BB61" s="29">
        <f t="shared" si="304"/>
        <v>21</v>
      </c>
      <c r="BC61" s="30" t="str">
        <f t="shared" si="329"/>
        <v>پنجشنبه</v>
      </c>
      <c r="BD61" s="515" t="s">
        <v>32</v>
      </c>
      <c r="BE61" s="516" t="s">
        <v>32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 t="s">
        <v>32</v>
      </c>
      <c r="BK61" s="516" t="s">
        <v>32</v>
      </c>
      <c r="BL61" s="515" t="s">
        <v>32</v>
      </c>
      <c r="BM61" s="516" t="s">
        <v>32</v>
      </c>
      <c r="BN61" s="515" t="s">
        <v>32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 t="s">
        <v>32</v>
      </c>
      <c r="BT61" s="515" t="s">
        <v>32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 t="s">
        <v>32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 t="s">
        <v>32</v>
      </c>
      <c r="CK61" s="516" t="s">
        <v>32</v>
      </c>
      <c r="CL61" s="515" t="s">
        <v>32</v>
      </c>
      <c r="CM61" s="516" t="s">
        <v>32</v>
      </c>
      <c r="CN61" s="515" t="s">
        <v>32</v>
      </c>
      <c r="CO61" s="516" t="s">
        <v>32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515" t="s">
        <v>32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 t="s">
        <v>32</v>
      </c>
      <c r="CZ61" s="515" t="s">
        <v>32</v>
      </c>
      <c r="DA61" s="516" t="s">
        <v>32</v>
      </c>
      <c r="DB61" s="515" t="s">
        <v>32</v>
      </c>
      <c r="DC61" s="516" t="s">
        <v>32</v>
      </c>
      <c r="DD61" s="515" t="s">
        <v>32</v>
      </c>
      <c r="DE61" s="516" t="s">
        <v>32</v>
      </c>
      <c r="DF61" s="515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 t="s">
        <v>32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 t="s">
        <v>32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 t="s">
        <v>32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 t="s">
        <v>32</v>
      </c>
      <c r="ET61" s="515" t="s">
        <v>32</v>
      </c>
      <c r="EU61" s="516" t="s">
        <v>32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16" t="s">
        <v>32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 t="s">
        <v>32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 t="s">
        <v>32</v>
      </c>
      <c r="FS61" s="516" t="s">
        <v>32</v>
      </c>
      <c r="FT61" s="515" t="s">
        <v>32</v>
      </c>
      <c r="FU61" s="516" t="s">
        <v>32</v>
      </c>
      <c r="FV61" s="515" t="s">
        <v>32</v>
      </c>
      <c r="FW61" s="516" t="s">
        <v>32</v>
      </c>
      <c r="FX61" s="515" t="s">
        <v>32</v>
      </c>
      <c r="FY61" s="516" t="s">
        <v>32</v>
      </c>
      <c r="FZ61" s="515" t="s">
        <v>32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 t="s">
        <v>32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515" t="s">
        <v>32</v>
      </c>
      <c r="GY61" s="516" t="s">
        <v>32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 t="s">
        <v>32</v>
      </c>
      <c r="HN61" s="515" t="s">
        <v>32</v>
      </c>
      <c r="HO61" s="516" t="s">
        <v>32</v>
      </c>
      <c r="HP61" s="515" t="s">
        <v>32</v>
      </c>
      <c r="HQ61" s="516" t="s">
        <v>32</v>
      </c>
      <c r="HR61" s="515" t="s">
        <v>32</v>
      </c>
      <c r="HS61" s="516" t="s">
        <v>32</v>
      </c>
      <c r="HT61" s="515" t="s">
        <v>32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16" t="s">
        <v>32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30" t="str">
        <f t="shared" si="330"/>
        <v>پنجشنبه</v>
      </c>
      <c r="JH61" s="32" t="str">
        <f t="shared" si="111"/>
        <v>*</v>
      </c>
      <c r="JI61" s="33" t="str">
        <f t="shared" si="112"/>
        <v>*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>*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*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>*</v>
      </c>
      <c r="JX61" s="32" t="str">
        <f t="shared" si="127"/>
        <v>*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*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 t="shared" si="139"/>
        <v>*</v>
      </c>
      <c r="KK61" s="33" t="str">
        <f t="shared" si="140"/>
        <v>*</v>
      </c>
      <c r="KL61" s="32" t="str">
        <f t="shared" si="141"/>
        <v>*</v>
      </c>
      <c r="KM61" s="33" t="str">
        <f t="shared" si="142"/>
        <v>*</v>
      </c>
      <c r="KN61" s="32" t="str">
        <f t="shared" si="143"/>
        <v>*</v>
      </c>
      <c r="KO61" s="33" t="str">
        <f t="shared" si="144"/>
        <v>*</v>
      </c>
      <c r="KP61" s="32" t="str">
        <f t="shared" si="145"/>
        <v>*</v>
      </c>
      <c r="KQ61" s="33" t="str">
        <f t="shared" si="146"/>
        <v>*</v>
      </c>
      <c r="KR61" s="32" t="str">
        <f t="shared" si="147"/>
        <v>*</v>
      </c>
      <c r="KS61" s="33" t="str">
        <f t="shared" si="148"/>
        <v>*</v>
      </c>
      <c r="KT61" s="32" t="str">
        <f t="shared" si="149"/>
        <v>*</v>
      </c>
      <c r="KU61" s="33" t="str">
        <f t="shared" si="150"/>
        <v>*</v>
      </c>
      <c r="KV61" s="32" t="str">
        <f t="shared" si="151"/>
        <v>*</v>
      </c>
      <c r="KW61" s="33" t="str">
        <f t="shared" si="152"/>
        <v>*</v>
      </c>
      <c r="KX61" s="32" t="str">
        <f t="shared" si="153"/>
        <v>*</v>
      </c>
      <c r="KY61" s="32" t="str">
        <f t="shared" si="154"/>
        <v>*</v>
      </c>
      <c r="KZ61" s="32" t="str">
        <f t="shared" si="155"/>
        <v>*</v>
      </c>
      <c r="LA61" s="32" t="str">
        <f t="shared" si="156"/>
        <v>*</v>
      </c>
      <c r="LB61" s="20" t="str">
        <f t="shared" si="157"/>
        <v>*</v>
      </c>
      <c r="LC61" s="33" t="str">
        <f t="shared" si="158"/>
        <v>*</v>
      </c>
      <c r="LD61" s="20" t="str">
        <f t="shared" si="159"/>
        <v>*</v>
      </c>
      <c r="LE61" s="33" t="str">
        <f t="shared" si="160"/>
        <v>*</v>
      </c>
      <c r="LF61" s="20" t="str">
        <f t="shared" si="161"/>
        <v>*</v>
      </c>
      <c r="LG61" s="20" t="str">
        <f t="shared" si="162"/>
        <v>*</v>
      </c>
      <c r="LH61" s="20" t="str">
        <f t="shared" si="163"/>
        <v>*</v>
      </c>
      <c r="LI61" s="33" t="str">
        <f t="shared" si="164"/>
        <v>*</v>
      </c>
      <c r="LJ61" s="20" t="str">
        <f t="shared" si="334"/>
        <v>*</v>
      </c>
      <c r="LK61" s="33" t="str">
        <f t="shared" si="335"/>
        <v>*</v>
      </c>
      <c r="LL61" s="20" t="str">
        <f t="shared" si="167"/>
        <v>*</v>
      </c>
      <c r="LM61" s="33" t="str">
        <f t="shared" si="168"/>
        <v>*</v>
      </c>
      <c r="LN61" s="20" t="str">
        <f t="shared" si="169"/>
        <v>*</v>
      </c>
      <c r="LO61" s="33" t="str">
        <f t="shared" si="170"/>
        <v>*</v>
      </c>
      <c r="LP61" s="20" t="str">
        <f t="shared" si="171"/>
        <v>*</v>
      </c>
      <c r="LQ61" s="20" t="str">
        <f t="shared" si="172"/>
        <v>*</v>
      </c>
      <c r="LR61" s="20" t="str">
        <f t="shared" si="173"/>
        <v>*</v>
      </c>
      <c r="LS61" s="20" t="str">
        <f t="shared" si="174"/>
        <v>*</v>
      </c>
      <c r="LT61" s="20" t="str">
        <f t="shared" si="175"/>
        <v>*</v>
      </c>
      <c r="LU61" s="20" t="str">
        <f t="shared" si="176"/>
        <v>*</v>
      </c>
      <c r="LV61" s="20" t="str">
        <f t="shared" si="177"/>
        <v>*</v>
      </c>
      <c r="LW61" s="20" t="str">
        <f t="shared" si="178"/>
        <v>*</v>
      </c>
      <c r="LX61" s="20" t="str">
        <f t="shared" si="179"/>
        <v>*</v>
      </c>
      <c r="LY61" s="20" t="str">
        <f t="shared" si="180"/>
        <v>*</v>
      </c>
      <c r="LZ61" s="20" t="str">
        <f t="shared" si="181"/>
        <v>*</v>
      </c>
      <c r="MA61" s="33" t="str">
        <f t="shared" si="182"/>
        <v>*</v>
      </c>
      <c r="MB61" s="20" t="str">
        <f t="shared" si="183"/>
        <v>*</v>
      </c>
      <c r="MC61" s="33" t="str">
        <f t="shared" si="184"/>
        <v>*</v>
      </c>
      <c r="MD61" s="20" t="str">
        <f t="shared" si="185"/>
        <v>*</v>
      </c>
      <c r="ME61" s="33" t="str">
        <f t="shared" si="186"/>
        <v>*</v>
      </c>
      <c r="MF61" s="20" t="str">
        <f t="shared" si="187"/>
        <v>*</v>
      </c>
      <c r="MG61" s="33" t="str">
        <f t="shared" si="188"/>
        <v>*</v>
      </c>
      <c r="MH61" s="20" t="str">
        <f t="shared" si="189"/>
        <v>*</v>
      </c>
      <c r="MI61" s="33" t="str">
        <f t="shared" si="190"/>
        <v>*</v>
      </c>
      <c r="MJ61" s="20" t="str">
        <f t="shared" si="191"/>
        <v>*</v>
      </c>
      <c r="MK61" s="33" t="str">
        <f t="shared" si="192"/>
        <v>*</v>
      </c>
      <c r="ML61" s="20" t="str">
        <f t="shared" si="193"/>
        <v>*</v>
      </c>
      <c r="MM61" s="33" t="str">
        <f t="shared" si="194"/>
        <v>*</v>
      </c>
      <c r="MN61" s="20" t="str">
        <f t="shared" si="195"/>
        <v>*</v>
      </c>
      <c r="MO61" s="33" t="str">
        <f t="shared" si="196"/>
        <v>*</v>
      </c>
      <c r="MP61" s="20" t="str">
        <f t="shared" si="197"/>
        <v>*</v>
      </c>
      <c r="MQ61" s="33" t="str">
        <f t="shared" si="198"/>
        <v>*</v>
      </c>
      <c r="MR61" s="20" t="str">
        <f t="shared" si="199"/>
        <v>*</v>
      </c>
      <c r="MS61" s="33" t="str">
        <f t="shared" si="200"/>
        <v>*</v>
      </c>
      <c r="MT61" s="20" t="str">
        <f t="shared" si="201"/>
        <v>*</v>
      </c>
      <c r="MU61" s="33" t="str">
        <f t="shared" si="202"/>
        <v>*</v>
      </c>
      <c r="MV61" s="175" t="str">
        <f t="shared" si="203"/>
        <v>*</v>
      </c>
      <c r="MW61" s="176" t="str">
        <f t="shared" si="204"/>
        <v>*</v>
      </c>
      <c r="MX61" s="175" t="str">
        <f t="shared" si="205"/>
        <v>*</v>
      </c>
      <c r="MY61" s="176" t="str">
        <f t="shared" si="206"/>
        <v>*</v>
      </c>
      <c r="MZ61" s="175" t="str">
        <f t="shared" si="305"/>
        <v>*</v>
      </c>
      <c r="NA61" s="175" t="str">
        <f t="shared" si="306"/>
        <v>*</v>
      </c>
      <c r="NB61" s="175" t="str">
        <f t="shared" si="307"/>
        <v>*</v>
      </c>
      <c r="NC61" s="175" t="str">
        <f t="shared" si="308"/>
        <v>*</v>
      </c>
      <c r="ND61" s="176" t="str">
        <f t="shared" si="309"/>
        <v>*</v>
      </c>
      <c r="NE61" s="176" t="str">
        <f t="shared" si="310"/>
        <v>*</v>
      </c>
      <c r="NF61" s="176" t="str">
        <f t="shared" si="311"/>
        <v>*</v>
      </c>
      <c r="NG61" s="176" t="str">
        <f t="shared" si="312"/>
        <v>*</v>
      </c>
      <c r="NH61" s="175" t="str">
        <f t="shared" si="209"/>
        <v>*</v>
      </c>
      <c r="NI61" s="176" t="str">
        <f t="shared" si="210"/>
        <v>*</v>
      </c>
      <c r="NJ61" s="175" t="str">
        <f t="shared" si="211"/>
        <v>*</v>
      </c>
      <c r="NK61" s="176" t="str">
        <f t="shared" si="212"/>
        <v>*</v>
      </c>
      <c r="NL61" s="175" t="str">
        <f t="shared" si="213"/>
        <v>*</v>
      </c>
      <c r="NM61" s="176" t="str">
        <f t="shared" si="214"/>
        <v>*</v>
      </c>
      <c r="NN61" s="175" t="str">
        <f t="shared" si="215"/>
        <v>*</v>
      </c>
      <c r="NO61" s="176" t="str">
        <f t="shared" si="216"/>
        <v>*</v>
      </c>
      <c r="NP61" s="175" t="str">
        <f t="shared" si="217"/>
        <v>*</v>
      </c>
      <c r="NQ61" s="176" t="str">
        <f t="shared" si="218"/>
        <v>*</v>
      </c>
      <c r="NR61" s="175" t="str">
        <f t="shared" si="219"/>
        <v>*</v>
      </c>
      <c r="NS61" s="176" t="str">
        <f t="shared" si="220"/>
        <v>*</v>
      </c>
      <c r="NT61" s="175" t="str">
        <f t="shared" si="221"/>
        <v>*</v>
      </c>
      <c r="NU61" s="176" t="str">
        <f t="shared" si="222"/>
        <v>*</v>
      </c>
      <c r="NV61" s="175" t="str">
        <f t="shared" si="223"/>
        <v>*</v>
      </c>
      <c r="NW61" s="176" t="str">
        <f t="shared" si="224"/>
        <v>*</v>
      </c>
      <c r="NX61" s="175" t="str">
        <f t="shared" si="225"/>
        <v>*</v>
      </c>
      <c r="NY61" s="176" t="str">
        <f t="shared" si="226"/>
        <v>*</v>
      </c>
      <c r="NZ61" s="175" t="str">
        <f t="shared" si="227"/>
        <v>*</v>
      </c>
      <c r="OA61" s="176" t="str">
        <f t="shared" si="228"/>
        <v>*</v>
      </c>
      <c r="OB61" s="175" t="str">
        <f t="shared" si="229"/>
        <v>*</v>
      </c>
      <c r="OC61" s="175" t="str">
        <f t="shared" si="313"/>
        <v>*</v>
      </c>
      <c r="OD61" s="175" t="str">
        <f t="shared" si="230"/>
        <v>*</v>
      </c>
      <c r="OE61" s="175" t="str">
        <f t="shared" si="231"/>
        <v>*</v>
      </c>
      <c r="OF61" s="175" t="str">
        <f t="shared" si="232"/>
        <v>*</v>
      </c>
      <c r="OG61" s="176" t="str">
        <f t="shared" si="233"/>
        <v>*</v>
      </c>
      <c r="OH61" s="175" t="str">
        <f t="shared" si="234"/>
        <v>*</v>
      </c>
      <c r="OI61" s="176" t="str">
        <f t="shared" si="235"/>
        <v>*</v>
      </c>
      <c r="OJ61" s="175" t="str">
        <f t="shared" si="236"/>
        <v>*</v>
      </c>
      <c r="OK61" s="176" t="str">
        <f t="shared" si="314"/>
        <v>*</v>
      </c>
      <c r="OL61" s="175" t="str">
        <f t="shared" si="315"/>
        <v>*</v>
      </c>
      <c r="OM61" s="176" t="str">
        <f t="shared" si="316"/>
        <v>*</v>
      </c>
      <c r="ON61" s="175" t="str">
        <f t="shared" si="317"/>
        <v>*</v>
      </c>
      <c r="OO61" s="176" t="str">
        <f t="shared" si="318"/>
        <v>*</v>
      </c>
      <c r="OP61" s="175" t="str">
        <f t="shared" si="319"/>
        <v>*</v>
      </c>
      <c r="OQ61" s="176" t="str">
        <f t="shared" si="320"/>
        <v>*</v>
      </c>
      <c r="OR61" s="29">
        <f t="shared" si="239"/>
        <v>21</v>
      </c>
      <c r="OS61" s="30" t="str">
        <f t="shared" si="331"/>
        <v>پنجشنبه</v>
      </c>
      <c r="OT61" s="20" t="str">
        <f t="shared" si="321"/>
        <v>*</v>
      </c>
      <c r="OU61" s="20" t="str">
        <f t="shared" si="322"/>
        <v>*</v>
      </c>
      <c r="OV61" s="20" t="str">
        <f t="shared" si="323"/>
        <v>*</v>
      </c>
      <c r="OW61" s="20" t="str">
        <f t="shared" si="324"/>
        <v>*</v>
      </c>
      <c r="OX61" s="20" t="str">
        <f t="shared" si="325"/>
        <v>*</v>
      </c>
      <c r="OY61" s="20" t="str">
        <f t="shared" si="328"/>
        <v>*</v>
      </c>
      <c r="OZ61" s="20" t="str">
        <f t="shared" si="326"/>
        <v>*</v>
      </c>
      <c r="PA61" s="20" t="str">
        <f t="shared" si="327"/>
        <v>*</v>
      </c>
      <c r="PB61" s="20" t="str">
        <f t="shared" si="242"/>
        <v>*</v>
      </c>
      <c r="PC61" s="33" t="str">
        <f t="shared" si="243"/>
        <v>*</v>
      </c>
      <c r="PD61" s="20" t="str">
        <f t="shared" si="244"/>
        <v>*</v>
      </c>
      <c r="PE61" s="33" t="str">
        <f t="shared" si="245"/>
        <v>*</v>
      </c>
      <c r="PF61" s="20" t="str">
        <f t="shared" si="246"/>
        <v>*</v>
      </c>
      <c r="PG61" s="33" t="str">
        <f t="shared" si="247"/>
        <v>*</v>
      </c>
      <c r="PH61" s="20" t="str">
        <f t="shared" si="248"/>
        <v>*</v>
      </c>
      <c r="PI61" s="33" t="str">
        <f t="shared" si="249"/>
        <v>*</v>
      </c>
      <c r="PJ61" s="20" t="str">
        <f t="shared" si="250"/>
        <v>*</v>
      </c>
      <c r="PK61" s="33" t="str">
        <f t="shared" si="251"/>
        <v>*</v>
      </c>
      <c r="PL61" s="20" t="str">
        <f t="shared" si="252"/>
        <v>*</v>
      </c>
      <c r="PM61" s="33" t="str">
        <f t="shared" si="253"/>
        <v>*</v>
      </c>
      <c r="PN61" s="20" t="str">
        <f t="shared" si="254"/>
        <v>*</v>
      </c>
      <c r="PO61" s="33" t="str">
        <f t="shared" si="255"/>
        <v>*</v>
      </c>
      <c r="PP61" s="20" t="str">
        <f t="shared" si="256"/>
        <v>*</v>
      </c>
      <c r="PQ61" s="33" t="str">
        <f t="shared" si="257"/>
        <v>*</v>
      </c>
      <c r="PR61" s="20" t="str">
        <f t="shared" si="258"/>
        <v>*</v>
      </c>
      <c r="PS61" s="33" t="str">
        <f t="shared" si="259"/>
        <v>*</v>
      </c>
      <c r="PT61" s="20" t="str">
        <f t="shared" si="260"/>
        <v>*</v>
      </c>
      <c r="PU61" s="33" t="str">
        <f t="shared" si="261"/>
        <v>*</v>
      </c>
      <c r="PV61" s="20" t="str">
        <f t="shared" si="262"/>
        <v>*</v>
      </c>
      <c r="PW61" s="33" t="str">
        <f t="shared" si="263"/>
        <v>*</v>
      </c>
      <c r="PX61" s="20" t="str">
        <f t="shared" si="264"/>
        <v>*</v>
      </c>
      <c r="PY61" s="33" t="str">
        <f t="shared" si="265"/>
        <v>*</v>
      </c>
      <c r="PZ61" s="20" t="str">
        <f t="shared" si="266"/>
        <v>*</v>
      </c>
      <c r="QA61" s="33" t="str">
        <f t="shared" si="267"/>
        <v>*</v>
      </c>
      <c r="QB61" s="20" t="str">
        <f t="shared" si="268"/>
        <v>*</v>
      </c>
      <c r="QC61" s="33" t="str">
        <f t="shared" si="269"/>
        <v>*</v>
      </c>
      <c r="QD61" s="20" t="str">
        <f t="shared" si="270"/>
        <v>*</v>
      </c>
      <c r="QE61" s="33" t="str">
        <f t="shared" si="271"/>
        <v>*</v>
      </c>
      <c r="QF61" s="20" t="str">
        <f t="shared" si="272"/>
        <v>*</v>
      </c>
      <c r="QG61" s="33" t="str">
        <f t="shared" si="273"/>
        <v>*</v>
      </c>
      <c r="QH61" s="20" t="str">
        <f t="shared" si="274"/>
        <v>*</v>
      </c>
      <c r="QI61" s="33" t="str">
        <f t="shared" si="275"/>
        <v>*</v>
      </c>
      <c r="QJ61" s="20" t="str">
        <f t="shared" si="276"/>
        <v>*</v>
      </c>
      <c r="QK61" s="33" t="str">
        <f t="shared" si="277"/>
        <v>*</v>
      </c>
      <c r="QL61" s="20" t="str">
        <f t="shared" si="278"/>
        <v>*</v>
      </c>
      <c r="QM61" s="33" t="str">
        <f t="shared" si="279"/>
        <v>*</v>
      </c>
      <c r="QN61" s="20" t="str">
        <f t="shared" si="280"/>
        <v>*</v>
      </c>
      <c r="QO61" s="33" t="str">
        <f t="shared" si="281"/>
        <v>*</v>
      </c>
      <c r="QP61" s="20" t="str">
        <f t="shared" si="282"/>
        <v>*</v>
      </c>
      <c r="QQ61" s="33" t="str">
        <f t="shared" si="283"/>
        <v>*</v>
      </c>
      <c r="QR61" s="20" t="str">
        <f t="shared" si="284"/>
        <v>*</v>
      </c>
      <c r="QS61" s="33" t="str">
        <f t="shared" si="285"/>
        <v>*</v>
      </c>
      <c r="QT61" s="20" t="str">
        <f t="shared" si="286"/>
        <v>*</v>
      </c>
      <c r="QU61" s="33" t="str">
        <f t="shared" si="287"/>
        <v>*</v>
      </c>
      <c r="QV61" s="20" t="str">
        <f t="shared" si="288"/>
        <v>*</v>
      </c>
      <c r="QW61" s="33" t="str">
        <f t="shared" si="289"/>
        <v>*</v>
      </c>
      <c r="QX61" s="21" t="str">
        <f t="shared" si="290"/>
        <v>*</v>
      </c>
      <c r="QY61" s="21" t="str">
        <f t="shared" si="291"/>
        <v>*</v>
      </c>
      <c r="QZ61" s="20" t="str">
        <f t="shared" si="292"/>
        <v>*</v>
      </c>
      <c r="RA61" s="33" t="str">
        <f t="shared" si="293"/>
        <v>*</v>
      </c>
      <c r="RB61" s="33"/>
      <c r="RC61" s="7"/>
      <c r="RD61" s="337">
        <f t="shared" si="294"/>
        <v>21</v>
      </c>
      <c r="RE61" s="30" t="str">
        <f t="shared" si="332"/>
        <v>پنجشنبه</v>
      </c>
      <c r="RF61" s="63" t="s">
        <v>33</v>
      </c>
      <c r="RG61" s="118" t="str">
        <f t="shared" si="295"/>
        <v>*********************************************************</v>
      </c>
      <c r="RH61" s="119"/>
      <c r="RI61" s="120">
        <v>21</v>
      </c>
      <c r="RJ61" s="121" t="str">
        <f t="shared" si="296"/>
        <v>*********************************************************</v>
      </c>
      <c r="RK61" s="104"/>
      <c r="RL61" s="337">
        <v>21</v>
      </c>
      <c r="RM61" s="29">
        <f t="shared" si="297"/>
        <v>21</v>
      </c>
      <c r="RN61" s="30" t="str">
        <f t="shared" si="333"/>
        <v>پنجشنبه</v>
      </c>
      <c r="RO61" s="727" t="str">
        <f t="shared" si="298"/>
        <v>*************************************</v>
      </c>
      <c r="RP61" s="729"/>
      <c r="RQ61" s="64" t="s">
        <v>34</v>
      </c>
      <c r="RR61" s="727" t="str">
        <f t="shared" si="299"/>
        <v>**************************************</v>
      </c>
      <c r="RS61" s="728"/>
      <c r="RT61" s="1"/>
      <c r="RU61" s="1"/>
      <c r="RV61" s="29">
        <f t="shared" si="300"/>
        <v>21</v>
      </c>
      <c r="RW61" s="30" t="str">
        <f t="shared" si="301"/>
        <v>پنجشنبه</v>
      </c>
      <c r="RX61" s="762" t="str">
        <f t="shared" si="302"/>
        <v>***************************************</v>
      </c>
      <c r="RY61" s="729"/>
      <c r="RZ61" s="64"/>
      <c r="SA61" s="727" t="str">
        <f t="shared" si="303"/>
        <v>***********************************</v>
      </c>
      <c r="SB61" s="728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206</v>
      </c>
      <c r="B62" s="386"/>
      <c r="C62" s="387"/>
      <c r="D62" s="388"/>
      <c r="E62" s="318" t="s">
        <v>120</v>
      </c>
      <c r="F62" s="331" t="s">
        <v>157</v>
      </c>
      <c r="G62" s="566" t="s">
        <v>195</v>
      </c>
      <c r="H62" s="567"/>
      <c r="I62" s="567"/>
      <c r="J62" s="568"/>
      <c r="K62" s="579" t="s">
        <v>187</v>
      </c>
      <c r="L62" s="579"/>
      <c r="M62" s="579"/>
      <c r="N62" s="591" t="s">
        <v>196</v>
      </c>
      <c r="O62" s="591"/>
      <c r="P62" s="591"/>
      <c r="Q62" s="591" t="s">
        <v>197</v>
      </c>
      <c r="R62" s="591"/>
      <c r="S62" s="592"/>
      <c r="T62" s="588" t="s">
        <v>204</v>
      </c>
      <c r="U62" s="589"/>
      <c r="V62" s="589"/>
      <c r="W62" s="590"/>
      <c r="X62" s="585" t="s">
        <v>201</v>
      </c>
      <c r="Y62" s="586"/>
      <c r="Z62" s="586"/>
      <c r="AA62" s="586"/>
      <c r="AB62" s="587"/>
      <c r="AC62" s="599" t="str">
        <f>RO47</f>
        <v>************************************جعفری-</v>
      </c>
      <c r="AD62" s="599"/>
      <c r="AE62" s="599"/>
      <c r="AF62" s="599"/>
      <c r="AG62" s="599"/>
      <c r="AH62" s="599"/>
      <c r="AI62" s="600"/>
      <c r="AJ62" s="601"/>
      <c r="AK62" s="601"/>
      <c r="AL62" s="601"/>
      <c r="AM62" s="601"/>
      <c r="AN62" s="601"/>
      <c r="AO62" s="601"/>
      <c r="AP62" s="601"/>
      <c r="AQ62" s="601"/>
      <c r="AR62" s="602"/>
      <c r="AS62" s="615"/>
      <c r="AT62" s="616"/>
      <c r="AU62" s="616"/>
      <c r="AV62" s="616"/>
      <c r="AW62" s="616"/>
      <c r="AX62" s="617"/>
      <c r="AY62" s="1"/>
      <c r="AZ62" s="1"/>
      <c r="BA62" s="1"/>
      <c r="BB62" s="29">
        <f t="shared" si="304"/>
        <v>22</v>
      </c>
      <c r="BC62" s="30" t="str">
        <f t="shared" si="329"/>
        <v>جمعه</v>
      </c>
      <c r="BD62" s="515" t="s">
        <v>32</v>
      </c>
      <c r="BE62" s="516" t="s">
        <v>32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 t="s">
        <v>32</v>
      </c>
      <c r="BK62" s="516" t="s">
        <v>32</v>
      </c>
      <c r="BL62" s="515" t="s">
        <v>32</v>
      </c>
      <c r="BM62" s="516" t="s">
        <v>32</v>
      </c>
      <c r="BN62" s="515" t="s">
        <v>32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 t="s">
        <v>32</v>
      </c>
      <c r="BT62" s="515" t="s">
        <v>32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 t="s">
        <v>32</v>
      </c>
      <c r="CD62" s="515" t="s">
        <v>32</v>
      </c>
      <c r="CE62" s="516" t="s">
        <v>32</v>
      </c>
      <c r="CF62" s="515" t="s">
        <v>32</v>
      </c>
      <c r="CG62" s="516" t="s">
        <v>32</v>
      </c>
      <c r="CH62" s="515" t="s">
        <v>32</v>
      </c>
      <c r="CI62" s="516" t="s">
        <v>32</v>
      </c>
      <c r="CJ62" s="515" t="s">
        <v>32</v>
      </c>
      <c r="CK62" s="516" t="s">
        <v>32</v>
      </c>
      <c r="CL62" s="515" t="s">
        <v>32</v>
      </c>
      <c r="CM62" s="516" t="s">
        <v>32</v>
      </c>
      <c r="CN62" s="515" t="s">
        <v>32</v>
      </c>
      <c r="CO62" s="516" t="s">
        <v>32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515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515" t="s">
        <v>32</v>
      </c>
      <c r="DA62" s="516" t="s">
        <v>32</v>
      </c>
      <c r="DB62" s="515" t="s">
        <v>32</v>
      </c>
      <c r="DC62" s="516" t="s">
        <v>32</v>
      </c>
      <c r="DD62" s="515" t="s">
        <v>32</v>
      </c>
      <c r="DE62" s="516" t="s">
        <v>32</v>
      </c>
      <c r="DF62" s="515" t="s">
        <v>32</v>
      </c>
      <c r="DG62" s="516" t="s">
        <v>32</v>
      </c>
      <c r="DH62" s="515" t="s">
        <v>32</v>
      </c>
      <c r="DI62" s="516" t="s">
        <v>32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 t="s">
        <v>32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 t="s">
        <v>32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 t="s">
        <v>32</v>
      </c>
      <c r="EF62" s="515" t="s">
        <v>32</v>
      </c>
      <c r="EG62" s="516" t="s">
        <v>32</v>
      </c>
      <c r="EH62" s="515" t="s">
        <v>32</v>
      </c>
      <c r="EI62" s="516" t="s">
        <v>32</v>
      </c>
      <c r="EJ62" s="515" t="s">
        <v>32</v>
      </c>
      <c r="EK62" s="516" t="s">
        <v>32</v>
      </c>
      <c r="EL62" s="515" t="s">
        <v>32</v>
      </c>
      <c r="EM62" s="516" t="s">
        <v>32</v>
      </c>
      <c r="EN62" s="515" t="s">
        <v>32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 t="s">
        <v>32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 t="s">
        <v>32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16" t="s">
        <v>32</v>
      </c>
      <c r="FD62" s="515" t="s">
        <v>32</v>
      </c>
      <c r="FE62" s="516" t="s">
        <v>32</v>
      </c>
      <c r="FF62" s="515" t="s">
        <v>32</v>
      </c>
      <c r="FG62" s="516" t="s">
        <v>32</v>
      </c>
      <c r="FH62" s="515" t="s">
        <v>32</v>
      </c>
      <c r="FI62" s="516" t="s">
        <v>32</v>
      </c>
      <c r="FJ62" s="515" t="s">
        <v>32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 t="s">
        <v>32</v>
      </c>
      <c r="FS62" s="516" t="s">
        <v>32</v>
      </c>
      <c r="FT62" s="515" t="s">
        <v>32</v>
      </c>
      <c r="FU62" s="516" t="s">
        <v>32</v>
      </c>
      <c r="FV62" s="515" t="s">
        <v>32</v>
      </c>
      <c r="FW62" s="516" t="s">
        <v>32</v>
      </c>
      <c r="FX62" s="515" t="s">
        <v>32</v>
      </c>
      <c r="FY62" s="516" t="s">
        <v>32</v>
      </c>
      <c r="FZ62" s="515" t="s">
        <v>32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515" t="s">
        <v>32</v>
      </c>
      <c r="GY62" s="516" t="s">
        <v>32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 t="s">
        <v>32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 t="s">
        <v>32</v>
      </c>
      <c r="HN62" s="515" t="s">
        <v>32</v>
      </c>
      <c r="HO62" s="516" t="s">
        <v>32</v>
      </c>
      <c r="HP62" s="515" t="s">
        <v>32</v>
      </c>
      <c r="HQ62" s="516" t="s">
        <v>32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1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9" t="s">
        <v>32</v>
      </c>
      <c r="IK62" s="516" t="s">
        <v>32</v>
      </c>
      <c r="IL62" s="515" t="s">
        <v>32</v>
      </c>
      <c r="IM62" s="516" t="s">
        <v>32</v>
      </c>
      <c r="IN62" s="549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30" t="str">
        <f t="shared" si="330"/>
        <v>جمعه</v>
      </c>
      <c r="JH62" s="32" t="str">
        <f t="shared" si="111"/>
        <v>*</v>
      </c>
      <c r="JI62" s="33" t="str">
        <f t="shared" si="112"/>
        <v>*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>*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*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>*</v>
      </c>
      <c r="JX62" s="32" t="str">
        <f t="shared" si="127"/>
        <v>*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*</v>
      </c>
      <c r="KH62" s="32" t="str">
        <f t="shared" si="137"/>
        <v>*</v>
      </c>
      <c r="KI62" s="33" t="str">
        <f t="shared" si="138"/>
        <v>*</v>
      </c>
      <c r="KJ62" s="32" t="str">
        <f t="shared" si="139"/>
        <v>*</v>
      </c>
      <c r="KK62" s="33" t="str">
        <f t="shared" si="140"/>
        <v>*</v>
      </c>
      <c r="KL62" s="32" t="str">
        <f t="shared" si="141"/>
        <v>*</v>
      </c>
      <c r="KM62" s="33" t="str">
        <f t="shared" si="142"/>
        <v>*</v>
      </c>
      <c r="KN62" s="32" t="str">
        <f t="shared" si="143"/>
        <v>*</v>
      </c>
      <c r="KO62" s="33" t="str">
        <f t="shared" si="144"/>
        <v>*</v>
      </c>
      <c r="KP62" s="32" t="str">
        <f t="shared" si="145"/>
        <v>*</v>
      </c>
      <c r="KQ62" s="33" t="str">
        <f t="shared" si="146"/>
        <v>*</v>
      </c>
      <c r="KR62" s="32" t="str">
        <f t="shared" si="147"/>
        <v>*</v>
      </c>
      <c r="KS62" s="33" t="str">
        <f t="shared" si="148"/>
        <v>*</v>
      </c>
      <c r="KT62" s="32" t="str">
        <f t="shared" si="149"/>
        <v>*</v>
      </c>
      <c r="KU62" s="33" t="str">
        <f t="shared" si="150"/>
        <v>*</v>
      </c>
      <c r="KV62" s="32" t="str">
        <f t="shared" si="151"/>
        <v>*</v>
      </c>
      <c r="KW62" s="33" t="str">
        <f t="shared" si="152"/>
        <v>*</v>
      </c>
      <c r="KX62" s="32" t="str">
        <f t="shared" si="153"/>
        <v>*</v>
      </c>
      <c r="KY62" s="32" t="str">
        <f t="shared" si="154"/>
        <v>*</v>
      </c>
      <c r="KZ62" s="32" t="str">
        <f t="shared" si="155"/>
        <v>*</v>
      </c>
      <c r="LA62" s="32" t="str">
        <f t="shared" si="156"/>
        <v>*</v>
      </c>
      <c r="LB62" s="20" t="str">
        <f t="shared" si="157"/>
        <v>*</v>
      </c>
      <c r="LC62" s="33" t="str">
        <f t="shared" si="158"/>
        <v>*</v>
      </c>
      <c r="LD62" s="20" t="str">
        <f t="shared" si="159"/>
        <v>*</v>
      </c>
      <c r="LE62" s="33" t="str">
        <f t="shared" si="160"/>
        <v>*</v>
      </c>
      <c r="LF62" s="20" t="str">
        <f t="shared" si="161"/>
        <v>*</v>
      </c>
      <c r="LG62" s="20" t="str">
        <f t="shared" si="162"/>
        <v>*</v>
      </c>
      <c r="LH62" s="20" t="str">
        <f t="shared" si="163"/>
        <v>*</v>
      </c>
      <c r="LI62" s="33" t="str">
        <f t="shared" si="164"/>
        <v>*</v>
      </c>
      <c r="LJ62" s="20" t="str">
        <f t="shared" si="334"/>
        <v>*</v>
      </c>
      <c r="LK62" s="33" t="str">
        <f t="shared" si="335"/>
        <v>*</v>
      </c>
      <c r="LL62" s="20" t="str">
        <f t="shared" si="167"/>
        <v>*</v>
      </c>
      <c r="LM62" s="33" t="str">
        <f t="shared" si="168"/>
        <v>*</v>
      </c>
      <c r="LN62" s="20" t="str">
        <f t="shared" si="169"/>
        <v>*</v>
      </c>
      <c r="LO62" s="33" t="str">
        <f t="shared" si="170"/>
        <v>*</v>
      </c>
      <c r="LP62" s="20" t="str">
        <f t="shared" si="171"/>
        <v>*</v>
      </c>
      <c r="LQ62" s="20" t="str">
        <f t="shared" si="172"/>
        <v>*</v>
      </c>
      <c r="LR62" s="20" t="str">
        <f t="shared" si="173"/>
        <v>*</v>
      </c>
      <c r="LS62" s="20" t="str">
        <f t="shared" si="174"/>
        <v>*</v>
      </c>
      <c r="LT62" s="20" t="str">
        <f t="shared" si="175"/>
        <v>*</v>
      </c>
      <c r="LU62" s="20" t="str">
        <f t="shared" si="176"/>
        <v>*</v>
      </c>
      <c r="LV62" s="20" t="str">
        <f t="shared" si="177"/>
        <v>*</v>
      </c>
      <c r="LW62" s="20" t="str">
        <f t="shared" si="178"/>
        <v>*</v>
      </c>
      <c r="LX62" s="20" t="str">
        <f t="shared" si="179"/>
        <v>*</v>
      </c>
      <c r="LY62" s="20" t="str">
        <f t="shared" si="180"/>
        <v>*</v>
      </c>
      <c r="LZ62" s="20" t="str">
        <f t="shared" si="181"/>
        <v>*</v>
      </c>
      <c r="MA62" s="33" t="str">
        <f t="shared" si="182"/>
        <v>*</v>
      </c>
      <c r="MB62" s="20" t="str">
        <f t="shared" si="183"/>
        <v>*</v>
      </c>
      <c r="MC62" s="33" t="str">
        <f t="shared" si="184"/>
        <v>*</v>
      </c>
      <c r="MD62" s="20" t="str">
        <f t="shared" si="185"/>
        <v>*</v>
      </c>
      <c r="ME62" s="33" t="str">
        <f t="shared" si="186"/>
        <v>*</v>
      </c>
      <c r="MF62" s="20" t="str">
        <f t="shared" si="187"/>
        <v>*</v>
      </c>
      <c r="MG62" s="33" t="str">
        <f t="shared" si="188"/>
        <v>*</v>
      </c>
      <c r="MH62" s="20" t="str">
        <f t="shared" si="189"/>
        <v>*</v>
      </c>
      <c r="MI62" s="33" t="str">
        <f t="shared" si="190"/>
        <v>*</v>
      </c>
      <c r="MJ62" s="20" t="str">
        <f t="shared" si="191"/>
        <v>*</v>
      </c>
      <c r="MK62" s="33" t="str">
        <f t="shared" si="192"/>
        <v>*</v>
      </c>
      <c r="ML62" s="20" t="str">
        <f t="shared" si="193"/>
        <v>*</v>
      </c>
      <c r="MM62" s="33" t="str">
        <f t="shared" si="194"/>
        <v>*</v>
      </c>
      <c r="MN62" s="20" t="str">
        <f t="shared" si="195"/>
        <v>*</v>
      </c>
      <c r="MO62" s="33" t="str">
        <f t="shared" si="196"/>
        <v>*</v>
      </c>
      <c r="MP62" s="20" t="str">
        <f t="shared" si="197"/>
        <v>*</v>
      </c>
      <c r="MQ62" s="33" t="str">
        <f t="shared" si="198"/>
        <v>*</v>
      </c>
      <c r="MR62" s="20" t="str">
        <f t="shared" si="199"/>
        <v>*</v>
      </c>
      <c r="MS62" s="33" t="str">
        <f t="shared" si="200"/>
        <v>*</v>
      </c>
      <c r="MT62" s="20" t="str">
        <f t="shared" si="201"/>
        <v>*</v>
      </c>
      <c r="MU62" s="33" t="str">
        <f t="shared" si="202"/>
        <v>*</v>
      </c>
      <c r="MV62" s="175" t="str">
        <f t="shared" si="203"/>
        <v>*</v>
      </c>
      <c r="MW62" s="176" t="str">
        <f t="shared" si="204"/>
        <v>*</v>
      </c>
      <c r="MX62" s="175" t="str">
        <f t="shared" si="205"/>
        <v>*</v>
      </c>
      <c r="MY62" s="176" t="str">
        <f t="shared" si="206"/>
        <v>*</v>
      </c>
      <c r="MZ62" s="175" t="str">
        <f t="shared" si="305"/>
        <v>*</v>
      </c>
      <c r="NA62" s="175" t="str">
        <f t="shared" si="306"/>
        <v>*</v>
      </c>
      <c r="NB62" s="175" t="str">
        <f t="shared" si="307"/>
        <v>*</v>
      </c>
      <c r="NC62" s="175" t="str">
        <f t="shared" si="308"/>
        <v>*</v>
      </c>
      <c r="ND62" s="176" t="str">
        <f t="shared" si="309"/>
        <v>*</v>
      </c>
      <c r="NE62" s="176" t="str">
        <f t="shared" si="310"/>
        <v>*</v>
      </c>
      <c r="NF62" s="176" t="str">
        <f t="shared" si="311"/>
        <v>*</v>
      </c>
      <c r="NG62" s="176" t="str">
        <f t="shared" si="312"/>
        <v>*</v>
      </c>
      <c r="NH62" s="175" t="str">
        <f t="shared" si="209"/>
        <v>*</v>
      </c>
      <c r="NI62" s="176" t="str">
        <f t="shared" si="210"/>
        <v>*</v>
      </c>
      <c r="NJ62" s="175" t="str">
        <f t="shared" si="211"/>
        <v>*</v>
      </c>
      <c r="NK62" s="176" t="str">
        <f t="shared" si="212"/>
        <v>*</v>
      </c>
      <c r="NL62" s="175" t="str">
        <f t="shared" si="213"/>
        <v>*</v>
      </c>
      <c r="NM62" s="176" t="str">
        <f t="shared" si="214"/>
        <v>*</v>
      </c>
      <c r="NN62" s="175" t="str">
        <f t="shared" si="215"/>
        <v>*</v>
      </c>
      <c r="NO62" s="176" t="str">
        <f t="shared" si="216"/>
        <v>*</v>
      </c>
      <c r="NP62" s="175" t="str">
        <f t="shared" si="217"/>
        <v>*</v>
      </c>
      <c r="NQ62" s="176" t="str">
        <f t="shared" si="218"/>
        <v>*</v>
      </c>
      <c r="NR62" s="175" t="str">
        <f t="shared" si="219"/>
        <v>*</v>
      </c>
      <c r="NS62" s="176" t="str">
        <f t="shared" si="220"/>
        <v>*</v>
      </c>
      <c r="NT62" s="175" t="str">
        <f t="shared" si="221"/>
        <v>*</v>
      </c>
      <c r="NU62" s="176" t="str">
        <f t="shared" si="222"/>
        <v>*</v>
      </c>
      <c r="NV62" s="175" t="str">
        <f t="shared" si="223"/>
        <v>*</v>
      </c>
      <c r="NW62" s="176" t="str">
        <f t="shared" si="224"/>
        <v>*</v>
      </c>
      <c r="NX62" s="175" t="str">
        <f t="shared" si="225"/>
        <v>*</v>
      </c>
      <c r="NY62" s="176" t="str">
        <f t="shared" si="226"/>
        <v>*</v>
      </c>
      <c r="NZ62" s="175" t="str">
        <f t="shared" si="227"/>
        <v>*</v>
      </c>
      <c r="OA62" s="176" t="str">
        <f t="shared" si="228"/>
        <v>*</v>
      </c>
      <c r="OB62" s="175" t="str">
        <f t="shared" si="229"/>
        <v>*</v>
      </c>
      <c r="OC62" s="175" t="str">
        <f t="shared" si="313"/>
        <v>*</v>
      </c>
      <c r="OD62" s="175" t="str">
        <f t="shared" si="230"/>
        <v>*</v>
      </c>
      <c r="OE62" s="175" t="str">
        <f t="shared" si="231"/>
        <v>*</v>
      </c>
      <c r="OF62" s="175" t="str">
        <f t="shared" si="232"/>
        <v>*</v>
      </c>
      <c r="OG62" s="176" t="str">
        <f t="shared" si="233"/>
        <v>*</v>
      </c>
      <c r="OH62" s="175" t="str">
        <f t="shared" si="234"/>
        <v>*</v>
      </c>
      <c r="OI62" s="176" t="str">
        <f t="shared" si="235"/>
        <v>*</v>
      </c>
      <c r="OJ62" s="175" t="str">
        <f t="shared" si="236"/>
        <v>*</v>
      </c>
      <c r="OK62" s="176" t="str">
        <f t="shared" si="314"/>
        <v>*</v>
      </c>
      <c r="OL62" s="175" t="str">
        <f t="shared" si="315"/>
        <v>*</v>
      </c>
      <c r="OM62" s="176" t="str">
        <f t="shared" si="316"/>
        <v>*</v>
      </c>
      <c r="ON62" s="175" t="str">
        <f t="shared" si="317"/>
        <v>*</v>
      </c>
      <c r="OO62" s="176" t="str">
        <f t="shared" si="318"/>
        <v>*</v>
      </c>
      <c r="OP62" s="175" t="str">
        <f t="shared" si="319"/>
        <v>*</v>
      </c>
      <c r="OQ62" s="176" t="str">
        <f t="shared" si="320"/>
        <v>*</v>
      </c>
      <c r="OR62" s="29">
        <f t="shared" si="239"/>
        <v>22</v>
      </c>
      <c r="OS62" s="30" t="str">
        <f t="shared" si="331"/>
        <v>جمعه</v>
      </c>
      <c r="OT62" s="20" t="str">
        <f t="shared" si="321"/>
        <v>*</v>
      </c>
      <c r="OU62" s="20" t="str">
        <f t="shared" si="322"/>
        <v>*</v>
      </c>
      <c r="OV62" s="20" t="str">
        <f t="shared" si="323"/>
        <v>*</v>
      </c>
      <c r="OW62" s="20" t="str">
        <f t="shared" si="324"/>
        <v>*</v>
      </c>
      <c r="OX62" s="20" t="str">
        <f t="shared" si="325"/>
        <v>*</v>
      </c>
      <c r="OY62" s="20" t="str">
        <f t="shared" si="328"/>
        <v>*</v>
      </c>
      <c r="OZ62" s="20" t="str">
        <f t="shared" si="326"/>
        <v>*</v>
      </c>
      <c r="PA62" s="20" t="str">
        <f t="shared" si="327"/>
        <v>*</v>
      </c>
      <c r="PB62" s="20" t="str">
        <f t="shared" si="242"/>
        <v>*</v>
      </c>
      <c r="PC62" s="33" t="str">
        <f t="shared" si="243"/>
        <v>*</v>
      </c>
      <c r="PD62" s="20" t="str">
        <f t="shared" si="244"/>
        <v>*</v>
      </c>
      <c r="PE62" s="33" t="str">
        <f t="shared" si="245"/>
        <v>*</v>
      </c>
      <c r="PF62" s="20" t="str">
        <f t="shared" si="246"/>
        <v>*</v>
      </c>
      <c r="PG62" s="33" t="str">
        <f t="shared" si="247"/>
        <v>*</v>
      </c>
      <c r="PH62" s="20" t="str">
        <f t="shared" si="248"/>
        <v>*</v>
      </c>
      <c r="PI62" s="33" t="str">
        <f t="shared" si="249"/>
        <v>*</v>
      </c>
      <c r="PJ62" s="20" t="str">
        <f t="shared" si="250"/>
        <v>*</v>
      </c>
      <c r="PK62" s="33" t="str">
        <f t="shared" si="251"/>
        <v>*</v>
      </c>
      <c r="PL62" s="20" t="str">
        <f t="shared" si="252"/>
        <v>*</v>
      </c>
      <c r="PM62" s="33" t="str">
        <f t="shared" si="253"/>
        <v>*</v>
      </c>
      <c r="PN62" s="20" t="str">
        <f t="shared" si="254"/>
        <v>*</v>
      </c>
      <c r="PO62" s="33" t="str">
        <f t="shared" si="255"/>
        <v>*</v>
      </c>
      <c r="PP62" s="20" t="str">
        <f t="shared" si="256"/>
        <v>*</v>
      </c>
      <c r="PQ62" s="33" t="str">
        <f t="shared" si="257"/>
        <v>*</v>
      </c>
      <c r="PR62" s="20" t="str">
        <f t="shared" si="258"/>
        <v>*</v>
      </c>
      <c r="PS62" s="33" t="str">
        <f t="shared" si="259"/>
        <v>*</v>
      </c>
      <c r="PT62" s="20" t="str">
        <f t="shared" si="260"/>
        <v>*</v>
      </c>
      <c r="PU62" s="33" t="str">
        <f t="shared" si="261"/>
        <v>*</v>
      </c>
      <c r="PV62" s="20" t="str">
        <f t="shared" si="262"/>
        <v>*</v>
      </c>
      <c r="PW62" s="33" t="str">
        <f t="shared" si="263"/>
        <v>*</v>
      </c>
      <c r="PX62" s="20" t="str">
        <f t="shared" si="264"/>
        <v>*</v>
      </c>
      <c r="PY62" s="33" t="str">
        <f t="shared" si="265"/>
        <v>*</v>
      </c>
      <c r="PZ62" s="20" t="str">
        <f t="shared" si="266"/>
        <v>*</v>
      </c>
      <c r="QA62" s="33" t="str">
        <f t="shared" si="267"/>
        <v>*</v>
      </c>
      <c r="QB62" s="20" t="str">
        <f t="shared" si="268"/>
        <v>*</v>
      </c>
      <c r="QC62" s="33" t="str">
        <f t="shared" si="269"/>
        <v>*</v>
      </c>
      <c r="QD62" s="20" t="str">
        <f t="shared" si="270"/>
        <v>*</v>
      </c>
      <c r="QE62" s="33" t="str">
        <f t="shared" si="271"/>
        <v>*</v>
      </c>
      <c r="QF62" s="20" t="str">
        <f t="shared" si="272"/>
        <v>*</v>
      </c>
      <c r="QG62" s="33" t="str">
        <f t="shared" si="273"/>
        <v>*</v>
      </c>
      <c r="QH62" s="20" t="str">
        <f t="shared" si="274"/>
        <v>*</v>
      </c>
      <c r="QI62" s="33" t="str">
        <f t="shared" si="275"/>
        <v>*</v>
      </c>
      <c r="QJ62" s="20" t="str">
        <f t="shared" si="276"/>
        <v>*</v>
      </c>
      <c r="QK62" s="33" t="str">
        <f t="shared" si="277"/>
        <v>*</v>
      </c>
      <c r="QL62" s="20" t="str">
        <f t="shared" si="278"/>
        <v>*</v>
      </c>
      <c r="QM62" s="33" t="str">
        <f t="shared" si="279"/>
        <v>*</v>
      </c>
      <c r="QN62" s="20" t="str">
        <f t="shared" si="280"/>
        <v>جعفری-</v>
      </c>
      <c r="QO62" s="33" t="str">
        <f t="shared" si="281"/>
        <v>*</v>
      </c>
      <c r="QP62" s="20" t="str">
        <f t="shared" si="282"/>
        <v>*</v>
      </c>
      <c r="QQ62" s="33" t="str">
        <f t="shared" si="283"/>
        <v>*</v>
      </c>
      <c r="QR62" s="20" t="str">
        <f t="shared" si="284"/>
        <v>*</v>
      </c>
      <c r="QS62" s="33" t="str">
        <f t="shared" si="285"/>
        <v>*</v>
      </c>
      <c r="QT62" s="20" t="str">
        <f t="shared" si="286"/>
        <v>*</v>
      </c>
      <c r="QU62" s="33" t="str">
        <f t="shared" si="287"/>
        <v>*</v>
      </c>
      <c r="QV62" s="20" t="str">
        <f t="shared" si="288"/>
        <v>*</v>
      </c>
      <c r="QW62" s="33" t="str">
        <f t="shared" si="289"/>
        <v>*</v>
      </c>
      <c r="QX62" s="21" t="str">
        <f t="shared" si="290"/>
        <v>*</v>
      </c>
      <c r="QY62" s="21" t="str">
        <f t="shared" si="291"/>
        <v>*</v>
      </c>
      <c r="QZ62" s="20" t="str">
        <f t="shared" si="292"/>
        <v>*</v>
      </c>
      <c r="RA62" s="33" t="str">
        <f t="shared" si="293"/>
        <v>*</v>
      </c>
      <c r="RB62" s="33"/>
      <c r="RC62" s="7"/>
      <c r="RD62" s="337">
        <f t="shared" si="294"/>
        <v>22</v>
      </c>
      <c r="RE62" s="30" t="str">
        <f t="shared" si="332"/>
        <v>جمعه</v>
      </c>
      <c r="RF62" s="63" t="s">
        <v>33</v>
      </c>
      <c r="RG62" s="118" t="str">
        <f t="shared" si="295"/>
        <v>*حا ج محمدی- *******************************************************</v>
      </c>
      <c r="RH62" s="119"/>
      <c r="RI62" s="122">
        <v>22</v>
      </c>
      <c r="RJ62" s="121" t="str">
        <f t="shared" si="296"/>
        <v>*********************************************************</v>
      </c>
      <c r="RK62" s="104"/>
      <c r="RL62" s="337">
        <v>22</v>
      </c>
      <c r="RM62" s="29">
        <f t="shared" si="297"/>
        <v>22</v>
      </c>
      <c r="RN62" s="30" t="str">
        <f t="shared" si="333"/>
        <v>جمعه</v>
      </c>
      <c r="RO62" s="727" t="str">
        <f t="shared" si="298"/>
        <v>************************************جعفری-</v>
      </c>
      <c r="RP62" s="729"/>
      <c r="RQ62" s="64" t="s">
        <v>34</v>
      </c>
      <c r="RR62" s="727" t="str">
        <f t="shared" si="299"/>
        <v>**************************************</v>
      </c>
      <c r="RS62" s="728"/>
      <c r="RT62" s="1"/>
      <c r="RU62" s="1"/>
      <c r="RV62" s="29">
        <f t="shared" si="300"/>
        <v>22</v>
      </c>
      <c r="RW62" s="30" t="str">
        <f t="shared" si="301"/>
        <v>جمعه</v>
      </c>
      <c r="RX62" s="762" t="str">
        <f t="shared" si="302"/>
        <v>********************************جعفری-******</v>
      </c>
      <c r="RY62" s="729"/>
      <c r="RZ62" s="64"/>
      <c r="SA62" s="727" t="str">
        <f t="shared" si="303"/>
        <v>***********************************</v>
      </c>
      <c r="SB62" s="728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109</v>
      </c>
      <c r="F63" s="320" t="s">
        <v>34</v>
      </c>
      <c r="G63" s="569"/>
      <c r="H63" s="570"/>
      <c r="I63" s="570"/>
      <c r="J63" s="571"/>
      <c r="K63" s="593"/>
      <c r="L63" s="593"/>
      <c r="M63" s="593"/>
      <c r="N63" s="593"/>
      <c r="O63" s="593"/>
      <c r="P63" s="593"/>
      <c r="Q63" s="593"/>
      <c r="R63" s="593"/>
      <c r="S63" s="594"/>
      <c r="T63" s="580"/>
      <c r="U63" s="581"/>
      <c r="V63" s="581"/>
      <c r="W63" s="582"/>
      <c r="X63" s="583"/>
      <c r="Y63" s="583"/>
      <c r="Z63" s="583"/>
      <c r="AA63" s="583"/>
      <c r="AB63" s="584"/>
      <c r="AC63" s="595" t="str">
        <f>RO11</f>
        <v>***********</v>
      </c>
      <c r="AD63" s="596"/>
      <c r="AE63" s="596"/>
      <c r="AF63" s="596"/>
      <c r="AG63" s="596"/>
      <c r="AH63" s="596"/>
      <c r="AI63" s="597"/>
      <c r="AJ63" s="598"/>
      <c r="AK63" s="583"/>
      <c r="AL63" s="583"/>
      <c r="AM63" s="583"/>
      <c r="AN63" s="583"/>
      <c r="AO63" s="583"/>
      <c r="AP63" s="583"/>
      <c r="AQ63" s="583"/>
      <c r="AR63" s="584"/>
      <c r="AS63" s="618"/>
      <c r="AT63" s="619"/>
      <c r="AU63" s="619"/>
      <c r="AV63" s="619"/>
      <c r="AW63" s="619"/>
      <c r="AX63" s="620"/>
      <c r="AY63" s="1"/>
      <c r="AZ63" s="1"/>
      <c r="BA63" s="1"/>
      <c r="BB63" s="29">
        <f t="shared" si="304"/>
        <v>23</v>
      </c>
      <c r="BC63" s="30" t="str">
        <f t="shared" si="329"/>
        <v>شنبه</v>
      </c>
      <c r="BD63" s="515" t="s">
        <v>32</v>
      </c>
      <c r="BE63" s="516" t="s">
        <v>32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 t="s">
        <v>32</v>
      </c>
      <c r="BK63" s="516" t="s">
        <v>32</v>
      </c>
      <c r="BL63" s="515" t="s">
        <v>32</v>
      </c>
      <c r="BM63" s="516" t="s">
        <v>32</v>
      </c>
      <c r="BN63" s="515" t="s">
        <v>32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 t="s">
        <v>32</v>
      </c>
      <c r="BT63" s="515" t="s">
        <v>32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 t="s">
        <v>32</v>
      </c>
      <c r="CB63" s="515" t="s">
        <v>32</v>
      </c>
      <c r="CC63" s="516" t="s">
        <v>32</v>
      </c>
      <c r="CD63" s="515" t="s">
        <v>32</v>
      </c>
      <c r="CE63" s="516" t="s">
        <v>32</v>
      </c>
      <c r="CF63" s="515" t="s">
        <v>32</v>
      </c>
      <c r="CG63" s="516" t="s">
        <v>32</v>
      </c>
      <c r="CH63" s="515" t="s">
        <v>32</v>
      </c>
      <c r="CI63" s="516" t="s">
        <v>32</v>
      </c>
      <c r="CJ63" s="515" t="s">
        <v>32</v>
      </c>
      <c r="CK63" s="516" t="s">
        <v>32</v>
      </c>
      <c r="CL63" s="515" t="s">
        <v>32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515" t="s">
        <v>32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 t="s">
        <v>32</v>
      </c>
      <c r="CZ63" s="515" t="s">
        <v>32</v>
      </c>
      <c r="DA63" s="516" t="s">
        <v>32</v>
      </c>
      <c r="DB63" s="515" t="s">
        <v>32</v>
      </c>
      <c r="DC63" s="516" t="s">
        <v>32</v>
      </c>
      <c r="DD63" s="515" t="s">
        <v>32</v>
      </c>
      <c r="DE63" s="516" t="s">
        <v>32</v>
      </c>
      <c r="DF63" s="515" t="s">
        <v>32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 t="s">
        <v>32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 t="s">
        <v>32</v>
      </c>
      <c r="EF63" s="515" t="s">
        <v>32</v>
      </c>
      <c r="EG63" s="516" t="s">
        <v>32</v>
      </c>
      <c r="EH63" s="515" t="s">
        <v>32</v>
      </c>
      <c r="EI63" s="516" t="s">
        <v>32</v>
      </c>
      <c r="EJ63" s="515" t="s">
        <v>32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 t="s">
        <v>32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 t="s">
        <v>32</v>
      </c>
      <c r="EV63" s="515" t="s">
        <v>32</v>
      </c>
      <c r="EW63" s="516" t="s">
        <v>32</v>
      </c>
      <c r="EX63" s="515" t="s">
        <v>32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 t="s">
        <v>32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 t="s">
        <v>32</v>
      </c>
      <c r="FS63" s="516" t="s">
        <v>32</v>
      </c>
      <c r="FT63" s="515" t="s">
        <v>32</v>
      </c>
      <c r="FU63" s="516" t="s">
        <v>32</v>
      </c>
      <c r="FV63" s="515" t="s">
        <v>32</v>
      </c>
      <c r="FW63" s="516" t="s">
        <v>32</v>
      </c>
      <c r="FX63" s="515" t="s">
        <v>32</v>
      </c>
      <c r="FY63" s="516" t="s">
        <v>32</v>
      </c>
      <c r="FZ63" s="515" t="s">
        <v>32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 t="s">
        <v>32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515" t="s">
        <v>32</v>
      </c>
      <c r="GY63" s="516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 t="s">
        <v>32</v>
      </c>
      <c r="HN63" s="515" t="s">
        <v>32</v>
      </c>
      <c r="HO63" s="516" t="s">
        <v>32</v>
      </c>
      <c r="HP63" s="515" t="s">
        <v>32</v>
      </c>
      <c r="HQ63" s="516" t="s">
        <v>32</v>
      </c>
      <c r="HR63" s="515" t="s">
        <v>32</v>
      </c>
      <c r="HS63" s="516" t="s">
        <v>32</v>
      </c>
      <c r="HT63" s="515" t="s">
        <v>32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16" t="s">
        <v>32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30" t="str">
        <f t="shared" si="330"/>
        <v>شنبه</v>
      </c>
      <c r="JH63" s="32" t="str">
        <f t="shared" si="111"/>
        <v>*</v>
      </c>
      <c r="JI63" s="33" t="str">
        <f t="shared" si="112"/>
        <v>*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>*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>*</v>
      </c>
      <c r="JR63" s="32" t="str">
        <f t="shared" si="121"/>
        <v>*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>*</v>
      </c>
      <c r="JX63" s="32" t="str">
        <f t="shared" si="127"/>
        <v>*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*</v>
      </c>
      <c r="KF63" s="32" t="str">
        <f t="shared" si="135"/>
        <v>*</v>
      </c>
      <c r="KG63" s="33" t="str">
        <f t="shared" si="136"/>
        <v>*</v>
      </c>
      <c r="KH63" s="32" t="str">
        <f t="shared" si="137"/>
        <v>*</v>
      </c>
      <c r="KI63" s="33" t="str">
        <f t="shared" si="138"/>
        <v>*</v>
      </c>
      <c r="KJ63" s="32" t="str">
        <f t="shared" si="139"/>
        <v>*</v>
      </c>
      <c r="KK63" s="33" t="str">
        <f t="shared" si="140"/>
        <v>*</v>
      </c>
      <c r="KL63" s="32" t="str">
        <f t="shared" si="141"/>
        <v>*</v>
      </c>
      <c r="KM63" s="33" t="str">
        <f t="shared" si="142"/>
        <v>*</v>
      </c>
      <c r="KN63" s="32" t="str">
        <f t="shared" si="143"/>
        <v>*</v>
      </c>
      <c r="KO63" s="33" t="str">
        <f t="shared" si="144"/>
        <v>*</v>
      </c>
      <c r="KP63" s="32" t="str">
        <f t="shared" si="145"/>
        <v>*</v>
      </c>
      <c r="KQ63" s="33" t="str">
        <f t="shared" si="146"/>
        <v>*</v>
      </c>
      <c r="KR63" s="32" t="str">
        <f t="shared" si="147"/>
        <v>*</v>
      </c>
      <c r="KS63" s="33" t="str">
        <f t="shared" si="148"/>
        <v>*</v>
      </c>
      <c r="KT63" s="32" t="str">
        <f t="shared" si="149"/>
        <v>*</v>
      </c>
      <c r="KU63" s="33" t="str">
        <f t="shared" si="150"/>
        <v>*</v>
      </c>
      <c r="KV63" s="32" t="str">
        <f t="shared" si="151"/>
        <v>*</v>
      </c>
      <c r="KW63" s="33" t="str">
        <f t="shared" si="152"/>
        <v>*</v>
      </c>
      <c r="KX63" s="32" t="str">
        <f t="shared" si="153"/>
        <v>*</v>
      </c>
      <c r="KY63" s="32" t="str">
        <f t="shared" si="154"/>
        <v>*</v>
      </c>
      <c r="KZ63" s="32" t="str">
        <f t="shared" si="155"/>
        <v>*</v>
      </c>
      <c r="LA63" s="32" t="str">
        <f t="shared" si="156"/>
        <v>*</v>
      </c>
      <c r="LB63" s="20" t="str">
        <f t="shared" si="157"/>
        <v>*</v>
      </c>
      <c r="LC63" s="33" t="str">
        <f t="shared" si="158"/>
        <v>*</v>
      </c>
      <c r="LD63" s="20" t="str">
        <f t="shared" si="159"/>
        <v>*</v>
      </c>
      <c r="LE63" s="33" t="str">
        <f t="shared" si="160"/>
        <v>*</v>
      </c>
      <c r="LF63" s="20" t="str">
        <f t="shared" si="161"/>
        <v>*</v>
      </c>
      <c r="LG63" s="20" t="str">
        <f t="shared" si="162"/>
        <v>*</v>
      </c>
      <c r="LH63" s="20" t="str">
        <f t="shared" si="163"/>
        <v>*</v>
      </c>
      <c r="LI63" s="33" t="str">
        <f t="shared" si="164"/>
        <v>*</v>
      </c>
      <c r="LJ63" s="20" t="str">
        <f t="shared" si="334"/>
        <v>*</v>
      </c>
      <c r="LK63" s="33" t="str">
        <f t="shared" si="335"/>
        <v>*</v>
      </c>
      <c r="LL63" s="20" t="str">
        <f t="shared" si="167"/>
        <v>*</v>
      </c>
      <c r="LM63" s="33" t="str">
        <f t="shared" si="168"/>
        <v>*</v>
      </c>
      <c r="LN63" s="20" t="str">
        <f t="shared" si="169"/>
        <v>*</v>
      </c>
      <c r="LO63" s="33" t="str">
        <f t="shared" si="170"/>
        <v>*</v>
      </c>
      <c r="LP63" s="20" t="str">
        <f t="shared" si="171"/>
        <v>*</v>
      </c>
      <c r="LQ63" s="20" t="str">
        <f t="shared" si="172"/>
        <v>*</v>
      </c>
      <c r="LR63" s="20" t="str">
        <f t="shared" si="173"/>
        <v>*</v>
      </c>
      <c r="LS63" s="20" t="str">
        <f t="shared" si="174"/>
        <v>*</v>
      </c>
      <c r="LT63" s="20" t="str">
        <f t="shared" si="175"/>
        <v>*</v>
      </c>
      <c r="LU63" s="20" t="str">
        <f t="shared" si="176"/>
        <v>*</v>
      </c>
      <c r="LV63" s="20" t="str">
        <f t="shared" si="177"/>
        <v>*</v>
      </c>
      <c r="LW63" s="20" t="str">
        <f t="shared" si="178"/>
        <v>*</v>
      </c>
      <c r="LX63" s="20" t="str">
        <f t="shared" si="179"/>
        <v>*</v>
      </c>
      <c r="LY63" s="20" t="str">
        <f t="shared" si="180"/>
        <v>*</v>
      </c>
      <c r="LZ63" s="20" t="str">
        <f t="shared" si="181"/>
        <v>*</v>
      </c>
      <c r="MA63" s="33" t="str">
        <f t="shared" si="182"/>
        <v>*</v>
      </c>
      <c r="MB63" s="20" t="str">
        <f t="shared" si="183"/>
        <v>*</v>
      </c>
      <c r="MC63" s="33" t="str">
        <f t="shared" si="184"/>
        <v>*</v>
      </c>
      <c r="MD63" s="20" t="str">
        <f t="shared" si="185"/>
        <v>*</v>
      </c>
      <c r="ME63" s="33" t="str">
        <f t="shared" si="186"/>
        <v>*</v>
      </c>
      <c r="MF63" s="20" t="str">
        <f t="shared" si="187"/>
        <v>*</v>
      </c>
      <c r="MG63" s="33" t="str">
        <f t="shared" si="188"/>
        <v>*</v>
      </c>
      <c r="MH63" s="20" t="str">
        <f t="shared" si="189"/>
        <v>*</v>
      </c>
      <c r="MI63" s="33" t="str">
        <f t="shared" si="190"/>
        <v>*</v>
      </c>
      <c r="MJ63" s="20" t="str">
        <f t="shared" si="191"/>
        <v>*</v>
      </c>
      <c r="MK63" s="33" t="str">
        <f t="shared" si="192"/>
        <v>*</v>
      </c>
      <c r="ML63" s="20" t="str">
        <f t="shared" si="193"/>
        <v>*</v>
      </c>
      <c r="MM63" s="33" t="str">
        <f t="shared" si="194"/>
        <v>*</v>
      </c>
      <c r="MN63" s="20" t="str">
        <f t="shared" si="195"/>
        <v>*</v>
      </c>
      <c r="MO63" s="33" t="str">
        <f t="shared" si="196"/>
        <v>*</v>
      </c>
      <c r="MP63" s="20" t="str">
        <f t="shared" si="197"/>
        <v>*</v>
      </c>
      <c r="MQ63" s="33" t="str">
        <f t="shared" si="198"/>
        <v>*</v>
      </c>
      <c r="MR63" s="20" t="str">
        <f t="shared" si="199"/>
        <v>*</v>
      </c>
      <c r="MS63" s="33" t="str">
        <f t="shared" si="200"/>
        <v>*</v>
      </c>
      <c r="MT63" s="20" t="str">
        <f t="shared" si="201"/>
        <v>*</v>
      </c>
      <c r="MU63" s="33" t="str">
        <f t="shared" si="202"/>
        <v>*</v>
      </c>
      <c r="MV63" s="175" t="str">
        <f t="shared" si="203"/>
        <v>*</v>
      </c>
      <c r="MW63" s="176" t="str">
        <f t="shared" si="204"/>
        <v>*</v>
      </c>
      <c r="MX63" s="175" t="str">
        <f t="shared" si="205"/>
        <v>*</v>
      </c>
      <c r="MY63" s="176" t="str">
        <f t="shared" si="206"/>
        <v>*</v>
      </c>
      <c r="MZ63" s="175" t="str">
        <f t="shared" si="305"/>
        <v>*</v>
      </c>
      <c r="NA63" s="175" t="str">
        <f t="shared" si="306"/>
        <v>*</v>
      </c>
      <c r="NB63" s="175" t="str">
        <f t="shared" si="307"/>
        <v>*</v>
      </c>
      <c r="NC63" s="175" t="str">
        <f t="shared" si="308"/>
        <v>*</v>
      </c>
      <c r="ND63" s="176" t="str">
        <f t="shared" si="309"/>
        <v>*</v>
      </c>
      <c r="NE63" s="176" t="str">
        <f t="shared" si="310"/>
        <v>*</v>
      </c>
      <c r="NF63" s="176" t="str">
        <f t="shared" si="311"/>
        <v>*</v>
      </c>
      <c r="NG63" s="176" t="str">
        <f t="shared" si="312"/>
        <v>*</v>
      </c>
      <c r="NH63" s="175" t="str">
        <f t="shared" si="209"/>
        <v>*</v>
      </c>
      <c r="NI63" s="176" t="str">
        <f t="shared" si="210"/>
        <v>*</v>
      </c>
      <c r="NJ63" s="175" t="str">
        <f t="shared" si="211"/>
        <v>*</v>
      </c>
      <c r="NK63" s="176" t="str">
        <f t="shared" si="212"/>
        <v>*</v>
      </c>
      <c r="NL63" s="175" t="str">
        <f t="shared" si="213"/>
        <v>*</v>
      </c>
      <c r="NM63" s="176" t="str">
        <f t="shared" si="214"/>
        <v>*</v>
      </c>
      <c r="NN63" s="175" t="str">
        <f t="shared" si="215"/>
        <v>*</v>
      </c>
      <c r="NO63" s="176" t="str">
        <f t="shared" si="216"/>
        <v>*</v>
      </c>
      <c r="NP63" s="175" t="str">
        <f t="shared" si="217"/>
        <v>*</v>
      </c>
      <c r="NQ63" s="176" t="str">
        <f t="shared" si="218"/>
        <v>*</v>
      </c>
      <c r="NR63" s="175" t="str">
        <f t="shared" si="219"/>
        <v>*</v>
      </c>
      <c r="NS63" s="176" t="str">
        <f t="shared" si="220"/>
        <v>*</v>
      </c>
      <c r="NT63" s="175" t="str">
        <f t="shared" si="221"/>
        <v>*</v>
      </c>
      <c r="NU63" s="176" t="str">
        <f t="shared" si="222"/>
        <v>*</v>
      </c>
      <c r="NV63" s="175" t="str">
        <f t="shared" si="223"/>
        <v>*</v>
      </c>
      <c r="NW63" s="176" t="str">
        <f t="shared" si="224"/>
        <v>*</v>
      </c>
      <c r="NX63" s="175" t="str">
        <f t="shared" si="225"/>
        <v>*</v>
      </c>
      <c r="NY63" s="176" t="str">
        <f t="shared" si="226"/>
        <v>*</v>
      </c>
      <c r="NZ63" s="175" t="str">
        <f t="shared" si="227"/>
        <v>*</v>
      </c>
      <c r="OA63" s="176" t="str">
        <f t="shared" si="228"/>
        <v>*</v>
      </c>
      <c r="OB63" s="175" t="str">
        <f t="shared" si="229"/>
        <v>*</v>
      </c>
      <c r="OC63" s="175" t="str">
        <f t="shared" si="313"/>
        <v>*</v>
      </c>
      <c r="OD63" s="175" t="str">
        <f t="shared" si="230"/>
        <v>*</v>
      </c>
      <c r="OE63" s="175" t="str">
        <f t="shared" si="231"/>
        <v>*</v>
      </c>
      <c r="OF63" s="175" t="str">
        <f t="shared" si="232"/>
        <v>*</v>
      </c>
      <c r="OG63" s="176" t="str">
        <f t="shared" si="233"/>
        <v>*</v>
      </c>
      <c r="OH63" s="175" t="str">
        <f t="shared" si="234"/>
        <v>*</v>
      </c>
      <c r="OI63" s="176" t="str">
        <f t="shared" si="235"/>
        <v>*</v>
      </c>
      <c r="OJ63" s="175" t="str">
        <f t="shared" si="236"/>
        <v>*</v>
      </c>
      <c r="OK63" s="176" t="str">
        <f t="shared" si="314"/>
        <v>*</v>
      </c>
      <c r="OL63" s="175" t="str">
        <f t="shared" si="315"/>
        <v>*</v>
      </c>
      <c r="OM63" s="176" t="str">
        <f t="shared" si="316"/>
        <v>*</v>
      </c>
      <c r="ON63" s="175" t="str">
        <f t="shared" si="317"/>
        <v>*</v>
      </c>
      <c r="OO63" s="176" t="str">
        <f t="shared" si="318"/>
        <v>*</v>
      </c>
      <c r="OP63" s="175" t="str">
        <f t="shared" si="319"/>
        <v>*</v>
      </c>
      <c r="OQ63" s="176" t="str">
        <f t="shared" si="320"/>
        <v>*</v>
      </c>
      <c r="OR63" s="29">
        <f t="shared" si="239"/>
        <v>23</v>
      </c>
      <c r="OS63" s="30" t="str">
        <f t="shared" si="331"/>
        <v>شنبه</v>
      </c>
      <c r="OT63" s="20" t="str">
        <f t="shared" si="321"/>
        <v>*</v>
      </c>
      <c r="OU63" s="20" t="str">
        <f t="shared" si="322"/>
        <v>*</v>
      </c>
      <c r="OV63" s="20" t="str">
        <f t="shared" si="323"/>
        <v>*</v>
      </c>
      <c r="OW63" s="20" t="str">
        <f t="shared" si="324"/>
        <v>*</v>
      </c>
      <c r="OX63" s="20" t="str">
        <f t="shared" si="325"/>
        <v>*</v>
      </c>
      <c r="OY63" s="20" t="str">
        <f t="shared" si="328"/>
        <v>*</v>
      </c>
      <c r="OZ63" s="20" t="str">
        <f t="shared" si="326"/>
        <v>*</v>
      </c>
      <c r="PA63" s="20" t="str">
        <f t="shared" si="327"/>
        <v>*</v>
      </c>
      <c r="PB63" s="20" t="str">
        <f t="shared" si="242"/>
        <v>*</v>
      </c>
      <c r="PC63" s="33" t="str">
        <f t="shared" si="243"/>
        <v>*</v>
      </c>
      <c r="PD63" s="20" t="str">
        <f t="shared" si="244"/>
        <v>*</v>
      </c>
      <c r="PE63" s="33" t="str">
        <f t="shared" si="245"/>
        <v>*</v>
      </c>
      <c r="PF63" s="20" t="str">
        <f t="shared" si="246"/>
        <v>*</v>
      </c>
      <c r="PG63" s="33" t="str">
        <f t="shared" si="247"/>
        <v>*</v>
      </c>
      <c r="PH63" s="20" t="str">
        <f t="shared" si="248"/>
        <v>*</v>
      </c>
      <c r="PI63" s="33" t="str">
        <f t="shared" si="249"/>
        <v>*</v>
      </c>
      <c r="PJ63" s="20" t="str">
        <f t="shared" si="250"/>
        <v>*</v>
      </c>
      <c r="PK63" s="33" t="str">
        <f t="shared" si="251"/>
        <v>*</v>
      </c>
      <c r="PL63" s="20" t="str">
        <f t="shared" si="252"/>
        <v>*</v>
      </c>
      <c r="PM63" s="33" t="str">
        <f t="shared" si="253"/>
        <v>*</v>
      </c>
      <c r="PN63" s="20" t="str">
        <f t="shared" si="254"/>
        <v>*</v>
      </c>
      <c r="PO63" s="33" t="str">
        <f t="shared" si="255"/>
        <v>*</v>
      </c>
      <c r="PP63" s="20" t="str">
        <f t="shared" si="256"/>
        <v>*</v>
      </c>
      <c r="PQ63" s="33" t="str">
        <f t="shared" si="257"/>
        <v>*</v>
      </c>
      <c r="PR63" s="20" t="str">
        <f t="shared" si="258"/>
        <v>*</v>
      </c>
      <c r="PS63" s="33" t="str">
        <f t="shared" si="259"/>
        <v>*</v>
      </c>
      <c r="PT63" s="20" t="str">
        <f t="shared" si="260"/>
        <v>*</v>
      </c>
      <c r="PU63" s="33" t="str">
        <f t="shared" si="261"/>
        <v>*</v>
      </c>
      <c r="PV63" s="20" t="str">
        <f t="shared" si="262"/>
        <v>*</v>
      </c>
      <c r="PW63" s="33" t="str">
        <f t="shared" si="263"/>
        <v>*</v>
      </c>
      <c r="PX63" s="20" t="str">
        <f t="shared" si="264"/>
        <v>*</v>
      </c>
      <c r="PY63" s="33" t="str">
        <f t="shared" si="265"/>
        <v>*</v>
      </c>
      <c r="PZ63" s="20" t="str">
        <f t="shared" si="266"/>
        <v>*</v>
      </c>
      <c r="QA63" s="33" t="str">
        <f t="shared" si="267"/>
        <v>*</v>
      </c>
      <c r="QB63" s="20" t="str">
        <f t="shared" si="268"/>
        <v>*</v>
      </c>
      <c r="QC63" s="33" t="str">
        <f t="shared" si="269"/>
        <v>*</v>
      </c>
      <c r="QD63" s="20" t="str">
        <f t="shared" si="270"/>
        <v>*</v>
      </c>
      <c r="QE63" s="33" t="str">
        <f t="shared" si="271"/>
        <v>*</v>
      </c>
      <c r="QF63" s="20" t="str">
        <f t="shared" si="272"/>
        <v>*</v>
      </c>
      <c r="QG63" s="33" t="str">
        <f t="shared" si="273"/>
        <v>*</v>
      </c>
      <c r="QH63" s="20" t="str">
        <f t="shared" si="274"/>
        <v>*</v>
      </c>
      <c r="QI63" s="33" t="str">
        <f t="shared" si="275"/>
        <v>*</v>
      </c>
      <c r="QJ63" s="20" t="str">
        <f t="shared" si="276"/>
        <v>نجفی-</v>
      </c>
      <c r="QK63" s="33" t="str">
        <f t="shared" si="277"/>
        <v>*</v>
      </c>
      <c r="QL63" s="20" t="str">
        <f t="shared" si="278"/>
        <v>*</v>
      </c>
      <c r="QM63" s="33" t="str">
        <f t="shared" si="279"/>
        <v>*</v>
      </c>
      <c r="QN63" s="20" t="str">
        <f t="shared" si="280"/>
        <v>*</v>
      </c>
      <c r="QO63" s="33" t="str">
        <f t="shared" si="281"/>
        <v>*</v>
      </c>
      <c r="QP63" s="20" t="str">
        <f t="shared" si="282"/>
        <v>*</v>
      </c>
      <c r="QQ63" s="33" t="str">
        <f t="shared" si="283"/>
        <v>*</v>
      </c>
      <c r="QR63" s="20" t="str">
        <f t="shared" si="284"/>
        <v>*</v>
      </c>
      <c r="QS63" s="33" t="str">
        <f t="shared" si="285"/>
        <v>*</v>
      </c>
      <c r="QT63" s="20" t="str">
        <f t="shared" si="286"/>
        <v>*</v>
      </c>
      <c r="QU63" s="33" t="str">
        <f t="shared" si="287"/>
        <v>*</v>
      </c>
      <c r="QV63" s="20" t="str">
        <f t="shared" si="288"/>
        <v>*</v>
      </c>
      <c r="QW63" s="33" t="str">
        <f t="shared" si="289"/>
        <v>*</v>
      </c>
      <c r="QX63" s="21" t="str">
        <f t="shared" si="290"/>
        <v>*</v>
      </c>
      <c r="QY63" s="21" t="str">
        <f t="shared" si="291"/>
        <v>*</v>
      </c>
      <c r="QZ63" s="20" t="str">
        <f t="shared" si="292"/>
        <v>*</v>
      </c>
      <c r="RA63" s="33" t="str">
        <f t="shared" si="293"/>
        <v>*</v>
      </c>
      <c r="RB63" s="33"/>
      <c r="RC63" s="7"/>
      <c r="RD63" s="337">
        <f t="shared" si="294"/>
        <v>23</v>
      </c>
      <c r="RE63" s="30" t="str">
        <f t="shared" si="332"/>
        <v>شنبه</v>
      </c>
      <c r="RF63" s="63" t="s">
        <v>33</v>
      </c>
      <c r="RG63" s="118" t="str">
        <f t="shared" si="295"/>
        <v>*********************************************************</v>
      </c>
      <c r="RH63" s="119"/>
      <c r="RI63" s="120">
        <v>23</v>
      </c>
      <c r="RJ63" s="121" t="str">
        <f t="shared" si="296"/>
        <v>*********************************************************</v>
      </c>
      <c r="RK63" s="104"/>
      <c r="RL63" s="337">
        <v>23</v>
      </c>
      <c r="RM63" s="29">
        <f t="shared" si="297"/>
        <v>23</v>
      </c>
      <c r="RN63" s="30" t="str">
        <f t="shared" si="333"/>
        <v>شنبه</v>
      </c>
      <c r="RO63" s="727" t="str">
        <f t="shared" si="298"/>
        <v>**********************************نجفی-**</v>
      </c>
      <c r="RP63" s="729"/>
      <c r="RQ63" s="64" t="s">
        <v>34</v>
      </c>
      <c r="RR63" s="727" t="str">
        <f t="shared" si="299"/>
        <v>**************************************</v>
      </c>
      <c r="RS63" s="728"/>
      <c r="RT63" s="1"/>
      <c r="RU63" s="1"/>
      <c r="RV63" s="29">
        <f t="shared" si="300"/>
        <v>23</v>
      </c>
      <c r="RW63" s="30" t="str">
        <f t="shared" si="301"/>
        <v>شنبه</v>
      </c>
      <c r="RX63" s="762" t="str">
        <f t="shared" si="302"/>
        <v>******************************نجفی-********</v>
      </c>
      <c r="RY63" s="729"/>
      <c r="RZ63" s="64"/>
      <c r="SA63" s="727" t="str">
        <f t="shared" si="303"/>
        <v>***********************************</v>
      </c>
      <c r="SB63" s="728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298</v>
      </c>
      <c r="B64" s="251" t="s">
        <v>332</v>
      </c>
      <c r="C64" s="349" t="s">
        <v>172</v>
      </c>
      <c r="D64" s="350" t="s">
        <v>207</v>
      </c>
      <c r="E64" s="351" t="s">
        <v>209</v>
      </c>
      <c r="F64" s="352" t="s">
        <v>208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303</v>
      </c>
      <c r="O64" s="245" t="s">
        <v>303</v>
      </c>
      <c r="P64" s="193" t="s">
        <v>303</v>
      </c>
      <c r="Q64" s="577" t="s">
        <v>303</v>
      </c>
      <c r="R64" s="578"/>
      <c r="S64" s="246" t="s">
        <v>110</v>
      </c>
      <c r="T64" s="354"/>
      <c r="U64" s="354"/>
      <c r="V64" s="354"/>
      <c r="W64" s="354"/>
      <c r="X64" s="246" t="s">
        <v>111</v>
      </c>
      <c r="Y64" s="354"/>
      <c r="Z64" s="354"/>
      <c r="AA64" s="354"/>
      <c r="AB64" s="354"/>
      <c r="AC64" s="247" t="s">
        <v>135</v>
      </c>
      <c r="AD64" s="248"/>
      <c r="AE64" s="248"/>
      <c r="AF64" s="248"/>
      <c r="AG64" s="249" t="s">
        <v>31</v>
      </c>
      <c r="AH64" s="248"/>
      <c r="AI64" s="248"/>
      <c r="AJ64" s="248"/>
      <c r="AK64" s="247" t="s">
        <v>112</v>
      </c>
      <c r="AL64" s="248"/>
      <c r="AM64" s="248"/>
      <c r="AN64" s="248"/>
      <c r="AO64" s="249" t="s">
        <v>113</v>
      </c>
      <c r="AP64" s="248"/>
      <c r="AQ64" s="248"/>
      <c r="AR64" s="248"/>
      <c r="AS64" s="247" t="s">
        <v>198</v>
      </c>
      <c r="AT64" s="248"/>
      <c r="AU64" s="248"/>
      <c r="AV64" s="250" t="s">
        <v>114</v>
      </c>
      <c r="AW64" s="189"/>
      <c r="AX64" s="194"/>
      <c r="AY64" s="1"/>
      <c r="AZ64" s="1"/>
      <c r="BA64" s="1"/>
      <c r="BB64" s="29">
        <f t="shared" si="304"/>
        <v>24</v>
      </c>
      <c r="BC64" s="30" t="str">
        <f t="shared" si="329"/>
        <v>یکشنبه</v>
      </c>
      <c r="BD64" s="515" t="s">
        <v>32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 t="s">
        <v>32</v>
      </c>
      <c r="BK64" s="516" t="s">
        <v>32</v>
      </c>
      <c r="BL64" s="515" t="s">
        <v>32</v>
      </c>
      <c r="BM64" s="516" t="s">
        <v>32</v>
      </c>
      <c r="BN64" s="515" t="s">
        <v>32</v>
      </c>
      <c r="BO64" s="516" t="s">
        <v>32</v>
      </c>
      <c r="BP64" s="515" t="s">
        <v>32</v>
      </c>
      <c r="BQ64" s="516" t="s">
        <v>32</v>
      </c>
      <c r="BR64" s="515" t="s">
        <v>32</v>
      </c>
      <c r="BS64" s="516" t="s">
        <v>32</v>
      </c>
      <c r="BT64" s="515" t="s">
        <v>32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 t="s">
        <v>32</v>
      </c>
      <c r="CD64" s="515" t="s">
        <v>32</v>
      </c>
      <c r="CE64" s="516" t="s">
        <v>32</v>
      </c>
      <c r="CF64" s="515" t="s">
        <v>32</v>
      </c>
      <c r="CG64" s="516" t="s">
        <v>32</v>
      </c>
      <c r="CH64" s="515" t="s">
        <v>32</v>
      </c>
      <c r="CI64" s="516" t="s">
        <v>32</v>
      </c>
      <c r="CJ64" s="515" t="s">
        <v>32</v>
      </c>
      <c r="CK64" s="516" t="s">
        <v>32</v>
      </c>
      <c r="CL64" s="515" t="s">
        <v>32</v>
      </c>
      <c r="CM64" s="516" t="s">
        <v>32</v>
      </c>
      <c r="CN64" s="515" t="s">
        <v>32</v>
      </c>
      <c r="CO64" s="516" t="s">
        <v>32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515" t="s">
        <v>32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 t="s">
        <v>32</v>
      </c>
      <c r="CZ64" s="515" t="s">
        <v>32</v>
      </c>
      <c r="DA64" s="516" t="s">
        <v>32</v>
      </c>
      <c r="DB64" s="515" t="s">
        <v>32</v>
      </c>
      <c r="DC64" s="516" t="s">
        <v>32</v>
      </c>
      <c r="DD64" s="515" t="s">
        <v>32</v>
      </c>
      <c r="DE64" s="516" t="s">
        <v>32</v>
      </c>
      <c r="DF64" s="515" t="s">
        <v>32</v>
      </c>
      <c r="DG64" s="516" t="s">
        <v>32</v>
      </c>
      <c r="DH64" s="515" t="s">
        <v>32</v>
      </c>
      <c r="DI64" s="516" t="s">
        <v>32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 t="s">
        <v>32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 t="s">
        <v>32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 t="s">
        <v>32</v>
      </c>
      <c r="EF64" s="515" t="s">
        <v>32</v>
      </c>
      <c r="EG64" s="516" t="s">
        <v>32</v>
      </c>
      <c r="EH64" s="515" t="s">
        <v>32</v>
      </c>
      <c r="EI64" s="516" t="s">
        <v>32</v>
      </c>
      <c r="EJ64" s="515" t="s">
        <v>32</v>
      </c>
      <c r="EK64" s="516" t="s">
        <v>32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 t="s">
        <v>32</v>
      </c>
      <c r="ET64" s="515" t="s">
        <v>32</v>
      </c>
      <c r="EU64" s="516" t="s">
        <v>32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16" t="s">
        <v>32</v>
      </c>
      <c r="FD64" s="515" t="s">
        <v>32</v>
      </c>
      <c r="FE64" s="516" t="s">
        <v>32</v>
      </c>
      <c r="FF64" s="515" t="s">
        <v>32</v>
      </c>
      <c r="FG64" s="516" t="s">
        <v>32</v>
      </c>
      <c r="FH64" s="515" t="s">
        <v>32</v>
      </c>
      <c r="FI64" s="516" t="s">
        <v>32</v>
      </c>
      <c r="FJ64" s="515" t="s">
        <v>32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515" t="s">
        <v>32</v>
      </c>
      <c r="FW64" s="516" t="s">
        <v>32</v>
      </c>
      <c r="FX64" s="515" t="s">
        <v>32</v>
      </c>
      <c r="FY64" s="516" t="s">
        <v>32</v>
      </c>
      <c r="FZ64" s="515" t="s">
        <v>32</v>
      </c>
      <c r="GA64" s="516" t="s">
        <v>32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 t="s">
        <v>32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 t="s">
        <v>32</v>
      </c>
      <c r="GW64" s="516" t="s">
        <v>32</v>
      </c>
      <c r="GX64" s="515" t="s">
        <v>32</v>
      </c>
      <c r="GY64" s="516" t="s">
        <v>32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 t="s">
        <v>32</v>
      </c>
      <c r="HN64" s="515" t="s">
        <v>32</v>
      </c>
      <c r="HO64" s="516" t="s">
        <v>32</v>
      </c>
      <c r="HP64" s="515" t="s">
        <v>32</v>
      </c>
      <c r="HQ64" s="516" t="s">
        <v>32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16" t="s">
        <v>32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30" t="str">
        <f t="shared" si="330"/>
        <v>یکشنبه</v>
      </c>
      <c r="JH64" s="32" t="str">
        <f t="shared" si="111"/>
        <v>*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>*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>*</v>
      </c>
      <c r="JR64" s="32" t="str">
        <f t="shared" si="121"/>
        <v>*</v>
      </c>
      <c r="JS64" s="33" t="str">
        <f t="shared" si="122"/>
        <v>*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>*</v>
      </c>
      <c r="JX64" s="32" t="str">
        <f t="shared" si="127"/>
        <v>*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*</v>
      </c>
      <c r="KH64" s="32" t="str">
        <f t="shared" si="137"/>
        <v>*</v>
      </c>
      <c r="KI64" s="33" t="str">
        <f t="shared" si="138"/>
        <v>*</v>
      </c>
      <c r="KJ64" s="32" t="str">
        <f t="shared" si="139"/>
        <v>*</v>
      </c>
      <c r="KK64" s="33" t="str">
        <f t="shared" si="140"/>
        <v>*</v>
      </c>
      <c r="KL64" s="32" t="str">
        <f t="shared" si="141"/>
        <v>*</v>
      </c>
      <c r="KM64" s="33" t="str">
        <f t="shared" si="142"/>
        <v>*</v>
      </c>
      <c r="KN64" s="32" t="str">
        <f t="shared" si="143"/>
        <v>*</v>
      </c>
      <c r="KO64" s="33" t="str">
        <f t="shared" si="144"/>
        <v>*</v>
      </c>
      <c r="KP64" s="32" t="str">
        <f t="shared" si="145"/>
        <v>*</v>
      </c>
      <c r="KQ64" s="33" t="str">
        <f t="shared" si="146"/>
        <v>*</v>
      </c>
      <c r="KR64" s="32" t="str">
        <f t="shared" si="147"/>
        <v>*</v>
      </c>
      <c r="KS64" s="33" t="str">
        <f t="shared" si="148"/>
        <v>*</v>
      </c>
      <c r="KT64" s="32" t="str">
        <f t="shared" si="149"/>
        <v>*</v>
      </c>
      <c r="KU64" s="33" t="str">
        <f t="shared" si="150"/>
        <v>*</v>
      </c>
      <c r="KV64" s="32" t="str">
        <f t="shared" si="151"/>
        <v>*</v>
      </c>
      <c r="KW64" s="33" t="str">
        <f t="shared" si="152"/>
        <v>*</v>
      </c>
      <c r="KX64" s="32" t="str">
        <f t="shared" si="153"/>
        <v>*</v>
      </c>
      <c r="KY64" s="32" t="str">
        <f t="shared" si="154"/>
        <v>*</v>
      </c>
      <c r="KZ64" s="32" t="str">
        <f t="shared" si="155"/>
        <v>*</v>
      </c>
      <c r="LA64" s="32" t="str">
        <f t="shared" si="156"/>
        <v>*</v>
      </c>
      <c r="LB64" s="20" t="str">
        <f t="shared" si="157"/>
        <v>*</v>
      </c>
      <c r="LC64" s="33" t="str">
        <f t="shared" si="158"/>
        <v>*</v>
      </c>
      <c r="LD64" s="20" t="str">
        <f t="shared" si="159"/>
        <v>*</v>
      </c>
      <c r="LE64" s="33" t="str">
        <f t="shared" si="160"/>
        <v>*</v>
      </c>
      <c r="LF64" s="20" t="str">
        <f t="shared" si="161"/>
        <v>*</v>
      </c>
      <c r="LG64" s="20" t="str">
        <f t="shared" si="162"/>
        <v>*</v>
      </c>
      <c r="LH64" s="20" t="str">
        <f t="shared" si="163"/>
        <v>*</v>
      </c>
      <c r="LI64" s="33" t="str">
        <f t="shared" si="164"/>
        <v>*</v>
      </c>
      <c r="LJ64" s="20" t="str">
        <f t="shared" si="334"/>
        <v>*</v>
      </c>
      <c r="LK64" s="33" t="str">
        <f t="shared" si="335"/>
        <v>*</v>
      </c>
      <c r="LL64" s="20" t="str">
        <f t="shared" si="167"/>
        <v>*</v>
      </c>
      <c r="LM64" s="33" t="str">
        <f t="shared" si="168"/>
        <v>*</v>
      </c>
      <c r="LN64" s="20" t="str">
        <f t="shared" si="169"/>
        <v>*</v>
      </c>
      <c r="LO64" s="33" t="str">
        <f t="shared" si="170"/>
        <v>*</v>
      </c>
      <c r="LP64" s="20" t="str">
        <f t="shared" si="171"/>
        <v>*</v>
      </c>
      <c r="LQ64" s="20" t="str">
        <f t="shared" si="172"/>
        <v>*</v>
      </c>
      <c r="LR64" s="20" t="str">
        <f t="shared" si="173"/>
        <v>*</v>
      </c>
      <c r="LS64" s="20" t="str">
        <f t="shared" si="174"/>
        <v>*</v>
      </c>
      <c r="LT64" s="20" t="str">
        <f t="shared" si="175"/>
        <v>*</v>
      </c>
      <c r="LU64" s="20" t="str">
        <f t="shared" si="176"/>
        <v>*</v>
      </c>
      <c r="LV64" s="20" t="str">
        <f t="shared" si="177"/>
        <v>*</v>
      </c>
      <c r="LW64" s="20" t="str">
        <f t="shared" si="178"/>
        <v>*</v>
      </c>
      <c r="LX64" s="20" t="str">
        <f t="shared" si="179"/>
        <v>*</v>
      </c>
      <c r="LY64" s="20" t="str">
        <f t="shared" si="180"/>
        <v>*</v>
      </c>
      <c r="LZ64" s="20" t="str">
        <f t="shared" si="181"/>
        <v>*</v>
      </c>
      <c r="MA64" s="33" t="str">
        <f t="shared" si="182"/>
        <v>*</v>
      </c>
      <c r="MB64" s="20" t="str">
        <f t="shared" si="183"/>
        <v>*</v>
      </c>
      <c r="MC64" s="33" t="str">
        <f t="shared" si="184"/>
        <v>*</v>
      </c>
      <c r="MD64" s="20" t="str">
        <f t="shared" si="185"/>
        <v>*</v>
      </c>
      <c r="ME64" s="33" t="str">
        <f t="shared" si="186"/>
        <v>*</v>
      </c>
      <c r="MF64" s="20" t="str">
        <f t="shared" si="187"/>
        <v>*</v>
      </c>
      <c r="MG64" s="33" t="str">
        <f t="shared" si="188"/>
        <v>*</v>
      </c>
      <c r="MH64" s="20" t="str">
        <f t="shared" si="189"/>
        <v>*</v>
      </c>
      <c r="MI64" s="33" t="str">
        <f t="shared" si="190"/>
        <v>*</v>
      </c>
      <c r="MJ64" s="20" t="str">
        <f t="shared" si="191"/>
        <v>*</v>
      </c>
      <c r="MK64" s="33" t="str">
        <f t="shared" si="192"/>
        <v>*</v>
      </c>
      <c r="ML64" s="20" t="str">
        <f t="shared" si="193"/>
        <v>*</v>
      </c>
      <c r="MM64" s="33" t="str">
        <f t="shared" si="194"/>
        <v>*</v>
      </c>
      <c r="MN64" s="20" t="str">
        <f t="shared" si="195"/>
        <v>*</v>
      </c>
      <c r="MO64" s="33" t="str">
        <f t="shared" si="196"/>
        <v>*</v>
      </c>
      <c r="MP64" s="20" t="str">
        <f t="shared" si="197"/>
        <v>*</v>
      </c>
      <c r="MQ64" s="33" t="str">
        <f t="shared" si="198"/>
        <v>*</v>
      </c>
      <c r="MR64" s="20" t="str">
        <f t="shared" si="199"/>
        <v>*</v>
      </c>
      <c r="MS64" s="33" t="str">
        <f t="shared" si="200"/>
        <v>*</v>
      </c>
      <c r="MT64" s="20" t="str">
        <f t="shared" si="201"/>
        <v>*</v>
      </c>
      <c r="MU64" s="33" t="str">
        <f t="shared" si="202"/>
        <v>*</v>
      </c>
      <c r="MV64" s="175" t="str">
        <f t="shared" si="203"/>
        <v>*</v>
      </c>
      <c r="MW64" s="176" t="str">
        <f t="shared" si="204"/>
        <v>*</v>
      </c>
      <c r="MX64" s="175" t="str">
        <f t="shared" si="205"/>
        <v>*</v>
      </c>
      <c r="MY64" s="176" t="str">
        <f t="shared" si="206"/>
        <v>*</v>
      </c>
      <c r="MZ64" s="175" t="str">
        <f t="shared" si="305"/>
        <v>*</v>
      </c>
      <c r="NA64" s="175" t="str">
        <f t="shared" si="306"/>
        <v>*</v>
      </c>
      <c r="NB64" s="175" t="str">
        <f t="shared" si="307"/>
        <v>*</v>
      </c>
      <c r="NC64" s="175" t="str">
        <f t="shared" si="308"/>
        <v>*</v>
      </c>
      <c r="ND64" s="176" t="str">
        <f t="shared" si="309"/>
        <v>*</v>
      </c>
      <c r="NE64" s="176" t="str">
        <f t="shared" si="310"/>
        <v>*</v>
      </c>
      <c r="NF64" s="176" t="str">
        <f t="shared" si="311"/>
        <v>*</v>
      </c>
      <c r="NG64" s="176" t="str">
        <f t="shared" si="312"/>
        <v>*</v>
      </c>
      <c r="NH64" s="175" t="str">
        <f t="shared" si="209"/>
        <v>*</v>
      </c>
      <c r="NI64" s="176" t="str">
        <f t="shared" si="210"/>
        <v>*</v>
      </c>
      <c r="NJ64" s="175" t="str">
        <f t="shared" si="211"/>
        <v>*</v>
      </c>
      <c r="NK64" s="176" t="str">
        <f t="shared" si="212"/>
        <v>*</v>
      </c>
      <c r="NL64" s="175" t="str">
        <f t="shared" si="213"/>
        <v>*</v>
      </c>
      <c r="NM64" s="176" t="str">
        <f t="shared" si="214"/>
        <v>*</v>
      </c>
      <c r="NN64" s="175" t="str">
        <f t="shared" si="215"/>
        <v>*</v>
      </c>
      <c r="NO64" s="176" t="str">
        <f t="shared" si="216"/>
        <v>*</v>
      </c>
      <c r="NP64" s="175" t="str">
        <f t="shared" si="217"/>
        <v>*</v>
      </c>
      <c r="NQ64" s="176" t="str">
        <f t="shared" si="218"/>
        <v>*</v>
      </c>
      <c r="NR64" s="175" t="str">
        <f t="shared" si="219"/>
        <v>*</v>
      </c>
      <c r="NS64" s="176" t="str">
        <f t="shared" si="220"/>
        <v>*</v>
      </c>
      <c r="NT64" s="175" t="str">
        <f t="shared" si="221"/>
        <v>*</v>
      </c>
      <c r="NU64" s="176" t="str">
        <f t="shared" si="222"/>
        <v>*</v>
      </c>
      <c r="NV64" s="175" t="str">
        <f t="shared" si="223"/>
        <v>*</v>
      </c>
      <c r="NW64" s="176" t="str">
        <f t="shared" si="224"/>
        <v>*</v>
      </c>
      <c r="NX64" s="175" t="str">
        <f t="shared" si="225"/>
        <v>*</v>
      </c>
      <c r="NY64" s="176" t="str">
        <f t="shared" si="226"/>
        <v>*</v>
      </c>
      <c r="NZ64" s="175" t="str">
        <f t="shared" si="227"/>
        <v>*</v>
      </c>
      <c r="OA64" s="176" t="str">
        <f t="shared" si="228"/>
        <v>*</v>
      </c>
      <c r="OB64" s="175" t="str">
        <f t="shared" si="229"/>
        <v>*</v>
      </c>
      <c r="OC64" s="175" t="str">
        <f t="shared" si="313"/>
        <v>*</v>
      </c>
      <c r="OD64" s="175" t="str">
        <f t="shared" si="230"/>
        <v>*</v>
      </c>
      <c r="OE64" s="175" t="str">
        <f t="shared" si="231"/>
        <v>*</v>
      </c>
      <c r="OF64" s="175" t="str">
        <f t="shared" si="232"/>
        <v>*</v>
      </c>
      <c r="OG64" s="176" t="str">
        <f t="shared" si="233"/>
        <v>*</v>
      </c>
      <c r="OH64" s="175" t="str">
        <f t="shared" si="234"/>
        <v>*</v>
      </c>
      <c r="OI64" s="176" t="str">
        <f t="shared" si="235"/>
        <v>*</v>
      </c>
      <c r="OJ64" s="175" t="str">
        <f t="shared" si="236"/>
        <v>*</v>
      </c>
      <c r="OK64" s="176" t="str">
        <f t="shared" si="314"/>
        <v>*</v>
      </c>
      <c r="OL64" s="175" t="str">
        <f t="shared" si="315"/>
        <v>*</v>
      </c>
      <c r="OM64" s="176" t="str">
        <f t="shared" si="316"/>
        <v>*</v>
      </c>
      <c r="ON64" s="175" t="str">
        <f t="shared" si="317"/>
        <v>*</v>
      </c>
      <c r="OO64" s="176" t="str">
        <f t="shared" si="318"/>
        <v>*</v>
      </c>
      <c r="OP64" s="175" t="str">
        <f t="shared" si="319"/>
        <v>*</v>
      </c>
      <c r="OQ64" s="176" t="str">
        <f t="shared" si="320"/>
        <v>*</v>
      </c>
      <c r="OR64" s="29">
        <f t="shared" si="239"/>
        <v>24</v>
      </c>
      <c r="OS64" s="30" t="str">
        <f t="shared" si="331"/>
        <v>یکشنبه</v>
      </c>
      <c r="OT64" s="20" t="str">
        <f t="shared" si="321"/>
        <v>*</v>
      </c>
      <c r="OU64" s="20" t="str">
        <f t="shared" si="322"/>
        <v>*</v>
      </c>
      <c r="OV64" s="20" t="str">
        <f t="shared" si="323"/>
        <v>*</v>
      </c>
      <c r="OW64" s="20" t="str">
        <f t="shared" si="324"/>
        <v>*</v>
      </c>
      <c r="OX64" s="20" t="str">
        <f t="shared" si="325"/>
        <v>*</v>
      </c>
      <c r="OY64" s="20" t="str">
        <f t="shared" si="328"/>
        <v>*</v>
      </c>
      <c r="OZ64" s="20" t="str">
        <f t="shared" si="326"/>
        <v>*</v>
      </c>
      <c r="PA64" s="20" t="str">
        <f t="shared" si="327"/>
        <v>*</v>
      </c>
      <c r="PB64" s="20" t="str">
        <f t="shared" si="242"/>
        <v>*</v>
      </c>
      <c r="PC64" s="33" t="str">
        <f t="shared" si="243"/>
        <v>*</v>
      </c>
      <c r="PD64" s="20" t="str">
        <f t="shared" si="244"/>
        <v>*</v>
      </c>
      <c r="PE64" s="33" t="str">
        <f t="shared" si="245"/>
        <v>*</v>
      </c>
      <c r="PF64" s="20" t="str">
        <f t="shared" si="246"/>
        <v>*</v>
      </c>
      <c r="PG64" s="33" t="str">
        <f t="shared" si="247"/>
        <v>*</v>
      </c>
      <c r="PH64" s="20" t="str">
        <f t="shared" si="248"/>
        <v>*</v>
      </c>
      <c r="PI64" s="33" t="str">
        <f t="shared" si="249"/>
        <v>*</v>
      </c>
      <c r="PJ64" s="20" t="str">
        <f t="shared" si="250"/>
        <v>*</v>
      </c>
      <c r="PK64" s="33" t="str">
        <f t="shared" si="251"/>
        <v>*</v>
      </c>
      <c r="PL64" s="20" t="str">
        <f t="shared" si="252"/>
        <v>*</v>
      </c>
      <c r="PM64" s="33" t="str">
        <f t="shared" si="253"/>
        <v>*</v>
      </c>
      <c r="PN64" s="20" t="str">
        <f t="shared" si="254"/>
        <v>*</v>
      </c>
      <c r="PO64" s="33" t="str">
        <f t="shared" si="255"/>
        <v>*</v>
      </c>
      <c r="PP64" s="20" t="str">
        <f t="shared" si="256"/>
        <v>*</v>
      </c>
      <c r="PQ64" s="33" t="str">
        <f t="shared" si="257"/>
        <v>*</v>
      </c>
      <c r="PR64" s="20" t="str">
        <f t="shared" si="258"/>
        <v>*</v>
      </c>
      <c r="PS64" s="33" t="str">
        <f t="shared" si="259"/>
        <v>*</v>
      </c>
      <c r="PT64" s="20" t="str">
        <f t="shared" si="260"/>
        <v>*</v>
      </c>
      <c r="PU64" s="33" t="str">
        <f t="shared" si="261"/>
        <v>*</v>
      </c>
      <c r="PV64" s="20" t="str">
        <f t="shared" si="262"/>
        <v>*</v>
      </c>
      <c r="PW64" s="33" t="str">
        <f t="shared" si="263"/>
        <v>*</v>
      </c>
      <c r="PX64" s="20" t="str">
        <f t="shared" si="264"/>
        <v>*</v>
      </c>
      <c r="PY64" s="33" t="str">
        <f t="shared" si="265"/>
        <v>*</v>
      </c>
      <c r="PZ64" s="20" t="str">
        <f t="shared" si="266"/>
        <v>*</v>
      </c>
      <c r="QA64" s="33" t="str">
        <f t="shared" si="267"/>
        <v>*</v>
      </c>
      <c r="QB64" s="20" t="str">
        <f t="shared" si="268"/>
        <v>*</v>
      </c>
      <c r="QC64" s="33" t="str">
        <f t="shared" si="269"/>
        <v>*</v>
      </c>
      <c r="QD64" s="20" t="str">
        <f t="shared" si="270"/>
        <v>*</v>
      </c>
      <c r="QE64" s="33" t="str">
        <f t="shared" si="271"/>
        <v>*</v>
      </c>
      <c r="QF64" s="20" t="str">
        <f t="shared" si="272"/>
        <v>*</v>
      </c>
      <c r="QG64" s="33" t="str">
        <f t="shared" si="273"/>
        <v>*</v>
      </c>
      <c r="QH64" s="20" t="str">
        <f t="shared" si="274"/>
        <v>*</v>
      </c>
      <c r="QI64" s="33" t="str">
        <f t="shared" si="275"/>
        <v>*</v>
      </c>
      <c r="QJ64" s="20" t="str">
        <f t="shared" si="276"/>
        <v>*</v>
      </c>
      <c r="QK64" s="33" t="str">
        <f t="shared" si="277"/>
        <v>*</v>
      </c>
      <c r="QL64" s="20" t="str">
        <f t="shared" si="278"/>
        <v>*</v>
      </c>
      <c r="QM64" s="33" t="str">
        <f t="shared" si="279"/>
        <v>*</v>
      </c>
      <c r="QN64" s="20" t="str">
        <f t="shared" si="280"/>
        <v>*</v>
      </c>
      <c r="QO64" s="33" t="str">
        <f t="shared" si="281"/>
        <v>*</v>
      </c>
      <c r="QP64" s="20" t="str">
        <f t="shared" si="282"/>
        <v>*</v>
      </c>
      <c r="QQ64" s="33" t="str">
        <f t="shared" si="283"/>
        <v>*</v>
      </c>
      <c r="QR64" s="20" t="str">
        <f t="shared" si="284"/>
        <v>*</v>
      </c>
      <c r="QS64" s="33" t="str">
        <f t="shared" si="285"/>
        <v>*</v>
      </c>
      <c r="QT64" s="20" t="str">
        <f t="shared" si="286"/>
        <v>*</v>
      </c>
      <c r="QU64" s="33" t="str">
        <f t="shared" si="287"/>
        <v>*</v>
      </c>
      <c r="QV64" s="20" t="str">
        <f t="shared" si="288"/>
        <v>*</v>
      </c>
      <c r="QW64" s="33" t="str">
        <f t="shared" si="289"/>
        <v>*</v>
      </c>
      <c r="QX64" s="21" t="str">
        <f t="shared" si="290"/>
        <v>*</v>
      </c>
      <c r="QY64" s="21" t="str">
        <f t="shared" si="291"/>
        <v>*</v>
      </c>
      <c r="QZ64" s="20" t="str">
        <f t="shared" si="292"/>
        <v>*</v>
      </c>
      <c r="RA64" s="33" t="str">
        <f t="shared" si="293"/>
        <v>*</v>
      </c>
      <c r="RB64" s="33"/>
      <c r="RC64" s="7"/>
      <c r="RD64" s="337">
        <f t="shared" si="294"/>
        <v>24</v>
      </c>
      <c r="RE64" s="30" t="str">
        <f t="shared" si="332"/>
        <v>یکشنبه</v>
      </c>
      <c r="RF64" s="63" t="s">
        <v>33</v>
      </c>
      <c r="RG64" s="118" t="str">
        <f t="shared" si="295"/>
        <v>*حا ج محمدی- *******************************************************</v>
      </c>
      <c r="RH64" s="119"/>
      <c r="RI64" s="122">
        <v>24</v>
      </c>
      <c r="RJ64" s="121" t="str">
        <f t="shared" si="296"/>
        <v>*********************************************************</v>
      </c>
      <c r="RK64" s="104"/>
      <c r="RL64" s="337">
        <v>24</v>
      </c>
      <c r="RM64" s="29">
        <f t="shared" si="297"/>
        <v>24</v>
      </c>
      <c r="RN64" s="30" t="str">
        <f t="shared" si="333"/>
        <v>یکشنبه</v>
      </c>
      <c r="RO64" s="727" t="str">
        <f t="shared" si="298"/>
        <v>*************************************</v>
      </c>
      <c r="RP64" s="729"/>
      <c r="RQ64" s="64" t="s">
        <v>34</v>
      </c>
      <c r="RR64" s="727" t="str">
        <f t="shared" si="299"/>
        <v>**************************************</v>
      </c>
      <c r="RS64" s="728"/>
      <c r="RT64" s="1"/>
      <c r="RU64" s="1"/>
      <c r="RV64" s="29">
        <f t="shared" si="300"/>
        <v>24</v>
      </c>
      <c r="RW64" s="30" t="str">
        <f t="shared" si="301"/>
        <v>یکشنبه</v>
      </c>
      <c r="RX64" s="762" t="str">
        <f t="shared" si="302"/>
        <v>***************************************</v>
      </c>
      <c r="RY64" s="729"/>
      <c r="RZ64" s="64"/>
      <c r="SA64" s="727" t="str">
        <f t="shared" si="303"/>
        <v>***********************************</v>
      </c>
      <c r="SB64" s="728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290</v>
      </c>
      <c r="B65" s="252" t="s">
        <v>168</v>
      </c>
      <c r="C65" s="315"/>
      <c r="D65" s="314"/>
      <c r="E65" s="308"/>
      <c r="F65" s="321" t="s">
        <v>104</v>
      </c>
      <c r="G65" s="322" t="s">
        <v>27</v>
      </c>
      <c r="H65" s="558" t="s">
        <v>293</v>
      </c>
      <c r="I65" s="559"/>
      <c r="J65" s="279"/>
      <c r="K65" s="564" t="s">
        <v>297</v>
      </c>
      <c r="L65" s="565"/>
      <c r="M65" s="254"/>
      <c r="N65" s="356" t="s">
        <v>202</v>
      </c>
      <c r="O65" s="255"/>
      <c r="P65" s="253"/>
      <c r="Q65" s="256"/>
      <c r="R65" s="257"/>
      <c r="S65" s="357" t="s">
        <v>194</v>
      </c>
      <c r="T65" s="258"/>
      <c r="U65" s="259"/>
      <c r="V65" s="260"/>
      <c r="W65" s="253"/>
      <c r="X65" s="262"/>
      <c r="Y65" s="423"/>
      <c r="Z65" s="261"/>
      <c r="AA65" s="262"/>
      <c r="AB65" s="263"/>
      <c r="AC65" s="332" t="s">
        <v>213</v>
      </c>
      <c r="AD65" s="574" t="str">
        <f>RG48</f>
        <v>*حا ج محمدی- *******************************************************</v>
      </c>
      <c r="AE65" s="575"/>
      <c r="AF65" s="575"/>
      <c r="AG65" s="575"/>
      <c r="AH65" s="575"/>
      <c r="AI65" s="575"/>
      <c r="AJ65" s="575"/>
      <c r="AK65" s="575"/>
      <c r="AL65" s="575"/>
      <c r="AM65" s="575"/>
      <c r="AN65" s="575"/>
      <c r="AO65" s="575"/>
      <c r="AP65" s="575"/>
      <c r="AQ65" s="575"/>
      <c r="AR65" s="576"/>
      <c r="AS65" s="607" t="s">
        <v>216</v>
      </c>
      <c r="AT65" s="608"/>
      <c r="AU65" s="608"/>
      <c r="AV65" s="608"/>
      <c r="AW65" s="608"/>
      <c r="AX65" s="609"/>
      <c r="AY65" s="1"/>
      <c r="AZ65" s="1"/>
      <c r="BA65" s="1"/>
      <c r="BB65" s="29">
        <f t="shared" si="304"/>
        <v>25</v>
      </c>
      <c r="BC65" s="30" t="str">
        <f t="shared" si="329"/>
        <v>دوشنبه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 t="s">
        <v>32</v>
      </c>
      <c r="BM65" s="516" t="s">
        <v>32</v>
      </c>
      <c r="BN65" s="515" t="s">
        <v>32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 t="s">
        <v>32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 t="s">
        <v>32</v>
      </c>
      <c r="CB65" s="515" t="s">
        <v>32</v>
      </c>
      <c r="CC65" s="516" t="s">
        <v>32</v>
      </c>
      <c r="CD65" s="515" t="s">
        <v>32</v>
      </c>
      <c r="CE65" s="516" t="s">
        <v>32</v>
      </c>
      <c r="CF65" s="515" t="s">
        <v>32</v>
      </c>
      <c r="CG65" s="516" t="s">
        <v>32</v>
      </c>
      <c r="CH65" s="515" t="s">
        <v>32</v>
      </c>
      <c r="CI65" s="516" t="s">
        <v>32</v>
      </c>
      <c r="CJ65" s="515" t="s">
        <v>32</v>
      </c>
      <c r="CK65" s="516" t="s">
        <v>32</v>
      </c>
      <c r="CL65" s="515" t="s">
        <v>32</v>
      </c>
      <c r="CM65" s="516" t="s">
        <v>32</v>
      </c>
      <c r="CN65" s="515" t="s">
        <v>32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515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 t="s">
        <v>32</v>
      </c>
      <c r="CZ65" s="515" t="s">
        <v>32</v>
      </c>
      <c r="DA65" s="516" t="s">
        <v>32</v>
      </c>
      <c r="DB65" s="515" t="s">
        <v>32</v>
      </c>
      <c r="DC65" s="516" t="s">
        <v>32</v>
      </c>
      <c r="DD65" s="515" t="s">
        <v>32</v>
      </c>
      <c r="DE65" s="516" t="s">
        <v>32</v>
      </c>
      <c r="DF65" s="515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 t="s">
        <v>32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 t="s">
        <v>32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 t="s">
        <v>32</v>
      </c>
      <c r="EL65" s="515" t="s">
        <v>32</v>
      </c>
      <c r="EM65" s="516" t="s">
        <v>32</v>
      </c>
      <c r="EN65" s="515" t="s">
        <v>32</v>
      </c>
      <c r="EO65" s="516" t="s">
        <v>32</v>
      </c>
      <c r="EP65" s="515" t="s">
        <v>32</v>
      </c>
      <c r="EQ65" s="516" t="s">
        <v>32</v>
      </c>
      <c r="ER65" s="515" t="s">
        <v>32</v>
      </c>
      <c r="ES65" s="516" t="s">
        <v>32</v>
      </c>
      <c r="ET65" s="515" t="s">
        <v>32</v>
      </c>
      <c r="EU65" s="516" t="s">
        <v>32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 t="s">
        <v>32</v>
      </c>
      <c r="FK65" s="516" t="s">
        <v>32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 t="s">
        <v>32</v>
      </c>
      <c r="FS65" s="516" t="s">
        <v>32</v>
      </c>
      <c r="FT65" s="515" t="s">
        <v>32</v>
      </c>
      <c r="FU65" s="516" t="s">
        <v>32</v>
      </c>
      <c r="FV65" s="515" t="s">
        <v>32</v>
      </c>
      <c r="FW65" s="516" t="s">
        <v>32</v>
      </c>
      <c r="FX65" s="515" t="s">
        <v>32</v>
      </c>
      <c r="FY65" s="516" t="s">
        <v>32</v>
      </c>
      <c r="FZ65" s="515" t="s">
        <v>32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515" t="s">
        <v>32</v>
      </c>
      <c r="GY65" s="516" t="s">
        <v>32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 t="s">
        <v>32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 t="s">
        <v>32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1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9" t="s">
        <v>32</v>
      </c>
      <c r="IK65" s="516" t="s">
        <v>32</v>
      </c>
      <c r="IL65" s="515" t="s">
        <v>32</v>
      </c>
      <c r="IM65" s="516" t="s">
        <v>32</v>
      </c>
      <c r="IN65" s="549">
        <v>1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30" t="str">
        <f t="shared" si="330"/>
        <v>دوشنبه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>*</v>
      </c>
      <c r="JQ65" s="33" t="str">
        <f t="shared" si="120"/>
        <v>*</v>
      </c>
      <c r="JR65" s="32" t="str">
        <f t="shared" si="121"/>
        <v>*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>*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*</v>
      </c>
      <c r="KF65" s="32" t="str">
        <f t="shared" si="135"/>
        <v>*</v>
      </c>
      <c r="KG65" s="33" t="str">
        <f t="shared" si="136"/>
        <v>*</v>
      </c>
      <c r="KH65" s="32" t="str">
        <f t="shared" si="137"/>
        <v>*</v>
      </c>
      <c r="KI65" s="33" t="str">
        <f t="shared" si="138"/>
        <v>*</v>
      </c>
      <c r="KJ65" s="32" t="str">
        <f t="shared" si="139"/>
        <v>*</v>
      </c>
      <c r="KK65" s="33" t="str">
        <f t="shared" si="140"/>
        <v>*</v>
      </c>
      <c r="KL65" s="32" t="str">
        <f t="shared" si="141"/>
        <v>*</v>
      </c>
      <c r="KM65" s="33" t="str">
        <f t="shared" si="142"/>
        <v>*</v>
      </c>
      <c r="KN65" s="32" t="str">
        <f t="shared" si="143"/>
        <v>*</v>
      </c>
      <c r="KO65" s="33" t="str">
        <f t="shared" si="144"/>
        <v>*</v>
      </c>
      <c r="KP65" s="32" t="str">
        <f t="shared" si="145"/>
        <v>*</v>
      </c>
      <c r="KQ65" s="33" t="str">
        <f t="shared" si="146"/>
        <v>*</v>
      </c>
      <c r="KR65" s="32" t="str">
        <f t="shared" si="147"/>
        <v>*</v>
      </c>
      <c r="KS65" s="33" t="str">
        <f t="shared" si="148"/>
        <v>*</v>
      </c>
      <c r="KT65" s="32" t="str">
        <f t="shared" si="149"/>
        <v>*</v>
      </c>
      <c r="KU65" s="33" t="str">
        <f t="shared" si="150"/>
        <v>*</v>
      </c>
      <c r="KV65" s="32" t="str">
        <f t="shared" si="151"/>
        <v>*</v>
      </c>
      <c r="KW65" s="33" t="str">
        <f t="shared" si="152"/>
        <v>*</v>
      </c>
      <c r="KX65" s="32" t="str">
        <f t="shared" si="153"/>
        <v>*</v>
      </c>
      <c r="KY65" s="32" t="str">
        <f t="shared" si="154"/>
        <v>*</v>
      </c>
      <c r="KZ65" s="32" t="str">
        <f t="shared" si="155"/>
        <v>*</v>
      </c>
      <c r="LA65" s="32" t="str">
        <f t="shared" si="156"/>
        <v>*</v>
      </c>
      <c r="LB65" s="20" t="str">
        <f t="shared" si="157"/>
        <v>*</v>
      </c>
      <c r="LC65" s="33" t="str">
        <f t="shared" si="158"/>
        <v>*</v>
      </c>
      <c r="LD65" s="20" t="str">
        <f t="shared" si="159"/>
        <v>*</v>
      </c>
      <c r="LE65" s="33" t="str">
        <f t="shared" si="160"/>
        <v>*</v>
      </c>
      <c r="LF65" s="20" t="str">
        <f t="shared" si="161"/>
        <v>*</v>
      </c>
      <c r="LG65" s="20" t="str">
        <f t="shared" si="162"/>
        <v>*</v>
      </c>
      <c r="LH65" s="20" t="str">
        <f t="shared" si="163"/>
        <v>*</v>
      </c>
      <c r="LI65" s="33" t="str">
        <f t="shared" si="164"/>
        <v>*</v>
      </c>
      <c r="LJ65" s="20" t="str">
        <f t="shared" si="334"/>
        <v>*</v>
      </c>
      <c r="LK65" s="33" t="str">
        <f t="shared" si="335"/>
        <v>*</v>
      </c>
      <c r="LL65" s="20" t="str">
        <f t="shared" si="167"/>
        <v>*</v>
      </c>
      <c r="LM65" s="33" t="str">
        <f t="shared" si="168"/>
        <v>*</v>
      </c>
      <c r="LN65" s="20" t="str">
        <f t="shared" si="169"/>
        <v>*</v>
      </c>
      <c r="LO65" s="33" t="str">
        <f t="shared" si="170"/>
        <v>*</v>
      </c>
      <c r="LP65" s="20" t="str">
        <f t="shared" si="171"/>
        <v>*</v>
      </c>
      <c r="LQ65" s="20" t="str">
        <f t="shared" si="172"/>
        <v>*</v>
      </c>
      <c r="LR65" s="20" t="str">
        <f t="shared" si="173"/>
        <v>*</v>
      </c>
      <c r="LS65" s="20" t="str">
        <f t="shared" si="174"/>
        <v>*</v>
      </c>
      <c r="LT65" s="20" t="str">
        <f t="shared" si="175"/>
        <v>*</v>
      </c>
      <c r="LU65" s="20" t="str">
        <f t="shared" si="176"/>
        <v>*</v>
      </c>
      <c r="LV65" s="20" t="str">
        <f t="shared" si="177"/>
        <v>*</v>
      </c>
      <c r="LW65" s="20" t="str">
        <f t="shared" si="178"/>
        <v>*</v>
      </c>
      <c r="LX65" s="20" t="str">
        <f t="shared" si="179"/>
        <v>*</v>
      </c>
      <c r="LY65" s="20" t="str">
        <f t="shared" si="180"/>
        <v>*</v>
      </c>
      <c r="LZ65" s="20" t="str">
        <f t="shared" si="181"/>
        <v>*</v>
      </c>
      <c r="MA65" s="33" t="str">
        <f t="shared" si="182"/>
        <v>*</v>
      </c>
      <c r="MB65" s="20" t="str">
        <f t="shared" si="183"/>
        <v>*</v>
      </c>
      <c r="MC65" s="33" t="str">
        <f t="shared" si="184"/>
        <v>*</v>
      </c>
      <c r="MD65" s="20" t="str">
        <f t="shared" si="185"/>
        <v>*</v>
      </c>
      <c r="ME65" s="33" t="str">
        <f t="shared" si="186"/>
        <v>*</v>
      </c>
      <c r="MF65" s="20" t="str">
        <f t="shared" si="187"/>
        <v>*</v>
      </c>
      <c r="MG65" s="33" t="str">
        <f t="shared" si="188"/>
        <v>*</v>
      </c>
      <c r="MH65" s="20" t="str">
        <f t="shared" si="189"/>
        <v>*</v>
      </c>
      <c r="MI65" s="33" t="str">
        <f t="shared" si="190"/>
        <v>*</v>
      </c>
      <c r="MJ65" s="20" t="str">
        <f t="shared" si="191"/>
        <v>*</v>
      </c>
      <c r="MK65" s="33" t="str">
        <f t="shared" si="192"/>
        <v>*</v>
      </c>
      <c r="ML65" s="20" t="str">
        <f t="shared" si="193"/>
        <v>*</v>
      </c>
      <c r="MM65" s="33" t="str">
        <f t="shared" si="194"/>
        <v>*</v>
      </c>
      <c r="MN65" s="20" t="str">
        <f t="shared" si="195"/>
        <v>*</v>
      </c>
      <c r="MO65" s="33" t="str">
        <f t="shared" si="196"/>
        <v>*</v>
      </c>
      <c r="MP65" s="20" t="str">
        <f t="shared" si="197"/>
        <v>*</v>
      </c>
      <c r="MQ65" s="33" t="str">
        <f t="shared" si="198"/>
        <v>*</v>
      </c>
      <c r="MR65" s="20" t="str">
        <f t="shared" si="199"/>
        <v>*</v>
      </c>
      <c r="MS65" s="33" t="str">
        <f t="shared" si="200"/>
        <v>*</v>
      </c>
      <c r="MT65" s="20" t="str">
        <f t="shared" si="201"/>
        <v>*</v>
      </c>
      <c r="MU65" s="33" t="str">
        <f t="shared" si="202"/>
        <v>*</v>
      </c>
      <c r="MV65" s="175" t="str">
        <f t="shared" si="203"/>
        <v>*</v>
      </c>
      <c r="MW65" s="176" t="str">
        <f t="shared" si="204"/>
        <v>*</v>
      </c>
      <c r="MX65" s="175" t="str">
        <f t="shared" si="205"/>
        <v>*</v>
      </c>
      <c r="MY65" s="176" t="str">
        <f t="shared" si="206"/>
        <v>*</v>
      </c>
      <c r="MZ65" s="175" t="str">
        <f t="shared" si="305"/>
        <v>*</v>
      </c>
      <c r="NA65" s="175" t="str">
        <f t="shared" si="306"/>
        <v>*</v>
      </c>
      <c r="NB65" s="175" t="str">
        <f t="shared" si="307"/>
        <v>*</v>
      </c>
      <c r="NC65" s="175" t="str">
        <f t="shared" si="308"/>
        <v>*</v>
      </c>
      <c r="ND65" s="176" t="str">
        <f t="shared" si="309"/>
        <v>*</v>
      </c>
      <c r="NE65" s="176" t="str">
        <f t="shared" si="310"/>
        <v>*</v>
      </c>
      <c r="NF65" s="176" t="str">
        <f t="shared" si="311"/>
        <v>*</v>
      </c>
      <c r="NG65" s="176" t="str">
        <f t="shared" si="312"/>
        <v>*</v>
      </c>
      <c r="NH65" s="175" t="str">
        <f t="shared" si="209"/>
        <v>*</v>
      </c>
      <c r="NI65" s="176" t="str">
        <f t="shared" si="210"/>
        <v>*</v>
      </c>
      <c r="NJ65" s="175" t="str">
        <f t="shared" si="211"/>
        <v>*</v>
      </c>
      <c r="NK65" s="176" t="str">
        <f t="shared" si="212"/>
        <v>*</v>
      </c>
      <c r="NL65" s="175" t="str">
        <f t="shared" si="213"/>
        <v>*</v>
      </c>
      <c r="NM65" s="176" t="str">
        <f t="shared" si="214"/>
        <v>*</v>
      </c>
      <c r="NN65" s="175" t="str">
        <f t="shared" si="215"/>
        <v>*</v>
      </c>
      <c r="NO65" s="176" t="str">
        <f t="shared" si="216"/>
        <v>*</v>
      </c>
      <c r="NP65" s="175" t="str">
        <f t="shared" si="217"/>
        <v>*</v>
      </c>
      <c r="NQ65" s="176" t="str">
        <f t="shared" si="218"/>
        <v>*</v>
      </c>
      <c r="NR65" s="175" t="str">
        <f t="shared" si="219"/>
        <v>*</v>
      </c>
      <c r="NS65" s="176" t="str">
        <f t="shared" si="220"/>
        <v>*</v>
      </c>
      <c r="NT65" s="175" t="str">
        <f t="shared" si="221"/>
        <v>*</v>
      </c>
      <c r="NU65" s="176" t="str">
        <f t="shared" si="222"/>
        <v>*</v>
      </c>
      <c r="NV65" s="175" t="str">
        <f t="shared" si="223"/>
        <v>*</v>
      </c>
      <c r="NW65" s="176" t="str">
        <f t="shared" si="224"/>
        <v>*</v>
      </c>
      <c r="NX65" s="175" t="str">
        <f t="shared" si="225"/>
        <v>*</v>
      </c>
      <c r="NY65" s="176" t="str">
        <f t="shared" si="226"/>
        <v>*</v>
      </c>
      <c r="NZ65" s="175" t="str">
        <f t="shared" si="227"/>
        <v>*</v>
      </c>
      <c r="OA65" s="176" t="str">
        <f t="shared" si="228"/>
        <v>*</v>
      </c>
      <c r="OB65" s="175" t="str">
        <f t="shared" si="229"/>
        <v>*</v>
      </c>
      <c r="OC65" s="175" t="str">
        <f t="shared" si="313"/>
        <v>*</v>
      </c>
      <c r="OD65" s="175" t="str">
        <f t="shared" si="230"/>
        <v>*</v>
      </c>
      <c r="OE65" s="175" t="str">
        <f t="shared" si="231"/>
        <v>*</v>
      </c>
      <c r="OF65" s="175" t="str">
        <f t="shared" si="232"/>
        <v>*</v>
      </c>
      <c r="OG65" s="176" t="str">
        <f t="shared" si="233"/>
        <v>*</v>
      </c>
      <c r="OH65" s="175" t="str">
        <f t="shared" si="234"/>
        <v>*</v>
      </c>
      <c r="OI65" s="176" t="str">
        <f t="shared" si="235"/>
        <v>*</v>
      </c>
      <c r="OJ65" s="175" t="str">
        <f t="shared" si="236"/>
        <v>*</v>
      </c>
      <c r="OK65" s="176" t="str">
        <f t="shared" si="314"/>
        <v>*</v>
      </c>
      <c r="OL65" s="175" t="str">
        <f t="shared" si="315"/>
        <v>*</v>
      </c>
      <c r="OM65" s="176" t="str">
        <f t="shared" si="316"/>
        <v>*</v>
      </c>
      <c r="ON65" s="175" t="str">
        <f t="shared" si="317"/>
        <v>*</v>
      </c>
      <c r="OO65" s="176" t="str">
        <f t="shared" si="318"/>
        <v>*</v>
      </c>
      <c r="OP65" s="175" t="str">
        <f t="shared" si="319"/>
        <v>*</v>
      </c>
      <c r="OQ65" s="176" t="str">
        <f t="shared" si="320"/>
        <v>*</v>
      </c>
      <c r="OR65" s="29">
        <f t="shared" si="239"/>
        <v>25</v>
      </c>
      <c r="OS65" s="30" t="str">
        <f t="shared" si="331"/>
        <v>دوشنبه</v>
      </c>
      <c r="OT65" s="20" t="str">
        <f t="shared" si="321"/>
        <v>*</v>
      </c>
      <c r="OU65" s="20" t="str">
        <f t="shared" si="322"/>
        <v>*</v>
      </c>
      <c r="OV65" s="20" t="str">
        <f t="shared" si="323"/>
        <v>*</v>
      </c>
      <c r="OW65" s="20" t="str">
        <f t="shared" si="324"/>
        <v>*</v>
      </c>
      <c r="OX65" s="20" t="str">
        <f t="shared" si="325"/>
        <v>*</v>
      </c>
      <c r="OY65" s="20" t="str">
        <f t="shared" si="328"/>
        <v>*</v>
      </c>
      <c r="OZ65" s="20" t="str">
        <f t="shared" si="326"/>
        <v>*</v>
      </c>
      <c r="PA65" s="20" t="str">
        <f t="shared" si="327"/>
        <v>*</v>
      </c>
      <c r="PB65" s="20" t="str">
        <f t="shared" si="242"/>
        <v>*</v>
      </c>
      <c r="PC65" s="33" t="str">
        <f t="shared" si="243"/>
        <v>*</v>
      </c>
      <c r="PD65" s="20" t="str">
        <f t="shared" si="244"/>
        <v>*</v>
      </c>
      <c r="PE65" s="33" t="str">
        <f t="shared" si="245"/>
        <v>*</v>
      </c>
      <c r="PF65" s="20" t="str">
        <f t="shared" si="246"/>
        <v>*</v>
      </c>
      <c r="PG65" s="33" t="str">
        <f t="shared" si="247"/>
        <v>*</v>
      </c>
      <c r="PH65" s="20" t="str">
        <f t="shared" si="248"/>
        <v>*</v>
      </c>
      <c r="PI65" s="33" t="str">
        <f t="shared" si="249"/>
        <v>*</v>
      </c>
      <c r="PJ65" s="20" t="str">
        <f t="shared" si="250"/>
        <v>*</v>
      </c>
      <c r="PK65" s="33" t="str">
        <f t="shared" si="251"/>
        <v>*</v>
      </c>
      <c r="PL65" s="20" t="str">
        <f t="shared" si="252"/>
        <v>*</v>
      </c>
      <c r="PM65" s="33" t="str">
        <f t="shared" si="253"/>
        <v>*</v>
      </c>
      <c r="PN65" s="20" t="str">
        <f t="shared" si="254"/>
        <v>*</v>
      </c>
      <c r="PO65" s="33" t="str">
        <f t="shared" si="255"/>
        <v>*</v>
      </c>
      <c r="PP65" s="20" t="str">
        <f t="shared" si="256"/>
        <v>*</v>
      </c>
      <c r="PQ65" s="33" t="str">
        <f t="shared" si="257"/>
        <v>*</v>
      </c>
      <c r="PR65" s="20" t="str">
        <f t="shared" si="258"/>
        <v>*</v>
      </c>
      <c r="PS65" s="33" t="str">
        <f t="shared" si="259"/>
        <v>*</v>
      </c>
      <c r="PT65" s="20" t="str">
        <f t="shared" si="260"/>
        <v>*</v>
      </c>
      <c r="PU65" s="33" t="str">
        <f t="shared" si="261"/>
        <v>*</v>
      </c>
      <c r="PV65" s="20" t="str">
        <f t="shared" si="262"/>
        <v>*</v>
      </c>
      <c r="PW65" s="33" t="str">
        <f t="shared" si="263"/>
        <v>*</v>
      </c>
      <c r="PX65" s="20" t="str">
        <f t="shared" si="264"/>
        <v>*</v>
      </c>
      <c r="PY65" s="33" t="str">
        <f t="shared" si="265"/>
        <v>*</v>
      </c>
      <c r="PZ65" s="20" t="str">
        <f t="shared" si="266"/>
        <v>*</v>
      </c>
      <c r="QA65" s="33" t="str">
        <f t="shared" si="267"/>
        <v>*</v>
      </c>
      <c r="QB65" s="20" t="str">
        <f t="shared" si="268"/>
        <v>*</v>
      </c>
      <c r="QC65" s="33" t="str">
        <f t="shared" si="269"/>
        <v>*</v>
      </c>
      <c r="QD65" s="20" t="str">
        <f t="shared" si="270"/>
        <v>*</v>
      </c>
      <c r="QE65" s="33" t="str">
        <f t="shared" si="271"/>
        <v>*</v>
      </c>
      <c r="QF65" s="20" t="str">
        <f t="shared" si="272"/>
        <v>*</v>
      </c>
      <c r="QG65" s="33" t="str">
        <f t="shared" si="273"/>
        <v>*</v>
      </c>
      <c r="QH65" s="20" t="str">
        <f t="shared" si="274"/>
        <v>*</v>
      </c>
      <c r="QI65" s="33" t="str">
        <f t="shared" si="275"/>
        <v>*</v>
      </c>
      <c r="QJ65" s="20" t="str">
        <f t="shared" si="276"/>
        <v>*</v>
      </c>
      <c r="QK65" s="33" t="str">
        <f t="shared" si="277"/>
        <v>*</v>
      </c>
      <c r="QL65" s="20" t="str">
        <f t="shared" si="278"/>
        <v>*</v>
      </c>
      <c r="QM65" s="33" t="str">
        <f t="shared" si="279"/>
        <v>*</v>
      </c>
      <c r="QN65" s="20" t="str">
        <f t="shared" si="280"/>
        <v>جعفری-</v>
      </c>
      <c r="QO65" s="33" t="str">
        <f t="shared" si="281"/>
        <v>*</v>
      </c>
      <c r="QP65" s="20" t="str">
        <f t="shared" si="282"/>
        <v>*</v>
      </c>
      <c r="QQ65" s="33" t="str">
        <f t="shared" si="283"/>
        <v>*</v>
      </c>
      <c r="QR65" s="20" t="str">
        <f t="shared" si="284"/>
        <v>*</v>
      </c>
      <c r="QS65" s="33" t="str">
        <f t="shared" si="285"/>
        <v>*</v>
      </c>
      <c r="QT65" s="20" t="str">
        <f t="shared" si="286"/>
        <v>*</v>
      </c>
      <c r="QU65" s="33" t="str">
        <f t="shared" si="287"/>
        <v>*</v>
      </c>
      <c r="QV65" s="20" t="str">
        <f t="shared" si="288"/>
        <v>*</v>
      </c>
      <c r="QW65" s="33" t="str">
        <f t="shared" si="289"/>
        <v>*</v>
      </c>
      <c r="QX65" s="21" t="str">
        <f t="shared" si="290"/>
        <v>*</v>
      </c>
      <c r="QY65" s="21" t="str">
        <f t="shared" si="291"/>
        <v>*</v>
      </c>
      <c r="QZ65" s="20" t="str">
        <f t="shared" si="292"/>
        <v>*</v>
      </c>
      <c r="RA65" s="33" t="str">
        <f t="shared" si="293"/>
        <v>*</v>
      </c>
      <c r="RB65" s="33"/>
      <c r="RC65" s="7"/>
      <c r="RD65" s="337">
        <f t="shared" si="294"/>
        <v>25</v>
      </c>
      <c r="RE65" s="30" t="str">
        <f t="shared" si="332"/>
        <v>دوشنبه</v>
      </c>
      <c r="RF65" s="63" t="s">
        <v>33</v>
      </c>
      <c r="RG65" s="118" t="str">
        <f t="shared" si="295"/>
        <v>*********************************************************</v>
      </c>
      <c r="RH65" s="119"/>
      <c r="RI65" s="120">
        <v>25</v>
      </c>
      <c r="RJ65" s="121" t="str">
        <f t="shared" si="296"/>
        <v>*********************************************************</v>
      </c>
      <c r="RK65" s="104"/>
      <c r="RL65" s="337">
        <v>25</v>
      </c>
      <c r="RM65" s="29">
        <f t="shared" si="297"/>
        <v>25</v>
      </c>
      <c r="RN65" s="30" t="str">
        <f t="shared" si="333"/>
        <v>دوشنبه</v>
      </c>
      <c r="RO65" s="727" t="str">
        <f t="shared" si="298"/>
        <v>************************************جعفری-</v>
      </c>
      <c r="RP65" s="729"/>
      <c r="RQ65" s="64" t="s">
        <v>34</v>
      </c>
      <c r="RR65" s="727" t="str">
        <f t="shared" si="299"/>
        <v>**************************************</v>
      </c>
      <c r="RS65" s="728"/>
      <c r="RT65" s="1"/>
      <c r="RU65" s="1"/>
      <c r="RV65" s="29">
        <f t="shared" si="300"/>
        <v>25</v>
      </c>
      <c r="RW65" s="30" t="str">
        <f t="shared" si="301"/>
        <v>دوشنبه</v>
      </c>
      <c r="RX65" s="762" t="str">
        <f t="shared" si="302"/>
        <v>********************************جعفری-******</v>
      </c>
      <c r="RY65" s="729"/>
      <c r="RZ65" s="64"/>
      <c r="SA65" s="727" t="str">
        <f t="shared" si="303"/>
        <v>***********************************</v>
      </c>
      <c r="SB65" s="728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291</v>
      </c>
      <c r="B66" s="359" t="s">
        <v>308</v>
      </c>
      <c r="C66" s="360"/>
      <c r="D66" s="361"/>
      <c r="E66" s="309"/>
      <c r="F66" s="323" t="s">
        <v>107</v>
      </c>
      <c r="G66" s="324" t="s">
        <v>27</v>
      </c>
      <c r="H66" s="558" t="s">
        <v>203</v>
      </c>
      <c r="I66" s="559"/>
      <c r="J66" s="279"/>
      <c r="K66" s="564" t="s">
        <v>226</v>
      </c>
      <c r="L66" s="565"/>
      <c r="M66" s="275"/>
      <c r="N66" s="362" t="s">
        <v>199</v>
      </c>
      <c r="O66" s="275"/>
      <c r="P66" s="271"/>
      <c r="Q66" s="271"/>
      <c r="R66" s="276"/>
      <c r="S66" s="363" t="s">
        <v>194</v>
      </c>
      <c r="T66" s="268"/>
      <c r="U66" s="269"/>
      <c r="V66" s="270"/>
      <c r="W66" s="271"/>
      <c r="X66" s="265"/>
      <c r="Y66" s="424"/>
      <c r="Z66" s="264"/>
      <c r="AA66" s="265"/>
      <c r="AB66" s="266"/>
      <c r="AC66" s="333" t="s">
        <v>214</v>
      </c>
      <c r="AD66" s="633" t="str">
        <f>RG12</f>
        <v>********************************</v>
      </c>
      <c r="AE66" s="634"/>
      <c r="AF66" s="634"/>
      <c r="AG66" s="634"/>
      <c r="AH66" s="634"/>
      <c r="AI66" s="634"/>
      <c r="AJ66" s="634"/>
      <c r="AK66" s="634"/>
      <c r="AL66" s="634"/>
      <c r="AM66" s="634"/>
      <c r="AN66" s="634"/>
      <c r="AO66" s="634"/>
      <c r="AP66" s="634"/>
      <c r="AQ66" s="634"/>
      <c r="AR66" s="635"/>
      <c r="AS66" s="612" t="s">
        <v>223</v>
      </c>
      <c r="AT66" s="613"/>
      <c r="AU66" s="613"/>
      <c r="AV66" s="613"/>
      <c r="AW66" s="613"/>
      <c r="AX66" s="614"/>
      <c r="AY66" s="1"/>
      <c r="AZ66" s="1"/>
      <c r="BA66" s="1"/>
      <c r="BB66" s="29">
        <f t="shared" si="304"/>
        <v>26</v>
      </c>
      <c r="BC66" s="30" t="str">
        <f t="shared" si="329"/>
        <v>سه شنبه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 t="s">
        <v>32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 t="s">
        <v>32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 t="s">
        <v>32</v>
      </c>
      <c r="CG66" s="516" t="s">
        <v>32</v>
      </c>
      <c r="CH66" s="515" t="s">
        <v>32</v>
      </c>
      <c r="CI66" s="516" t="s">
        <v>32</v>
      </c>
      <c r="CJ66" s="515" t="s">
        <v>32</v>
      </c>
      <c r="CK66" s="516" t="s">
        <v>32</v>
      </c>
      <c r="CL66" s="515" t="s">
        <v>32</v>
      </c>
      <c r="CM66" s="516" t="s">
        <v>32</v>
      </c>
      <c r="CN66" s="515" t="s">
        <v>32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15" t="s">
        <v>32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 t="s">
        <v>32</v>
      </c>
      <c r="CZ66" s="515" t="s">
        <v>32</v>
      </c>
      <c r="DA66" s="516" t="s">
        <v>32</v>
      </c>
      <c r="DB66" s="515" t="s">
        <v>32</v>
      </c>
      <c r="DC66" s="516" t="s">
        <v>32</v>
      </c>
      <c r="DD66" s="515" t="s">
        <v>32</v>
      </c>
      <c r="DE66" s="516" t="s">
        <v>32</v>
      </c>
      <c r="DF66" s="515" t="s">
        <v>32</v>
      </c>
      <c r="DG66" s="516" t="s">
        <v>32</v>
      </c>
      <c r="DH66" s="515" t="s">
        <v>32</v>
      </c>
      <c r="DI66" s="516" t="s">
        <v>32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 t="s">
        <v>32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 t="s">
        <v>32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 t="s">
        <v>32</v>
      </c>
      <c r="EO66" s="516" t="s">
        <v>32</v>
      </c>
      <c r="EP66" s="515" t="s">
        <v>32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16" t="s">
        <v>32</v>
      </c>
      <c r="FD66" s="515" t="s">
        <v>32</v>
      </c>
      <c r="FE66" s="516" t="s">
        <v>32</v>
      </c>
      <c r="FF66" s="515" t="s">
        <v>32</v>
      </c>
      <c r="FG66" s="516" t="s">
        <v>32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15" t="s">
        <v>32</v>
      </c>
      <c r="FW66" s="516" t="s">
        <v>32</v>
      </c>
      <c r="FX66" s="515" t="s">
        <v>32</v>
      </c>
      <c r="FY66" s="516" t="s">
        <v>32</v>
      </c>
      <c r="FZ66" s="515" t="s">
        <v>32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 t="s">
        <v>32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15" t="s">
        <v>32</v>
      </c>
      <c r="GY66" s="516" t="s">
        <v>32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16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9">
        <v>1</v>
      </c>
      <c r="IK66" s="516" t="s">
        <v>32</v>
      </c>
      <c r="IL66" s="515" t="s">
        <v>32</v>
      </c>
      <c r="IM66" s="516" t="s">
        <v>32</v>
      </c>
      <c r="IN66" s="549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30" t="str">
        <f t="shared" si="330"/>
        <v>سه شنبه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>*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>*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 t="shared" si="139"/>
        <v>*</v>
      </c>
      <c r="KK66" s="33" t="str">
        <f t="shared" si="140"/>
        <v>*</v>
      </c>
      <c r="KL66" s="32" t="str">
        <f t="shared" si="141"/>
        <v>*</v>
      </c>
      <c r="KM66" s="33" t="str">
        <f t="shared" si="142"/>
        <v>*</v>
      </c>
      <c r="KN66" s="32" t="str">
        <f t="shared" si="143"/>
        <v>*</v>
      </c>
      <c r="KO66" s="33" t="str">
        <f t="shared" si="144"/>
        <v>*</v>
      </c>
      <c r="KP66" s="32" t="str">
        <f t="shared" si="145"/>
        <v>*</v>
      </c>
      <c r="KQ66" s="33" t="str">
        <f t="shared" si="146"/>
        <v>*</v>
      </c>
      <c r="KR66" s="32" t="str">
        <f t="shared" si="147"/>
        <v>*</v>
      </c>
      <c r="KS66" s="33" t="str">
        <f t="shared" si="148"/>
        <v>*</v>
      </c>
      <c r="KT66" s="32" t="str">
        <f t="shared" si="149"/>
        <v>*</v>
      </c>
      <c r="KU66" s="33" t="str">
        <f t="shared" si="150"/>
        <v>*</v>
      </c>
      <c r="KV66" s="32" t="str">
        <f t="shared" si="151"/>
        <v>*</v>
      </c>
      <c r="KW66" s="33" t="str">
        <f t="shared" si="152"/>
        <v>*</v>
      </c>
      <c r="KX66" s="32" t="str">
        <f t="shared" si="153"/>
        <v>*</v>
      </c>
      <c r="KY66" s="32" t="str">
        <f t="shared" si="154"/>
        <v>*</v>
      </c>
      <c r="KZ66" s="32" t="str">
        <f t="shared" si="155"/>
        <v>*</v>
      </c>
      <c r="LA66" s="32" t="str">
        <f t="shared" si="156"/>
        <v>*</v>
      </c>
      <c r="LB66" s="20" t="str">
        <f t="shared" si="157"/>
        <v>*</v>
      </c>
      <c r="LC66" s="33" t="str">
        <f t="shared" si="158"/>
        <v>*</v>
      </c>
      <c r="LD66" s="20" t="str">
        <f t="shared" si="159"/>
        <v>*</v>
      </c>
      <c r="LE66" s="33" t="str">
        <f t="shared" si="160"/>
        <v>*</v>
      </c>
      <c r="LF66" s="20" t="str">
        <f t="shared" si="161"/>
        <v>*</v>
      </c>
      <c r="LG66" s="20" t="str">
        <f t="shared" si="162"/>
        <v>*</v>
      </c>
      <c r="LH66" s="20" t="str">
        <f t="shared" si="163"/>
        <v>*</v>
      </c>
      <c r="LI66" s="33" t="str">
        <f t="shared" si="164"/>
        <v>*</v>
      </c>
      <c r="LJ66" s="20" t="str">
        <f t="shared" si="334"/>
        <v>*</v>
      </c>
      <c r="LK66" s="33" t="str">
        <f t="shared" si="335"/>
        <v>*</v>
      </c>
      <c r="LL66" s="20" t="str">
        <f t="shared" si="167"/>
        <v>*</v>
      </c>
      <c r="LM66" s="33" t="str">
        <f t="shared" si="168"/>
        <v>*</v>
      </c>
      <c r="LN66" s="20" t="str">
        <f t="shared" si="169"/>
        <v>*</v>
      </c>
      <c r="LO66" s="33" t="str">
        <f t="shared" si="170"/>
        <v>*</v>
      </c>
      <c r="LP66" s="20" t="str">
        <f t="shared" si="171"/>
        <v>*</v>
      </c>
      <c r="LQ66" s="20" t="str">
        <f t="shared" si="172"/>
        <v>*</v>
      </c>
      <c r="LR66" s="20" t="str">
        <f t="shared" si="173"/>
        <v>*</v>
      </c>
      <c r="LS66" s="20" t="str">
        <f t="shared" si="174"/>
        <v>*</v>
      </c>
      <c r="LT66" s="20" t="str">
        <f t="shared" si="175"/>
        <v>*</v>
      </c>
      <c r="LU66" s="20" t="str">
        <f t="shared" si="176"/>
        <v>*</v>
      </c>
      <c r="LV66" s="20" t="str">
        <f t="shared" si="177"/>
        <v>*</v>
      </c>
      <c r="LW66" s="20" t="str">
        <f t="shared" si="178"/>
        <v>*</v>
      </c>
      <c r="LX66" s="20" t="str">
        <f t="shared" si="179"/>
        <v>*</v>
      </c>
      <c r="LY66" s="20" t="str">
        <f t="shared" si="180"/>
        <v>*</v>
      </c>
      <c r="LZ66" s="20" t="str">
        <f t="shared" si="181"/>
        <v>*</v>
      </c>
      <c r="MA66" s="33" t="str">
        <f t="shared" si="182"/>
        <v>*</v>
      </c>
      <c r="MB66" s="20" t="str">
        <f t="shared" si="183"/>
        <v>*</v>
      </c>
      <c r="MC66" s="33" t="str">
        <f t="shared" si="184"/>
        <v>*</v>
      </c>
      <c r="MD66" s="20" t="str">
        <f t="shared" si="185"/>
        <v>*</v>
      </c>
      <c r="ME66" s="33" t="str">
        <f t="shared" si="186"/>
        <v>*</v>
      </c>
      <c r="MF66" s="20" t="str">
        <f t="shared" si="187"/>
        <v>*</v>
      </c>
      <c r="MG66" s="33" t="str">
        <f t="shared" si="188"/>
        <v>*</v>
      </c>
      <c r="MH66" s="20" t="str">
        <f t="shared" si="189"/>
        <v>*</v>
      </c>
      <c r="MI66" s="33" t="str">
        <f t="shared" si="190"/>
        <v>*</v>
      </c>
      <c r="MJ66" s="20" t="str">
        <f t="shared" si="191"/>
        <v>*</v>
      </c>
      <c r="MK66" s="33" t="str">
        <f t="shared" si="192"/>
        <v>*</v>
      </c>
      <c r="ML66" s="20" t="str">
        <f t="shared" si="193"/>
        <v>*</v>
      </c>
      <c r="MM66" s="33" t="str">
        <f t="shared" si="194"/>
        <v>*</v>
      </c>
      <c r="MN66" s="20" t="str">
        <f t="shared" si="195"/>
        <v>*</v>
      </c>
      <c r="MO66" s="33" t="str">
        <f t="shared" si="196"/>
        <v>*</v>
      </c>
      <c r="MP66" s="20" t="str">
        <f t="shared" si="197"/>
        <v>*</v>
      </c>
      <c r="MQ66" s="33" t="str">
        <f t="shared" si="198"/>
        <v>*</v>
      </c>
      <c r="MR66" s="20" t="str">
        <f t="shared" si="199"/>
        <v>*</v>
      </c>
      <c r="MS66" s="33" t="str">
        <f t="shared" si="200"/>
        <v>*</v>
      </c>
      <c r="MT66" s="20" t="str">
        <f t="shared" si="201"/>
        <v>*</v>
      </c>
      <c r="MU66" s="33" t="str">
        <f t="shared" si="202"/>
        <v>*</v>
      </c>
      <c r="MV66" s="175" t="str">
        <f t="shared" si="203"/>
        <v>*</v>
      </c>
      <c r="MW66" s="176" t="str">
        <f t="shared" si="204"/>
        <v>*</v>
      </c>
      <c r="MX66" s="175" t="str">
        <f t="shared" si="205"/>
        <v>*</v>
      </c>
      <c r="MY66" s="176" t="str">
        <f t="shared" si="206"/>
        <v>*</v>
      </c>
      <c r="MZ66" s="175" t="str">
        <f t="shared" si="305"/>
        <v>*</v>
      </c>
      <c r="NA66" s="175" t="str">
        <f t="shared" si="306"/>
        <v>*</v>
      </c>
      <c r="NB66" s="175" t="str">
        <f t="shared" si="307"/>
        <v>*</v>
      </c>
      <c r="NC66" s="175" t="str">
        <f t="shared" si="308"/>
        <v>*</v>
      </c>
      <c r="ND66" s="176" t="str">
        <f t="shared" si="309"/>
        <v>*</v>
      </c>
      <c r="NE66" s="176" t="str">
        <f t="shared" si="310"/>
        <v>*</v>
      </c>
      <c r="NF66" s="176" t="str">
        <f t="shared" si="311"/>
        <v>*</v>
      </c>
      <c r="NG66" s="176" t="str">
        <f t="shared" si="312"/>
        <v>*</v>
      </c>
      <c r="NH66" s="175" t="str">
        <f t="shared" si="209"/>
        <v>*</v>
      </c>
      <c r="NI66" s="176" t="str">
        <f t="shared" si="210"/>
        <v>*</v>
      </c>
      <c r="NJ66" s="175" t="str">
        <f t="shared" si="211"/>
        <v>*</v>
      </c>
      <c r="NK66" s="176" t="str">
        <f t="shared" si="212"/>
        <v>*</v>
      </c>
      <c r="NL66" s="175" t="str">
        <f t="shared" si="213"/>
        <v>*</v>
      </c>
      <c r="NM66" s="176" t="str">
        <f t="shared" si="214"/>
        <v>*</v>
      </c>
      <c r="NN66" s="175" t="str">
        <f t="shared" si="215"/>
        <v>*</v>
      </c>
      <c r="NO66" s="176" t="str">
        <f t="shared" si="216"/>
        <v>*</v>
      </c>
      <c r="NP66" s="175" t="str">
        <f t="shared" si="217"/>
        <v>*</v>
      </c>
      <c r="NQ66" s="176" t="str">
        <f t="shared" si="218"/>
        <v>*</v>
      </c>
      <c r="NR66" s="175" t="str">
        <f t="shared" si="219"/>
        <v>*</v>
      </c>
      <c r="NS66" s="176" t="str">
        <f t="shared" si="220"/>
        <v>*</v>
      </c>
      <c r="NT66" s="175" t="str">
        <f t="shared" si="221"/>
        <v>*</v>
      </c>
      <c r="NU66" s="176" t="str">
        <f t="shared" si="222"/>
        <v>*</v>
      </c>
      <c r="NV66" s="175" t="str">
        <f t="shared" si="223"/>
        <v>*</v>
      </c>
      <c r="NW66" s="176" t="str">
        <f t="shared" si="224"/>
        <v>*</v>
      </c>
      <c r="NX66" s="175" t="str">
        <f t="shared" si="225"/>
        <v>*</v>
      </c>
      <c r="NY66" s="176" t="str">
        <f t="shared" si="226"/>
        <v>*</v>
      </c>
      <c r="NZ66" s="175" t="str">
        <f t="shared" si="227"/>
        <v>*</v>
      </c>
      <c r="OA66" s="176" t="str">
        <f t="shared" si="228"/>
        <v>*</v>
      </c>
      <c r="OB66" s="175" t="str">
        <f t="shared" si="229"/>
        <v>*</v>
      </c>
      <c r="OC66" s="175" t="str">
        <f t="shared" si="313"/>
        <v>*</v>
      </c>
      <c r="OD66" s="175" t="str">
        <f t="shared" si="230"/>
        <v>*</v>
      </c>
      <c r="OE66" s="175" t="str">
        <f t="shared" si="231"/>
        <v>*</v>
      </c>
      <c r="OF66" s="175" t="str">
        <f t="shared" si="232"/>
        <v>*</v>
      </c>
      <c r="OG66" s="176" t="str">
        <f t="shared" si="233"/>
        <v>*</v>
      </c>
      <c r="OH66" s="175" t="str">
        <f t="shared" si="234"/>
        <v>*</v>
      </c>
      <c r="OI66" s="176" t="str">
        <f t="shared" si="235"/>
        <v>*</v>
      </c>
      <c r="OJ66" s="175" t="str">
        <f t="shared" si="236"/>
        <v>*</v>
      </c>
      <c r="OK66" s="176" t="str">
        <f t="shared" si="314"/>
        <v>*</v>
      </c>
      <c r="OL66" s="175" t="str">
        <f t="shared" si="315"/>
        <v>*</v>
      </c>
      <c r="OM66" s="176" t="str">
        <f t="shared" si="316"/>
        <v>*</v>
      </c>
      <c r="ON66" s="175" t="str">
        <f t="shared" si="317"/>
        <v>*</v>
      </c>
      <c r="OO66" s="176" t="str">
        <f t="shared" si="318"/>
        <v>*</v>
      </c>
      <c r="OP66" s="175" t="str">
        <f t="shared" si="319"/>
        <v>*</v>
      </c>
      <c r="OQ66" s="176" t="str">
        <f t="shared" si="320"/>
        <v>*</v>
      </c>
      <c r="OR66" s="29">
        <f t="shared" si="239"/>
        <v>26</v>
      </c>
      <c r="OS66" s="30" t="str">
        <f t="shared" si="331"/>
        <v>سه شنبه</v>
      </c>
      <c r="OT66" s="20" t="str">
        <f t="shared" si="321"/>
        <v>*</v>
      </c>
      <c r="OU66" s="20" t="str">
        <f t="shared" si="322"/>
        <v>*</v>
      </c>
      <c r="OV66" s="20" t="str">
        <f t="shared" si="323"/>
        <v>*</v>
      </c>
      <c r="OW66" s="20" t="str">
        <f t="shared" si="324"/>
        <v>*</v>
      </c>
      <c r="OX66" s="20" t="str">
        <f t="shared" si="325"/>
        <v>*</v>
      </c>
      <c r="OY66" s="20" t="str">
        <f t="shared" si="328"/>
        <v>*</v>
      </c>
      <c r="OZ66" s="20" t="str">
        <f t="shared" si="326"/>
        <v>*</v>
      </c>
      <c r="PA66" s="20" t="str">
        <f t="shared" si="327"/>
        <v>*</v>
      </c>
      <c r="PB66" s="20" t="str">
        <f t="shared" si="242"/>
        <v>*</v>
      </c>
      <c r="PC66" s="33" t="str">
        <f t="shared" si="243"/>
        <v>*</v>
      </c>
      <c r="PD66" s="20" t="str">
        <f t="shared" si="244"/>
        <v>*</v>
      </c>
      <c r="PE66" s="33" t="str">
        <f t="shared" si="245"/>
        <v>*</v>
      </c>
      <c r="PF66" s="20" t="str">
        <f t="shared" si="246"/>
        <v>*</v>
      </c>
      <c r="PG66" s="33" t="str">
        <f t="shared" si="247"/>
        <v>*</v>
      </c>
      <c r="PH66" s="20" t="str">
        <f t="shared" si="248"/>
        <v>*</v>
      </c>
      <c r="PI66" s="33" t="str">
        <f t="shared" si="249"/>
        <v>*</v>
      </c>
      <c r="PJ66" s="20" t="str">
        <f t="shared" si="250"/>
        <v>*</v>
      </c>
      <c r="PK66" s="33" t="str">
        <f t="shared" si="251"/>
        <v>*</v>
      </c>
      <c r="PL66" s="20" t="str">
        <f t="shared" si="252"/>
        <v>*</v>
      </c>
      <c r="PM66" s="33" t="str">
        <f t="shared" si="253"/>
        <v>*</v>
      </c>
      <c r="PN66" s="20" t="str">
        <f t="shared" si="254"/>
        <v>*</v>
      </c>
      <c r="PO66" s="33" t="str">
        <f t="shared" si="255"/>
        <v>*</v>
      </c>
      <c r="PP66" s="20" t="str">
        <f t="shared" si="256"/>
        <v>*</v>
      </c>
      <c r="PQ66" s="33" t="str">
        <f t="shared" si="257"/>
        <v>*</v>
      </c>
      <c r="PR66" s="20" t="str">
        <f t="shared" si="258"/>
        <v>*</v>
      </c>
      <c r="PS66" s="33" t="str">
        <f t="shared" si="259"/>
        <v>*</v>
      </c>
      <c r="PT66" s="20" t="str">
        <f t="shared" si="260"/>
        <v>*</v>
      </c>
      <c r="PU66" s="33" t="str">
        <f t="shared" si="261"/>
        <v>*</v>
      </c>
      <c r="PV66" s="20" t="str">
        <f t="shared" si="262"/>
        <v>*</v>
      </c>
      <c r="PW66" s="33" t="str">
        <f t="shared" si="263"/>
        <v>*</v>
      </c>
      <c r="PX66" s="20" t="str">
        <f t="shared" si="264"/>
        <v>*</v>
      </c>
      <c r="PY66" s="33" t="str">
        <f t="shared" si="265"/>
        <v>*</v>
      </c>
      <c r="PZ66" s="20" t="str">
        <f t="shared" si="266"/>
        <v>*</v>
      </c>
      <c r="QA66" s="33" t="str">
        <f t="shared" si="267"/>
        <v>*</v>
      </c>
      <c r="QB66" s="20" t="str">
        <f t="shared" si="268"/>
        <v>*</v>
      </c>
      <c r="QC66" s="33" t="str">
        <f t="shared" si="269"/>
        <v>*</v>
      </c>
      <c r="QD66" s="20" t="str">
        <f t="shared" si="270"/>
        <v>*</v>
      </c>
      <c r="QE66" s="33" t="str">
        <f t="shared" si="271"/>
        <v>*</v>
      </c>
      <c r="QF66" s="20" t="str">
        <f t="shared" si="272"/>
        <v>*</v>
      </c>
      <c r="QG66" s="33" t="str">
        <f t="shared" si="273"/>
        <v>*</v>
      </c>
      <c r="QH66" s="20" t="str">
        <f t="shared" si="274"/>
        <v>*</v>
      </c>
      <c r="QI66" s="33" t="str">
        <f t="shared" si="275"/>
        <v>*</v>
      </c>
      <c r="QJ66" s="20" t="str">
        <f t="shared" si="276"/>
        <v>نجفی-</v>
      </c>
      <c r="QK66" s="33" t="str">
        <f t="shared" si="277"/>
        <v>*</v>
      </c>
      <c r="QL66" s="20" t="str">
        <f t="shared" si="278"/>
        <v>*</v>
      </c>
      <c r="QM66" s="33" t="str">
        <f t="shared" si="279"/>
        <v>*</v>
      </c>
      <c r="QN66" s="20" t="str">
        <f t="shared" si="280"/>
        <v>*</v>
      </c>
      <c r="QO66" s="33" t="str">
        <f t="shared" si="281"/>
        <v>*</v>
      </c>
      <c r="QP66" s="20" t="str">
        <f t="shared" si="282"/>
        <v>*</v>
      </c>
      <c r="QQ66" s="33" t="str">
        <f t="shared" si="283"/>
        <v>*</v>
      </c>
      <c r="QR66" s="20" t="str">
        <f t="shared" si="284"/>
        <v>*</v>
      </c>
      <c r="QS66" s="33" t="str">
        <f t="shared" si="285"/>
        <v>*</v>
      </c>
      <c r="QT66" s="20" t="str">
        <f t="shared" si="286"/>
        <v>*</v>
      </c>
      <c r="QU66" s="33" t="str">
        <f t="shared" si="287"/>
        <v>*</v>
      </c>
      <c r="QV66" s="20" t="str">
        <f t="shared" si="288"/>
        <v>*</v>
      </c>
      <c r="QW66" s="33" t="str">
        <f t="shared" si="289"/>
        <v>*</v>
      </c>
      <c r="QX66" s="21" t="str">
        <f t="shared" si="290"/>
        <v>*</v>
      </c>
      <c r="QY66" s="21" t="str">
        <f t="shared" si="291"/>
        <v>*</v>
      </c>
      <c r="QZ66" s="20" t="str">
        <f t="shared" si="292"/>
        <v>*</v>
      </c>
      <c r="RA66" s="33" t="str">
        <f t="shared" si="293"/>
        <v>*</v>
      </c>
      <c r="RB66" s="33"/>
      <c r="RC66" s="7"/>
      <c r="RD66" s="337">
        <f t="shared" si="294"/>
        <v>26</v>
      </c>
      <c r="RE66" s="30" t="str">
        <f t="shared" si="332"/>
        <v>سه شنبه</v>
      </c>
      <c r="RF66" s="63" t="s">
        <v>33</v>
      </c>
      <c r="RG66" s="118" t="str">
        <f t="shared" si="295"/>
        <v>*********************************************************</v>
      </c>
      <c r="RH66" s="119"/>
      <c r="RI66" s="122">
        <v>26</v>
      </c>
      <c r="RJ66" s="121" t="str">
        <f t="shared" si="296"/>
        <v>*********************************************************</v>
      </c>
      <c r="RK66" s="104"/>
      <c r="RL66" s="337">
        <v>26</v>
      </c>
      <c r="RM66" s="29">
        <f t="shared" si="297"/>
        <v>26</v>
      </c>
      <c r="RN66" s="30" t="str">
        <f t="shared" si="333"/>
        <v>سه شنبه</v>
      </c>
      <c r="RO66" s="727" t="str">
        <f t="shared" si="298"/>
        <v>**********************************نجفی-**</v>
      </c>
      <c r="RP66" s="729"/>
      <c r="RQ66" s="64" t="s">
        <v>34</v>
      </c>
      <c r="RR66" s="727" t="str">
        <f t="shared" si="299"/>
        <v>**************************************</v>
      </c>
      <c r="RS66" s="728"/>
      <c r="RT66" s="1"/>
      <c r="RU66" s="1"/>
      <c r="RV66" s="29">
        <f t="shared" si="300"/>
        <v>26</v>
      </c>
      <c r="RW66" s="30" t="str">
        <f t="shared" si="301"/>
        <v>سه شنبه</v>
      </c>
      <c r="RX66" s="762" t="str">
        <f t="shared" si="302"/>
        <v>******************************نجفی-********</v>
      </c>
      <c r="RY66" s="729"/>
      <c r="RZ66" s="64"/>
      <c r="SA66" s="727" t="str">
        <f t="shared" si="303"/>
        <v>***********************************</v>
      </c>
      <c r="SB66" s="728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51" t="s">
        <v>292</v>
      </c>
      <c r="B67" s="553" t="s">
        <v>168</v>
      </c>
      <c r="C67" s="472"/>
      <c r="D67" s="473"/>
      <c r="E67" s="536"/>
      <c r="F67" s="325" t="s">
        <v>294</v>
      </c>
      <c r="G67" s="326" t="s">
        <v>27</v>
      </c>
      <c r="H67" s="564" t="s">
        <v>295</v>
      </c>
      <c r="I67" s="565"/>
      <c r="J67" s="496"/>
      <c r="K67" s="603" t="s">
        <v>226</v>
      </c>
      <c r="L67" s="604"/>
      <c r="M67" s="476"/>
      <c r="N67" s="366" t="s">
        <v>192</v>
      </c>
      <c r="O67" s="476"/>
      <c r="P67" s="366" t="s">
        <v>193</v>
      </c>
      <c r="Q67" s="477"/>
      <c r="R67" s="478"/>
      <c r="S67" s="267"/>
      <c r="T67" s="267"/>
      <c r="U67" s="483"/>
      <c r="V67" s="366" t="s">
        <v>132</v>
      </c>
      <c r="W67" s="482"/>
      <c r="X67" s="499"/>
      <c r="Y67" s="367" t="s">
        <v>200</v>
      </c>
      <c r="Z67" s="267" t="s">
        <v>305</v>
      </c>
      <c r="AA67" s="368"/>
      <c r="AB67" s="369"/>
      <c r="AC67" s="345" t="s">
        <v>215</v>
      </c>
      <c r="AD67" s="624" t="str">
        <f>RG84</f>
        <v>*****************</v>
      </c>
      <c r="AE67" s="624"/>
      <c r="AF67" s="624"/>
      <c r="AG67" s="624"/>
      <c r="AH67" s="624"/>
      <c r="AI67" s="624"/>
      <c r="AJ67" s="624"/>
      <c r="AK67" s="624"/>
      <c r="AL67" s="625"/>
      <c r="AM67" s="346" t="s">
        <v>212</v>
      </c>
      <c r="AN67" s="624" t="str">
        <f>RG120</f>
        <v>*******************</v>
      </c>
      <c r="AO67" s="624"/>
      <c r="AP67" s="624"/>
      <c r="AQ67" s="624"/>
      <c r="AR67" s="626"/>
      <c r="AS67" s="615"/>
      <c r="AT67" s="616"/>
      <c r="AU67" s="616"/>
      <c r="AV67" s="616"/>
      <c r="AW67" s="616"/>
      <c r="AX67" s="617"/>
      <c r="AY67" s="1"/>
      <c r="AZ67" s="1"/>
      <c r="BA67" s="1"/>
      <c r="BB67" s="29">
        <f t="shared" si="304"/>
        <v>27</v>
      </c>
      <c r="BC67" s="30" t="str">
        <f t="shared" si="329"/>
        <v>چهارشنبه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 t="s">
        <v>32</v>
      </c>
      <c r="BL67" s="515" t="s">
        <v>32</v>
      </c>
      <c r="BM67" s="516" t="s">
        <v>32</v>
      </c>
      <c r="BN67" s="515" t="s">
        <v>32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 t="s">
        <v>32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 t="s">
        <v>32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 t="s">
        <v>32</v>
      </c>
      <c r="CG67" s="516" t="s">
        <v>32</v>
      </c>
      <c r="CH67" s="515" t="s">
        <v>32</v>
      </c>
      <c r="CI67" s="516" t="s">
        <v>32</v>
      </c>
      <c r="CJ67" s="515" t="s">
        <v>32</v>
      </c>
      <c r="CK67" s="516" t="s">
        <v>32</v>
      </c>
      <c r="CL67" s="515" t="s">
        <v>32</v>
      </c>
      <c r="CM67" s="516" t="s">
        <v>32</v>
      </c>
      <c r="CN67" s="515" t="s">
        <v>32</v>
      </c>
      <c r="CO67" s="516" t="s">
        <v>32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15" t="s">
        <v>32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32</v>
      </c>
      <c r="CZ67" s="515" t="s">
        <v>32</v>
      </c>
      <c r="DA67" s="516" t="s">
        <v>32</v>
      </c>
      <c r="DB67" s="515" t="s">
        <v>32</v>
      </c>
      <c r="DC67" s="516" t="s">
        <v>32</v>
      </c>
      <c r="DD67" s="515" t="s">
        <v>32</v>
      </c>
      <c r="DE67" s="516" t="s">
        <v>32</v>
      </c>
      <c r="DF67" s="515" t="s">
        <v>32</v>
      </c>
      <c r="DG67" s="516" t="s">
        <v>32</v>
      </c>
      <c r="DH67" s="515" t="s">
        <v>32</v>
      </c>
      <c r="DI67" s="516" t="s">
        <v>32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 t="s">
        <v>32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 t="s">
        <v>32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 t="s">
        <v>32</v>
      </c>
      <c r="EL67" s="515" t="s">
        <v>32</v>
      </c>
      <c r="EM67" s="516" t="s">
        <v>32</v>
      </c>
      <c r="EN67" s="515" t="s">
        <v>32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 t="s">
        <v>32</v>
      </c>
      <c r="EZ67" s="515" t="s">
        <v>32</v>
      </c>
      <c r="FA67" s="516" t="s">
        <v>32</v>
      </c>
      <c r="FB67" s="515" t="s">
        <v>32</v>
      </c>
      <c r="FC67" s="516" t="s">
        <v>32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 t="s">
        <v>32</v>
      </c>
      <c r="FK67" s="516" t="s">
        <v>32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15" t="s">
        <v>32</v>
      </c>
      <c r="FW67" s="516" t="s">
        <v>32</v>
      </c>
      <c r="FX67" s="515" t="s">
        <v>32</v>
      </c>
      <c r="FY67" s="516" t="s">
        <v>32</v>
      </c>
      <c r="FZ67" s="515" t="s">
        <v>32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 t="s">
        <v>32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15" t="s">
        <v>32</v>
      </c>
      <c r="GY67" s="516" t="s">
        <v>32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 t="s">
        <v>32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16" t="s">
        <v>32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30" t="str">
        <f t="shared" si="330"/>
        <v>چهارشنبه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>*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*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>*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*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 t="shared" si="139"/>
        <v>*</v>
      </c>
      <c r="KK67" s="33" t="str">
        <f t="shared" si="140"/>
        <v>*</v>
      </c>
      <c r="KL67" s="32" t="str">
        <f t="shared" si="141"/>
        <v>*</v>
      </c>
      <c r="KM67" s="33" t="str">
        <f t="shared" si="142"/>
        <v>*</v>
      </c>
      <c r="KN67" s="32" t="str">
        <f t="shared" si="143"/>
        <v>*</v>
      </c>
      <c r="KO67" s="33" t="str">
        <f t="shared" si="144"/>
        <v>*</v>
      </c>
      <c r="KP67" s="32" t="str">
        <f t="shared" si="145"/>
        <v>*</v>
      </c>
      <c r="KQ67" s="33" t="str">
        <f t="shared" si="146"/>
        <v>*</v>
      </c>
      <c r="KR67" s="32" t="str">
        <f t="shared" si="147"/>
        <v>*</v>
      </c>
      <c r="KS67" s="33" t="str">
        <f t="shared" si="148"/>
        <v>*</v>
      </c>
      <c r="KT67" s="32" t="str">
        <f t="shared" si="149"/>
        <v>*</v>
      </c>
      <c r="KU67" s="33" t="str">
        <f t="shared" si="150"/>
        <v>*</v>
      </c>
      <c r="KV67" s="32" t="str">
        <f t="shared" si="151"/>
        <v>*</v>
      </c>
      <c r="KW67" s="33" t="str">
        <f t="shared" si="152"/>
        <v>*</v>
      </c>
      <c r="KX67" s="32" t="str">
        <f t="shared" si="153"/>
        <v>*</v>
      </c>
      <c r="KY67" s="32" t="str">
        <f t="shared" si="154"/>
        <v>*</v>
      </c>
      <c r="KZ67" s="32" t="str">
        <f t="shared" si="155"/>
        <v>*</v>
      </c>
      <c r="LA67" s="32" t="str">
        <f t="shared" si="156"/>
        <v>*</v>
      </c>
      <c r="LB67" s="20" t="str">
        <f t="shared" si="157"/>
        <v>*</v>
      </c>
      <c r="LC67" s="33" t="str">
        <f t="shared" si="158"/>
        <v>*</v>
      </c>
      <c r="LD67" s="20" t="str">
        <f t="shared" si="159"/>
        <v>*</v>
      </c>
      <c r="LE67" s="33" t="str">
        <f t="shared" si="160"/>
        <v>*</v>
      </c>
      <c r="LF67" s="20" t="str">
        <f t="shared" si="161"/>
        <v>*</v>
      </c>
      <c r="LG67" s="20" t="str">
        <f t="shared" si="162"/>
        <v>*</v>
      </c>
      <c r="LH67" s="20" t="str">
        <f t="shared" si="163"/>
        <v>*</v>
      </c>
      <c r="LI67" s="33" t="str">
        <f t="shared" si="164"/>
        <v>*</v>
      </c>
      <c r="LJ67" s="20" t="str">
        <f t="shared" si="334"/>
        <v>*</v>
      </c>
      <c r="LK67" s="33" t="str">
        <f t="shared" si="335"/>
        <v>*</v>
      </c>
      <c r="LL67" s="20" t="str">
        <f t="shared" si="167"/>
        <v>*</v>
      </c>
      <c r="LM67" s="33" t="str">
        <f t="shared" si="168"/>
        <v>*</v>
      </c>
      <c r="LN67" s="20" t="str">
        <f t="shared" si="169"/>
        <v>*</v>
      </c>
      <c r="LO67" s="33" t="str">
        <f t="shared" si="170"/>
        <v>*</v>
      </c>
      <c r="LP67" s="20" t="str">
        <f t="shared" si="171"/>
        <v>*</v>
      </c>
      <c r="LQ67" s="20" t="str">
        <f t="shared" si="172"/>
        <v>*</v>
      </c>
      <c r="LR67" s="20" t="str">
        <f t="shared" si="173"/>
        <v>*</v>
      </c>
      <c r="LS67" s="20" t="str">
        <f t="shared" si="174"/>
        <v>*</v>
      </c>
      <c r="LT67" s="20" t="str">
        <f t="shared" si="175"/>
        <v>*</v>
      </c>
      <c r="LU67" s="20" t="str">
        <f t="shared" si="176"/>
        <v>*</v>
      </c>
      <c r="LV67" s="20" t="str">
        <f t="shared" si="177"/>
        <v>*</v>
      </c>
      <c r="LW67" s="20" t="str">
        <f t="shared" si="178"/>
        <v>*</v>
      </c>
      <c r="LX67" s="20" t="str">
        <f t="shared" si="179"/>
        <v>*</v>
      </c>
      <c r="LY67" s="20" t="str">
        <f t="shared" si="180"/>
        <v>*</v>
      </c>
      <c r="LZ67" s="20" t="str">
        <f t="shared" si="181"/>
        <v>*</v>
      </c>
      <c r="MA67" s="33" t="str">
        <f t="shared" si="182"/>
        <v>*</v>
      </c>
      <c r="MB67" s="20" t="str">
        <f t="shared" si="183"/>
        <v>*</v>
      </c>
      <c r="MC67" s="33" t="str">
        <f t="shared" si="184"/>
        <v>*</v>
      </c>
      <c r="MD67" s="20" t="str">
        <f t="shared" si="185"/>
        <v>*</v>
      </c>
      <c r="ME67" s="33" t="str">
        <f t="shared" si="186"/>
        <v>*</v>
      </c>
      <c r="MF67" s="20" t="str">
        <f t="shared" si="187"/>
        <v>*</v>
      </c>
      <c r="MG67" s="33" t="str">
        <f t="shared" si="188"/>
        <v>*</v>
      </c>
      <c r="MH67" s="20" t="str">
        <f t="shared" si="189"/>
        <v>*</v>
      </c>
      <c r="MI67" s="33" t="str">
        <f t="shared" si="190"/>
        <v>*</v>
      </c>
      <c r="MJ67" s="20" t="str">
        <f t="shared" si="191"/>
        <v>*</v>
      </c>
      <c r="MK67" s="33" t="str">
        <f t="shared" si="192"/>
        <v>*</v>
      </c>
      <c r="ML67" s="20" t="str">
        <f t="shared" si="193"/>
        <v>*</v>
      </c>
      <c r="MM67" s="33" t="str">
        <f t="shared" si="194"/>
        <v>*</v>
      </c>
      <c r="MN67" s="20" t="str">
        <f t="shared" si="195"/>
        <v>*</v>
      </c>
      <c r="MO67" s="33" t="str">
        <f t="shared" si="196"/>
        <v>*</v>
      </c>
      <c r="MP67" s="20" t="str">
        <f t="shared" si="197"/>
        <v>*</v>
      </c>
      <c r="MQ67" s="33" t="str">
        <f t="shared" si="198"/>
        <v>*</v>
      </c>
      <c r="MR67" s="20" t="str">
        <f t="shared" si="199"/>
        <v>*</v>
      </c>
      <c r="MS67" s="33" t="str">
        <f t="shared" si="200"/>
        <v>*</v>
      </c>
      <c r="MT67" s="20" t="str">
        <f t="shared" si="201"/>
        <v>*</v>
      </c>
      <c r="MU67" s="33" t="str">
        <f t="shared" si="202"/>
        <v>*</v>
      </c>
      <c r="MV67" s="175" t="str">
        <f t="shared" si="203"/>
        <v>*</v>
      </c>
      <c r="MW67" s="176" t="str">
        <f t="shared" si="204"/>
        <v>*</v>
      </c>
      <c r="MX67" s="175" t="str">
        <f t="shared" si="205"/>
        <v>*</v>
      </c>
      <c r="MY67" s="176" t="str">
        <f t="shared" si="206"/>
        <v>*</v>
      </c>
      <c r="MZ67" s="175" t="str">
        <f t="shared" si="305"/>
        <v>*</v>
      </c>
      <c r="NA67" s="175" t="str">
        <f t="shared" si="306"/>
        <v>*</v>
      </c>
      <c r="NB67" s="175" t="str">
        <f t="shared" si="307"/>
        <v>*</v>
      </c>
      <c r="NC67" s="175" t="str">
        <f t="shared" si="308"/>
        <v>*</v>
      </c>
      <c r="ND67" s="176" t="str">
        <f t="shared" si="309"/>
        <v>*</v>
      </c>
      <c r="NE67" s="176" t="str">
        <f t="shared" si="310"/>
        <v>*</v>
      </c>
      <c r="NF67" s="176" t="str">
        <f t="shared" si="311"/>
        <v>*</v>
      </c>
      <c r="NG67" s="176" t="str">
        <f t="shared" si="312"/>
        <v>*</v>
      </c>
      <c r="NH67" s="175" t="str">
        <f t="shared" si="209"/>
        <v>*</v>
      </c>
      <c r="NI67" s="176" t="str">
        <f t="shared" si="210"/>
        <v>*</v>
      </c>
      <c r="NJ67" s="175" t="str">
        <f t="shared" si="211"/>
        <v>*</v>
      </c>
      <c r="NK67" s="176" t="str">
        <f t="shared" si="212"/>
        <v>*</v>
      </c>
      <c r="NL67" s="175" t="str">
        <f t="shared" si="213"/>
        <v>*</v>
      </c>
      <c r="NM67" s="176" t="str">
        <f t="shared" si="214"/>
        <v>*</v>
      </c>
      <c r="NN67" s="175" t="str">
        <f t="shared" si="215"/>
        <v>*</v>
      </c>
      <c r="NO67" s="176" t="str">
        <f t="shared" si="216"/>
        <v>*</v>
      </c>
      <c r="NP67" s="175" t="str">
        <f t="shared" si="217"/>
        <v>*</v>
      </c>
      <c r="NQ67" s="176" t="str">
        <f t="shared" si="218"/>
        <v>*</v>
      </c>
      <c r="NR67" s="175" t="str">
        <f t="shared" si="219"/>
        <v>*</v>
      </c>
      <c r="NS67" s="176" t="str">
        <f t="shared" si="220"/>
        <v>*</v>
      </c>
      <c r="NT67" s="175" t="str">
        <f t="shared" si="221"/>
        <v>*</v>
      </c>
      <c r="NU67" s="176" t="str">
        <f t="shared" si="222"/>
        <v>*</v>
      </c>
      <c r="NV67" s="175" t="str">
        <f t="shared" si="223"/>
        <v>*</v>
      </c>
      <c r="NW67" s="176" t="str">
        <f t="shared" si="224"/>
        <v>*</v>
      </c>
      <c r="NX67" s="175" t="str">
        <f t="shared" si="225"/>
        <v>*</v>
      </c>
      <c r="NY67" s="176" t="str">
        <f t="shared" si="226"/>
        <v>*</v>
      </c>
      <c r="NZ67" s="175" t="str">
        <f t="shared" si="227"/>
        <v>*</v>
      </c>
      <c r="OA67" s="176" t="str">
        <f t="shared" si="228"/>
        <v>*</v>
      </c>
      <c r="OB67" s="175" t="str">
        <f t="shared" si="229"/>
        <v>*</v>
      </c>
      <c r="OC67" s="175" t="str">
        <f t="shared" si="313"/>
        <v>*</v>
      </c>
      <c r="OD67" s="175" t="str">
        <f t="shared" si="230"/>
        <v>*</v>
      </c>
      <c r="OE67" s="175" t="str">
        <f t="shared" si="231"/>
        <v>*</v>
      </c>
      <c r="OF67" s="175" t="str">
        <f t="shared" si="232"/>
        <v>*</v>
      </c>
      <c r="OG67" s="176" t="str">
        <f t="shared" si="233"/>
        <v>*</v>
      </c>
      <c r="OH67" s="175" t="str">
        <f t="shared" si="234"/>
        <v>*</v>
      </c>
      <c r="OI67" s="176" t="str">
        <f t="shared" si="235"/>
        <v>*</v>
      </c>
      <c r="OJ67" s="175" t="str">
        <f t="shared" si="236"/>
        <v>*</v>
      </c>
      <c r="OK67" s="176" t="str">
        <f t="shared" si="314"/>
        <v>*</v>
      </c>
      <c r="OL67" s="175" t="str">
        <f t="shared" si="315"/>
        <v>*</v>
      </c>
      <c r="OM67" s="176" t="str">
        <f t="shared" si="316"/>
        <v>*</v>
      </c>
      <c r="ON67" s="175" t="str">
        <f t="shared" si="317"/>
        <v>*</v>
      </c>
      <c r="OO67" s="176" t="str">
        <f t="shared" si="318"/>
        <v>*</v>
      </c>
      <c r="OP67" s="175" t="str">
        <f t="shared" si="319"/>
        <v>*</v>
      </c>
      <c r="OQ67" s="176" t="str">
        <f t="shared" si="320"/>
        <v>*</v>
      </c>
      <c r="OR67" s="29">
        <f t="shared" si="239"/>
        <v>27</v>
      </c>
      <c r="OS67" s="30" t="str">
        <f t="shared" si="331"/>
        <v>چهارشنبه</v>
      </c>
      <c r="OT67" s="20" t="str">
        <f t="shared" si="321"/>
        <v>*</v>
      </c>
      <c r="OU67" s="20" t="str">
        <f t="shared" si="322"/>
        <v>*</v>
      </c>
      <c r="OV67" s="20" t="str">
        <f t="shared" si="323"/>
        <v>*</v>
      </c>
      <c r="OW67" s="20" t="str">
        <f t="shared" si="324"/>
        <v>*</v>
      </c>
      <c r="OX67" s="20" t="str">
        <f t="shared" si="325"/>
        <v>*</v>
      </c>
      <c r="OY67" s="20" t="str">
        <f t="shared" si="328"/>
        <v>*</v>
      </c>
      <c r="OZ67" s="20" t="str">
        <f t="shared" si="326"/>
        <v>*</v>
      </c>
      <c r="PA67" s="20" t="str">
        <f t="shared" si="327"/>
        <v>*</v>
      </c>
      <c r="PB67" s="20" t="str">
        <f t="shared" si="242"/>
        <v>*</v>
      </c>
      <c r="PC67" s="33" t="str">
        <f t="shared" si="243"/>
        <v>*</v>
      </c>
      <c r="PD67" s="20" t="str">
        <f t="shared" si="244"/>
        <v>*</v>
      </c>
      <c r="PE67" s="33" t="str">
        <f t="shared" si="245"/>
        <v>*</v>
      </c>
      <c r="PF67" s="20" t="str">
        <f t="shared" si="246"/>
        <v>*</v>
      </c>
      <c r="PG67" s="33" t="str">
        <f t="shared" si="247"/>
        <v>*</v>
      </c>
      <c r="PH67" s="20" t="str">
        <f t="shared" si="248"/>
        <v>*</v>
      </c>
      <c r="PI67" s="33" t="str">
        <f t="shared" si="249"/>
        <v>*</v>
      </c>
      <c r="PJ67" s="20" t="str">
        <f t="shared" si="250"/>
        <v>*</v>
      </c>
      <c r="PK67" s="33" t="str">
        <f t="shared" si="251"/>
        <v>*</v>
      </c>
      <c r="PL67" s="20" t="str">
        <f t="shared" si="252"/>
        <v>*</v>
      </c>
      <c r="PM67" s="33" t="str">
        <f t="shared" si="253"/>
        <v>*</v>
      </c>
      <c r="PN67" s="20" t="str">
        <f t="shared" si="254"/>
        <v>*</v>
      </c>
      <c r="PO67" s="33" t="str">
        <f t="shared" si="255"/>
        <v>*</v>
      </c>
      <c r="PP67" s="20" t="str">
        <f t="shared" si="256"/>
        <v>*</v>
      </c>
      <c r="PQ67" s="33" t="str">
        <f t="shared" si="257"/>
        <v>*</v>
      </c>
      <c r="PR67" s="20" t="str">
        <f t="shared" si="258"/>
        <v>*</v>
      </c>
      <c r="PS67" s="33" t="str">
        <f t="shared" si="259"/>
        <v>*</v>
      </c>
      <c r="PT67" s="20" t="str">
        <f t="shared" si="260"/>
        <v>*</v>
      </c>
      <c r="PU67" s="33" t="str">
        <f t="shared" si="261"/>
        <v>*</v>
      </c>
      <c r="PV67" s="20" t="str">
        <f t="shared" si="262"/>
        <v>*</v>
      </c>
      <c r="PW67" s="33" t="str">
        <f t="shared" si="263"/>
        <v>*</v>
      </c>
      <c r="PX67" s="20" t="str">
        <f t="shared" si="264"/>
        <v>*</v>
      </c>
      <c r="PY67" s="33" t="str">
        <f t="shared" si="265"/>
        <v>*</v>
      </c>
      <c r="PZ67" s="20" t="str">
        <f t="shared" si="266"/>
        <v>*</v>
      </c>
      <c r="QA67" s="33" t="str">
        <f t="shared" si="267"/>
        <v>*</v>
      </c>
      <c r="QB67" s="20" t="str">
        <f t="shared" si="268"/>
        <v>*</v>
      </c>
      <c r="QC67" s="33" t="str">
        <f t="shared" si="269"/>
        <v>*</v>
      </c>
      <c r="QD67" s="20" t="str">
        <f t="shared" si="270"/>
        <v>*</v>
      </c>
      <c r="QE67" s="33" t="str">
        <f t="shared" si="271"/>
        <v>*</v>
      </c>
      <c r="QF67" s="20" t="str">
        <f t="shared" si="272"/>
        <v>*</v>
      </c>
      <c r="QG67" s="33" t="str">
        <f t="shared" si="273"/>
        <v>*</v>
      </c>
      <c r="QH67" s="20" t="str">
        <f t="shared" si="274"/>
        <v>*</v>
      </c>
      <c r="QI67" s="33" t="str">
        <f t="shared" si="275"/>
        <v>*</v>
      </c>
      <c r="QJ67" s="20" t="str">
        <f t="shared" si="276"/>
        <v>*</v>
      </c>
      <c r="QK67" s="33" t="str">
        <f t="shared" si="277"/>
        <v>*</v>
      </c>
      <c r="QL67" s="20" t="str">
        <f t="shared" si="278"/>
        <v>*</v>
      </c>
      <c r="QM67" s="33" t="str">
        <f t="shared" si="279"/>
        <v>*</v>
      </c>
      <c r="QN67" s="20" t="str">
        <f t="shared" si="280"/>
        <v>*</v>
      </c>
      <c r="QO67" s="33" t="str">
        <f t="shared" si="281"/>
        <v>*</v>
      </c>
      <c r="QP67" s="20" t="str">
        <f t="shared" si="282"/>
        <v>*</v>
      </c>
      <c r="QQ67" s="33" t="str">
        <f t="shared" si="283"/>
        <v>*</v>
      </c>
      <c r="QR67" s="20" t="str">
        <f t="shared" si="284"/>
        <v>*</v>
      </c>
      <c r="QS67" s="33" t="str">
        <f t="shared" si="285"/>
        <v>*</v>
      </c>
      <c r="QT67" s="20" t="str">
        <f t="shared" si="286"/>
        <v>*</v>
      </c>
      <c r="QU67" s="33" t="str">
        <f t="shared" si="287"/>
        <v>*</v>
      </c>
      <c r="QV67" s="20" t="str">
        <f t="shared" ref="QV67:QW71" si="336">TEXT(IV67,"س حسینی-")</f>
        <v>*</v>
      </c>
      <c r="QW67" s="33" t="str">
        <f t="shared" si="336"/>
        <v>*</v>
      </c>
      <c r="QX67" s="21" t="str">
        <f t="shared" si="290"/>
        <v>*</v>
      </c>
      <c r="QY67" s="21" t="str">
        <f t="shared" si="291"/>
        <v>*</v>
      </c>
      <c r="QZ67" s="20" t="str">
        <f t="shared" si="292"/>
        <v>*</v>
      </c>
      <c r="RA67" s="33" t="str">
        <f t="shared" si="293"/>
        <v>*</v>
      </c>
      <c r="RB67" s="33"/>
      <c r="RC67" s="7"/>
      <c r="RD67" s="337">
        <f t="shared" si="294"/>
        <v>27</v>
      </c>
      <c r="RE67" s="30" t="str">
        <f t="shared" si="332"/>
        <v>چهارشنبه</v>
      </c>
      <c r="RF67" s="63" t="s">
        <v>33</v>
      </c>
      <c r="RG67" s="118" t="str">
        <f t="shared" si="295"/>
        <v>*حا ج محمدی- *******************************************************</v>
      </c>
      <c r="RH67" s="119"/>
      <c r="RI67" s="120">
        <v>27</v>
      </c>
      <c r="RJ67" s="121" t="str">
        <f t="shared" si="296"/>
        <v>*********************************************************</v>
      </c>
      <c r="RK67" s="104"/>
      <c r="RL67" s="337">
        <v>27</v>
      </c>
      <c r="RM67" s="29">
        <f t="shared" si="297"/>
        <v>27</v>
      </c>
      <c r="RN67" s="30" t="str">
        <f t="shared" si="333"/>
        <v>چهارشنبه</v>
      </c>
      <c r="RO67" s="727" t="str">
        <f t="shared" si="298"/>
        <v>*************************************</v>
      </c>
      <c r="RP67" s="729"/>
      <c r="RQ67" s="64" t="s">
        <v>34</v>
      </c>
      <c r="RR67" s="727" t="str">
        <f t="shared" si="299"/>
        <v>**************************************</v>
      </c>
      <c r="RS67" s="728"/>
      <c r="RT67" s="1"/>
      <c r="RU67" s="1"/>
      <c r="RV67" s="29">
        <f t="shared" si="300"/>
        <v>27</v>
      </c>
      <c r="RW67" s="30" t="str">
        <f t="shared" si="301"/>
        <v>چهارشنبه</v>
      </c>
      <c r="RX67" s="762" t="str">
        <f t="shared" si="302"/>
        <v>***************************************</v>
      </c>
      <c r="RY67" s="729"/>
      <c r="RZ67" s="64"/>
      <c r="SA67" s="727" t="str">
        <f t="shared" si="303"/>
        <v>***********************************</v>
      </c>
      <c r="SB67" s="728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290</v>
      </c>
      <c r="B68" s="280" t="s">
        <v>148</v>
      </c>
      <c r="C68" s="316"/>
      <c r="D68" s="317"/>
      <c r="E68" s="311"/>
      <c r="F68" s="327" t="s">
        <v>104</v>
      </c>
      <c r="G68" s="328" t="s">
        <v>28</v>
      </c>
      <c r="H68" s="560" t="s">
        <v>293</v>
      </c>
      <c r="I68" s="561"/>
      <c r="J68" s="307"/>
      <c r="K68" s="572" t="s">
        <v>297</v>
      </c>
      <c r="L68" s="573"/>
      <c r="M68" s="282"/>
      <c r="N68" s="371" t="s">
        <v>202</v>
      </c>
      <c r="O68" s="283"/>
      <c r="P68" s="281"/>
      <c r="Q68" s="284"/>
      <c r="R68" s="285"/>
      <c r="S68" s="372" t="s">
        <v>194</v>
      </c>
      <c r="T68" s="286"/>
      <c r="U68" s="287"/>
      <c r="V68" s="288"/>
      <c r="W68" s="281"/>
      <c r="X68" s="281"/>
      <c r="Y68" s="281"/>
      <c r="Z68" s="281"/>
      <c r="AA68" s="294"/>
      <c r="AB68" s="295"/>
      <c r="AC68" s="347" t="s">
        <v>213</v>
      </c>
      <c r="AD68" s="640" t="str">
        <f>RJ48</f>
        <v>*********************************************************</v>
      </c>
      <c r="AE68" s="641"/>
      <c r="AF68" s="641"/>
      <c r="AG68" s="641"/>
      <c r="AH68" s="641"/>
      <c r="AI68" s="641"/>
      <c r="AJ68" s="641"/>
      <c r="AK68" s="641"/>
      <c r="AL68" s="641"/>
      <c r="AM68" s="641"/>
      <c r="AN68" s="641"/>
      <c r="AO68" s="641"/>
      <c r="AP68" s="641"/>
      <c r="AQ68" s="641"/>
      <c r="AR68" s="642"/>
      <c r="AS68" s="615"/>
      <c r="AT68" s="616"/>
      <c r="AU68" s="616"/>
      <c r="AV68" s="616"/>
      <c r="AW68" s="616"/>
      <c r="AX68" s="617"/>
      <c r="AY68" s="1"/>
      <c r="AZ68" s="1"/>
      <c r="BA68" s="1"/>
      <c r="BB68" s="29">
        <f t="shared" si="304"/>
        <v>28</v>
      </c>
      <c r="BC68" s="30" t="str">
        <f t="shared" si="329"/>
        <v>پنجشنبه</v>
      </c>
      <c r="BD68" s="515" t="s">
        <v>32</v>
      </c>
      <c r="BE68" s="516" t="s">
        <v>32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 t="s">
        <v>32</v>
      </c>
      <c r="BK68" s="516" t="s">
        <v>32</v>
      </c>
      <c r="BL68" s="515" t="s">
        <v>32</v>
      </c>
      <c r="BM68" s="516" t="s">
        <v>32</v>
      </c>
      <c r="BN68" s="515" t="s">
        <v>32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 t="s">
        <v>32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 t="s">
        <v>32</v>
      </c>
      <c r="CK68" s="516" t="s">
        <v>32</v>
      </c>
      <c r="CL68" s="515" t="s">
        <v>32</v>
      </c>
      <c r="CM68" s="516" t="s">
        <v>32</v>
      </c>
      <c r="CN68" s="515" t="s">
        <v>32</v>
      </c>
      <c r="CO68" s="516" t="s">
        <v>32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515" t="s">
        <v>32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515" t="s">
        <v>32</v>
      </c>
      <c r="DA68" s="516" t="s">
        <v>32</v>
      </c>
      <c r="DB68" s="515" t="s">
        <v>32</v>
      </c>
      <c r="DC68" s="516" t="s">
        <v>32</v>
      </c>
      <c r="DD68" s="515" t="s">
        <v>32</v>
      </c>
      <c r="DE68" s="516" t="s">
        <v>32</v>
      </c>
      <c r="DF68" s="515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 t="s">
        <v>32</v>
      </c>
      <c r="EF68" s="515" t="s">
        <v>32</v>
      </c>
      <c r="EG68" s="516" t="s">
        <v>32</v>
      </c>
      <c r="EH68" s="515" t="s">
        <v>32</v>
      </c>
      <c r="EI68" s="516" t="s">
        <v>32</v>
      </c>
      <c r="EJ68" s="515" t="s">
        <v>32</v>
      </c>
      <c r="EK68" s="516" t="s">
        <v>32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 t="s">
        <v>32</v>
      </c>
      <c r="EV68" s="515" t="s">
        <v>32</v>
      </c>
      <c r="EW68" s="516" t="s">
        <v>32</v>
      </c>
      <c r="EX68" s="515" t="s">
        <v>32</v>
      </c>
      <c r="EY68" s="516" t="s">
        <v>32</v>
      </c>
      <c r="EZ68" s="515" t="s">
        <v>32</v>
      </c>
      <c r="FA68" s="516" t="s">
        <v>32</v>
      </c>
      <c r="FB68" s="515" t="s">
        <v>32</v>
      </c>
      <c r="FC68" s="516" t="s">
        <v>32</v>
      </c>
      <c r="FD68" s="515" t="s">
        <v>32</v>
      </c>
      <c r="FE68" s="516" t="s">
        <v>32</v>
      </c>
      <c r="FF68" s="515" t="s">
        <v>32</v>
      </c>
      <c r="FG68" s="516" t="s">
        <v>32</v>
      </c>
      <c r="FH68" s="515" t="s">
        <v>32</v>
      </c>
      <c r="FI68" s="516" t="s">
        <v>32</v>
      </c>
      <c r="FJ68" s="515" t="s">
        <v>32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 t="s">
        <v>32</v>
      </c>
      <c r="FS68" s="516" t="s">
        <v>32</v>
      </c>
      <c r="FT68" s="515" t="s">
        <v>32</v>
      </c>
      <c r="FU68" s="516" t="s">
        <v>32</v>
      </c>
      <c r="FV68" s="515" t="s">
        <v>32</v>
      </c>
      <c r="FW68" s="516" t="s">
        <v>32</v>
      </c>
      <c r="FX68" s="515" t="s">
        <v>32</v>
      </c>
      <c r="FY68" s="516" t="s">
        <v>32</v>
      </c>
      <c r="FZ68" s="515" t="s">
        <v>32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515" t="s">
        <v>32</v>
      </c>
      <c r="GY68" s="516" t="s">
        <v>32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 t="s">
        <v>32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 t="s">
        <v>32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1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>
        <v>1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30" t="str">
        <f t="shared" si="330"/>
        <v>پنجشنبه</v>
      </c>
      <c r="JH68" s="32" t="str">
        <f t="shared" si="111"/>
        <v>*</v>
      </c>
      <c r="JI68" s="33" t="str">
        <f t="shared" si="112"/>
        <v>*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>*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*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>*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 t="shared" si="139"/>
        <v>*</v>
      </c>
      <c r="KK68" s="33" t="str">
        <f t="shared" si="140"/>
        <v>*</v>
      </c>
      <c r="KL68" s="32" t="str">
        <f t="shared" si="141"/>
        <v>*</v>
      </c>
      <c r="KM68" s="33" t="str">
        <f t="shared" si="142"/>
        <v>*</v>
      </c>
      <c r="KN68" s="32" t="str">
        <f t="shared" si="143"/>
        <v>*</v>
      </c>
      <c r="KO68" s="33" t="str">
        <f t="shared" si="144"/>
        <v>*</v>
      </c>
      <c r="KP68" s="32" t="str">
        <f t="shared" si="145"/>
        <v>*</v>
      </c>
      <c r="KQ68" s="33" t="str">
        <f t="shared" si="146"/>
        <v>*</v>
      </c>
      <c r="KR68" s="32" t="str">
        <f t="shared" si="147"/>
        <v>*</v>
      </c>
      <c r="KS68" s="33" t="str">
        <f t="shared" si="148"/>
        <v>*</v>
      </c>
      <c r="KT68" s="32" t="str">
        <f t="shared" si="149"/>
        <v>*</v>
      </c>
      <c r="KU68" s="33" t="str">
        <f t="shared" si="150"/>
        <v>*</v>
      </c>
      <c r="KV68" s="32" t="str">
        <f t="shared" si="151"/>
        <v>*</v>
      </c>
      <c r="KW68" s="33" t="str">
        <f t="shared" si="152"/>
        <v>*</v>
      </c>
      <c r="KX68" s="32" t="str">
        <f t="shared" si="153"/>
        <v>*</v>
      </c>
      <c r="KY68" s="32" t="str">
        <f t="shared" si="154"/>
        <v>*</v>
      </c>
      <c r="KZ68" s="32" t="str">
        <f t="shared" si="155"/>
        <v>*</v>
      </c>
      <c r="LA68" s="32" t="str">
        <f t="shared" si="156"/>
        <v>*</v>
      </c>
      <c r="LB68" s="20" t="str">
        <f t="shared" si="157"/>
        <v>*</v>
      </c>
      <c r="LC68" s="33" t="str">
        <f t="shared" si="158"/>
        <v>*</v>
      </c>
      <c r="LD68" s="20" t="str">
        <f t="shared" si="159"/>
        <v>*</v>
      </c>
      <c r="LE68" s="33" t="str">
        <f t="shared" si="160"/>
        <v>*</v>
      </c>
      <c r="LF68" s="20" t="str">
        <f t="shared" si="161"/>
        <v>*</v>
      </c>
      <c r="LG68" s="20" t="str">
        <f t="shared" si="162"/>
        <v>*</v>
      </c>
      <c r="LH68" s="20" t="str">
        <f t="shared" si="163"/>
        <v>*</v>
      </c>
      <c r="LI68" s="33" t="str">
        <f t="shared" si="164"/>
        <v>*</v>
      </c>
      <c r="LJ68" s="20" t="str">
        <f t="shared" si="334"/>
        <v>*</v>
      </c>
      <c r="LK68" s="33" t="str">
        <f t="shared" si="335"/>
        <v>*</v>
      </c>
      <c r="LL68" s="20" t="str">
        <f t="shared" si="167"/>
        <v>*</v>
      </c>
      <c r="LM68" s="33" t="str">
        <f t="shared" si="168"/>
        <v>*</v>
      </c>
      <c r="LN68" s="20" t="str">
        <f t="shared" si="169"/>
        <v>*</v>
      </c>
      <c r="LO68" s="33" t="str">
        <f t="shared" si="170"/>
        <v>*</v>
      </c>
      <c r="LP68" s="20" t="str">
        <f t="shared" si="171"/>
        <v>*</v>
      </c>
      <c r="LQ68" s="20" t="str">
        <f t="shared" si="172"/>
        <v>*</v>
      </c>
      <c r="LR68" s="20" t="str">
        <f t="shared" si="173"/>
        <v>*</v>
      </c>
      <c r="LS68" s="20" t="str">
        <f t="shared" si="174"/>
        <v>*</v>
      </c>
      <c r="LT68" s="20" t="str">
        <f t="shared" si="175"/>
        <v>*</v>
      </c>
      <c r="LU68" s="20" t="str">
        <f t="shared" si="176"/>
        <v>*</v>
      </c>
      <c r="LV68" s="20" t="str">
        <f t="shared" si="177"/>
        <v>*</v>
      </c>
      <c r="LW68" s="20" t="str">
        <f t="shared" si="178"/>
        <v>*</v>
      </c>
      <c r="LX68" s="20" t="str">
        <f t="shared" si="179"/>
        <v>*</v>
      </c>
      <c r="LY68" s="20" t="str">
        <f t="shared" si="180"/>
        <v>*</v>
      </c>
      <c r="LZ68" s="20" t="str">
        <f t="shared" si="181"/>
        <v>*</v>
      </c>
      <c r="MA68" s="33" t="str">
        <f t="shared" si="182"/>
        <v>*</v>
      </c>
      <c r="MB68" s="20" t="str">
        <f t="shared" si="183"/>
        <v>*</v>
      </c>
      <c r="MC68" s="33" t="str">
        <f t="shared" si="184"/>
        <v>*</v>
      </c>
      <c r="MD68" s="20" t="str">
        <f t="shared" si="185"/>
        <v>*</v>
      </c>
      <c r="ME68" s="33" t="str">
        <f t="shared" si="186"/>
        <v>*</v>
      </c>
      <c r="MF68" s="20" t="str">
        <f t="shared" si="187"/>
        <v>*</v>
      </c>
      <c r="MG68" s="33" t="str">
        <f t="shared" si="188"/>
        <v>*</v>
      </c>
      <c r="MH68" s="20" t="str">
        <f t="shared" si="189"/>
        <v>*</v>
      </c>
      <c r="MI68" s="33" t="str">
        <f t="shared" si="190"/>
        <v>*</v>
      </c>
      <c r="MJ68" s="20" t="str">
        <f t="shared" si="191"/>
        <v>*</v>
      </c>
      <c r="MK68" s="33" t="str">
        <f t="shared" si="192"/>
        <v>*</v>
      </c>
      <c r="ML68" s="20" t="str">
        <f t="shared" si="193"/>
        <v>*</v>
      </c>
      <c r="MM68" s="33" t="str">
        <f t="shared" si="194"/>
        <v>*</v>
      </c>
      <c r="MN68" s="20" t="str">
        <f t="shared" si="195"/>
        <v>*</v>
      </c>
      <c r="MO68" s="33" t="str">
        <f t="shared" si="196"/>
        <v>*</v>
      </c>
      <c r="MP68" s="20" t="str">
        <f t="shared" si="197"/>
        <v>*</v>
      </c>
      <c r="MQ68" s="33" t="str">
        <f t="shared" si="198"/>
        <v>*</v>
      </c>
      <c r="MR68" s="20" t="str">
        <f t="shared" si="199"/>
        <v>*</v>
      </c>
      <c r="MS68" s="33" t="str">
        <f t="shared" si="200"/>
        <v>*</v>
      </c>
      <c r="MT68" s="20" t="str">
        <f t="shared" si="201"/>
        <v>*</v>
      </c>
      <c r="MU68" s="33" t="str">
        <f t="shared" si="202"/>
        <v>*</v>
      </c>
      <c r="MV68" s="175" t="str">
        <f t="shared" si="203"/>
        <v>*</v>
      </c>
      <c r="MW68" s="176" t="str">
        <f t="shared" si="204"/>
        <v>*</v>
      </c>
      <c r="MX68" s="175" t="str">
        <f t="shared" si="205"/>
        <v>*</v>
      </c>
      <c r="MY68" s="176" t="str">
        <f t="shared" si="206"/>
        <v>*</v>
      </c>
      <c r="MZ68" s="175" t="str">
        <f t="shared" si="305"/>
        <v>*</v>
      </c>
      <c r="NA68" s="175" t="str">
        <f t="shared" si="306"/>
        <v>*</v>
      </c>
      <c r="NB68" s="175" t="str">
        <f t="shared" si="307"/>
        <v>*</v>
      </c>
      <c r="NC68" s="175" t="str">
        <f t="shared" si="308"/>
        <v>*</v>
      </c>
      <c r="ND68" s="176" t="str">
        <f t="shared" si="309"/>
        <v>*</v>
      </c>
      <c r="NE68" s="176" t="str">
        <f t="shared" si="310"/>
        <v>*</v>
      </c>
      <c r="NF68" s="176" t="str">
        <f t="shared" si="311"/>
        <v>*</v>
      </c>
      <c r="NG68" s="176" t="str">
        <f t="shared" si="312"/>
        <v>*</v>
      </c>
      <c r="NH68" s="175" t="str">
        <f t="shared" si="209"/>
        <v>*</v>
      </c>
      <c r="NI68" s="176" t="str">
        <f t="shared" si="210"/>
        <v>*</v>
      </c>
      <c r="NJ68" s="175" t="str">
        <f t="shared" si="211"/>
        <v>*</v>
      </c>
      <c r="NK68" s="176" t="str">
        <f t="shared" si="212"/>
        <v>*</v>
      </c>
      <c r="NL68" s="175" t="str">
        <f t="shared" si="213"/>
        <v>*</v>
      </c>
      <c r="NM68" s="176" t="str">
        <f t="shared" si="214"/>
        <v>*</v>
      </c>
      <c r="NN68" s="175" t="str">
        <f t="shared" si="215"/>
        <v>*</v>
      </c>
      <c r="NO68" s="176" t="str">
        <f t="shared" si="216"/>
        <v>*</v>
      </c>
      <c r="NP68" s="175" t="str">
        <f t="shared" si="217"/>
        <v>*</v>
      </c>
      <c r="NQ68" s="176" t="str">
        <f t="shared" si="218"/>
        <v>*</v>
      </c>
      <c r="NR68" s="175" t="str">
        <f t="shared" si="219"/>
        <v>*</v>
      </c>
      <c r="NS68" s="176" t="str">
        <f t="shared" si="220"/>
        <v>*</v>
      </c>
      <c r="NT68" s="175" t="str">
        <f t="shared" si="221"/>
        <v>*</v>
      </c>
      <c r="NU68" s="176" t="str">
        <f t="shared" si="222"/>
        <v>*</v>
      </c>
      <c r="NV68" s="175" t="str">
        <f t="shared" si="223"/>
        <v>*</v>
      </c>
      <c r="NW68" s="176" t="str">
        <f t="shared" si="224"/>
        <v>*</v>
      </c>
      <c r="NX68" s="175" t="str">
        <f t="shared" si="225"/>
        <v>*</v>
      </c>
      <c r="NY68" s="176" t="str">
        <f t="shared" si="226"/>
        <v>*</v>
      </c>
      <c r="NZ68" s="175" t="str">
        <f t="shared" si="227"/>
        <v>*</v>
      </c>
      <c r="OA68" s="176" t="str">
        <f t="shared" si="228"/>
        <v>*</v>
      </c>
      <c r="OB68" s="175" t="str">
        <f t="shared" si="229"/>
        <v>*</v>
      </c>
      <c r="OC68" s="175" t="str">
        <f t="shared" si="313"/>
        <v>*</v>
      </c>
      <c r="OD68" s="175" t="str">
        <f t="shared" si="230"/>
        <v>*</v>
      </c>
      <c r="OE68" s="175" t="str">
        <f t="shared" si="231"/>
        <v>*</v>
      </c>
      <c r="OF68" s="175" t="str">
        <f t="shared" si="232"/>
        <v>*</v>
      </c>
      <c r="OG68" s="176" t="str">
        <f t="shared" si="233"/>
        <v>*</v>
      </c>
      <c r="OH68" s="175" t="str">
        <f t="shared" si="234"/>
        <v>*</v>
      </c>
      <c r="OI68" s="176" t="str">
        <f t="shared" si="235"/>
        <v>*</v>
      </c>
      <c r="OJ68" s="175" t="str">
        <f t="shared" si="236"/>
        <v>*</v>
      </c>
      <c r="OK68" s="176" t="str">
        <f t="shared" si="314"/>
        <v>*</v>
      </c>
      <c r="OL68" s="175" t="str">
        <f t="shared" si="315"/>
        <v>*</v>
      </c>
      <c r="OM68" s="176" t="str">
        <f t="shared" si="316"/>
        <v>*</v>
      </c>
      <c r="ON68" s="175" t="str">
        <f t="shared" si="317"/>
        <v>*</v>
      </c>
      <c r="OO68" s="176" t="str">
        <f t="shared" si="318"/>
        <v>*</v>
      </c>
      <c r="OP68" s="175" t="str">
        <f t="shared" si="319"/>
        <v>*</v>
      </c>
      <c r="OQ68" s="176" t="str">
        <f t="shared" si="320"/>
        <v>*</v>
      </c>
      <c r="OR68" s="29">
        <f t="shared" si="239"/>
        <v>28</v>
      </c>
      <c r="OS68" s="30" t="str">
        <f t="shared" si="331"/>
        <v>پنجشنبه</v>
      </c>
      <c r="OT68" s="20" t="str">
        <f t="shared" si="321"/>
        <v>*</v>
      </c>
      <c r="OU68" s="20" t="str">
        <f t="shared" si="322"/>
        <v>*</v>
      </c>
      <c r="OV68" s="20" t="str">
        <f t="shared" si="323"/>
        <v>*</v>
      </c>
      <c r="OW68" s="20" t="str">
        <f t="shared" si="324"/>
        <v>*</v>
      </c>
      <c r="OX68" s="20" t="str">
        <f t="shared" si="325"/>
        <v>*</v>
      </c>
      <c r="OY68" s="20" t="str">
        <f t="shared" si="328"/>
        <v>*</v>
      </c>
      <c r="OZ68" s="20" t="str">
        <f t="shared" si="326"/>
        <v>*</v>
      </c>
      <c r="PA68" s="20" t="str">
        <f t="shared" si="327"/>
        <v>*</v>
      </c>
      <c r="PB68" s="20" t="str">
        <f t="shared" si="242"/>
        <v>*</v>
      </c>
      <c r="PC68" s="33" t="str">
        <f t="shared" si="243"/>
        <v>*</v>
      </c>
      <c r="PD68" s="20" t="str">
        <f t="shared" si="244"/>
        <v>*</v>
      </c>
      <c r="PE68" s="33" t="str">
        <f t="shared" si="245"/>
        <v>*</v>
      </c>
      <c r="PF68" s="20" t="str">
        <f t="shared" si="246"/>
        <v>*</v>
      </c>
      <c r="PG68" s="33" t="str">
        <f t="shared" si="247"/>
        <v>*</v>
      </c>
      <c r="PH68" s="20" t="str">
        <f t="shared" si="248"/>
        <v>*</v>
      </c>
      <c r="PI68" s="33" t="str">
        <f t="shared" si="249"/>
        <v>*</v>
      </c>
      <c r="PJ68" s="20" t="str">
        <f t="shared" si="250"/>
        <v>*</v>
      </c>
      <c r="PK68" s="33" t="str">
        <f t="shared" si="251"/>
        <v>*</v>
      </c>
      <c r="PL68" s="20" t="str">
        <f t="shared" si="252"/>
        <v>*</v>
      </c>
      <c r="PM68" s="33" t="str">
        <f t="shared" si="253"/>
        <v>*</v>
      </c>
      <c r="PN68" s="20" t="str">
        <f t="shared" si="254"/>
        <v>*</v>
      </c>
      <c r="PO68" s="33" t="str">
        <f t="shared" si="255"/>
        <v>*</v>
      </c>
      <c r="PP68" s="20" t="str">
        <f t="shared" si="256"/>
        <v>*</v>
      </c>
      <c r="PQ68" s="33" t="str">
        <f t="shared" si="257"/>
        <v>*</v>
      </c>
      <c r="PR68" s="20" t="str">
        <f t="shared" si="258"/>
        <v>*</v>
      </c>
      <c r="PS68" s="33" t="str">
        <f t="shared" si="259"/>
        <v>*</v>
      </c>
      <c r="PT68" s="20" t="str">
        <f t="shared" si="260"/>
        <v>*</v>
      </c>
      <c r="PU68" s="33" t="str">
        <f t="shared" si="261"/>
        <v>*</v>
      </c>
      <c r="PV68" s="20" t="str">
        <f t="shared" si="262"/>
        <v>*</v>
      </c>
      <c r="PW68" s="33" t="str">
        <f t="shared" si="263"/>
        <v>*</v>
      </c>
      <c r="PX68" s="20" t="str">
        <f t="shared" si="264"/>
        <v>*</v>
      </c>
      <c r="PY68" s="33" t="str">
        <f t="shared" si="265"/>
        <v>*</v>
      </c>
      <c r="PZ68" s="20" t="str">
        <f t="shared" si="266"/>
        <v>*</v>
      </c>
      <c r="QA68" s="33" t="str">
        <f t="shared" si="267"/>
        <v>*</v>
      </c>
      <c r="QB68" s="20" t="str">
        <f t="shared" si="268"/>
        <v>*</v>
      </c>
      <c r="QC68" s="33" t="str">
        <f t="shared" si="269"/>
        <v>*</v>
      </c>
      <c r="QD68" s="20" t="str">
        <f t="shared" si="270"/>
        <v>*</v>
      </c>
      <c r="QE68" s="33" t="str">
        <f t="shared" si="271"/>
        <v>*</v>
      </c>
      <c r="QF68" s="20" t="str">
        <f t="shared" si="272"/>
        <v>*</v>
      </c>
      <c r="QG68" s="33" t="str">
        <f t="shared" si="273"/>
        <v>*</v>
      </c>
      <c r="QH68" s="20" t="str">
        <f t="shared" si="274"/>
        <v>*</v>
      </c>
      <c r="QI68" s="33" t="str">
        <f t="shared" si="275"/>
        <v>*</v>
      </c>
      <c r="QJ68" s="20" t="str">
        <f t="shared" si="276"/>
        <v>*</v>
      </c>
      <c r="QK68" s="33" t="str">
        <f t="shared" si="277"/>
        <v>*</v>
      </c>
      <c r="QL68" s="20" t="str">
        <f t="shared" si="278"/>
        <v>*</v>
      </c>
      <c r="QM68" s="33" t="str">
        <f t="shared" si="279"/>
        <v>*</v>
      </c>
      <c r="QN68" s="20" t="str">
        <f t="shared" si="280"/>
        <v>جعفری-</v>
      </c>
      <c r="QO68" s="33" t="str">
        <f t="shared" si="281"/>
        <v>*</v>
      </c>
      <c r="QP68" s="20" t="str">
        <f t="shared" si="282"/>
        <v>*</v>
      </c>
      <c r="QQ68" s="33" t="str">
        <f t="shared" si="283"/>
        <v>*</v>
      </c>
      <c r="QR68" s="20" t="str">
        <f t="shared" si="284"/>
        <v>*</v>
      </c>
      <c r="QS68" s="33" t="str">
        <f t="shared" si="285"/>
        <v>*</v>
      </c>
      <c r="QT68" s="20" t="str">
        <f t="shared" si="286"/>
        <v>*</v>
      </c>
      <c r="QU68" s="33" t="str">
        <f t="shared" si="287"/>
        <v>*</v>
      </c>
      <c r="QV68" s="20" t="str">
        <f t="shared" si="336"/>
        <v>*</v>
      </c>
      <c r="QW68" s="33" t="str">
        <f t="shared" si="336"/>
        <v>*</v>
      </c>
      <c r="QX68" s="21" t="str">
        <f t="shared" si="290"/>
        <v>*</v>
      </c>
      <c r="QY68" s="21" t="str">
        <f t="shared" si="291"/>
        <v>*</v>
      </c>
      <c r="QZ68" s="20" t="str">
        <f t="shared" si="292"/>
        <v>*</v>
      </c>
      <c r="RA68" s="33" t="str">
        <f t="shared" si="293"/>
        <v>*</v>
      </c>
      <c r="RB68" s="33"/>
      <c r="RC68" s="7"/>
      <c r="RD68" s="337">
        <f t="shared" si="294"/>
        <v>28</v>
      </c>
      <c r="RE68" s="30" t="str">
        <f t="shared" si="332"/>
        <v>پنجشنبه</v>
      </c>
      <c r="RF68" s="63" t="s">
        <v>33</v>
      </c>
      <c r="RG68" s="118" t="str">
        <f t="shared" si="295"/>
        <v>*********************************************************</v>
      </c>
      <c r="RH68" s="119"/>
      <c r="RI68" s="122">
        <v>28</v>
      </c>
      <c r="RJ68" s="121" t="str">
        <f t="shared" si="296"/>
        <v>*********************************************************</v>
      </c>
      <c r="RK68" s="104"/>
      <c r="RL68" s="337">
        <v>28</v>
      </c>
      <c r="RM68" s="29">
        <f t="shared" si="297"/>
        <v>28</v>
      </c>
      <c r="RN68" s="30" t="str">
        <f t="shared" si="333"/>
        <v>پنجشنبه</v>
      </c>
      <c r="RO68" s="727" t="str">
        <f t="shared" si="298"/>
        <v>************************************جعفری-</v>
      </c>
      <c r="RP68" s="729"/>
      <c r="RQ68" s="64" t="s">
        <v>34</v>
      </c>
      <c r="RR68" s="727" t="str">
        <f t="shared" si="299"/>
        <v>**************************************</v>
      </c>
      <c r="RS68" s="728"/>
      <c r="RT68" s="1"/>
      <c r="RU68" s="1"/>
      <c r="RV68" s="29">
        <f t="shared" si="300"/>
        <v>28</v>
      </c>
      <c r="RW68" s="30" t="str">
        <f t="shared" si="301"/>
        <v>پنجشنبه</v>
      </c>
      <c r="RX68" s="762" t="str">
        <f t="shared" si="302"/>
        <v>********************************جعفری-******</v>
      </c>
      <c r="RY68" s="729"/>
      <c r="RZ68" s="64"/>
      <c r="SA68" s="727" t="str">
        <f t="shared" si="303"/>
        <v>***********************************</v>
      </c>
      <c r="SB68" s="728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291</v>
      </c>
      <c r="B69" s="374" t="s">
        <v>308</v>
      </c>
      <c r="C69" s="375"/>
      <c r="D69" s="376"/>
      <c r="E69" s="312"/>
      <c r="F69" s="329" t="s">
        <v>107</v>
      </c>
      <c r="G69" s="330" t="s">
        <v>28</v>
      </c>
      <c r="H69" s="560" t="s">
        <v>203</v>
      </c>
      <c r="I69" s="561"/>
      <c r="J69" s="307"/>
      <c r="K69" s="572" t="s">
        <v>226</v>
      </c>
      <c r="L69" s="573"/>
      <c r="M69" s="303"/>
      <c r="N69" s="377" t="s">
        <v>199</v>
      </c>
      <c r="O69" s="303"/>
      <c r="P69" s="292"/>
      <c r="Q69" s="292"/>
      <c r="R69" s="304"/>
      <c r="S69" s="378" t="s">
        <v>194</v>
      </c>
      <c r="T69" s="289"/>
      <c r="U69" s="290"/>
      <c r="V69" s="291"/>
      <c r="W69" s="292"/>
      <c r="X69" s="297"/>
      <c r="Y69" s="297"/>
      <c r="Z69" s="296"/>
      <c r="AA69" s="297"/>
      <c r="AB69" s="298"/>
      <c r="AC69" s="334" t="s">
        <v>214</v>
      </c>
      <c r="AD69" s="643" t="str">
        <f>RJ12</f>
        <v>********************************</v>
      </c>
      <c r="AE69" s="644"/>
      <c r="AF69" s="644"/>
      <c r="AG69" s="644"/>
      <c r="AH69" s="644"/>
      <c r="AI69" s="644"/>
      <c r="AJ69" s="644"/>
      <c r="AK69" s="644"/>
      <c r="AL69" s="644"/>
      <c r="AM69" s="644"/>
      <c r="AN69" s="644"/>
      <c r="AO69" s="644"/>
      <c r="AP69" s="644"/>
      <c r="AQ69" s="644"/>
      <c r="AR69" s="645"/>
      <c r="AS69" s="615"/>
      <c r="AT69" s="616"/>
      <c r="AU69" s="616"/>
      <c r="AV69" s="616"/>
      <c r="AW69" s="616"/>
      <c r="AX69" s="617"/>
      <c r="AY69" s="1"/>
      <c r="AZ69" s="1"/>
      <c r="BA69" s="1"/>
      <c r="BB69" s="29">
        <f t="shared" si="304"/>
        <v>29</v>
      </c>
      <c r="BC69" s="30" t="str">
        <f t="shared" si="329"/>
        <v>جمعه</v>
      </c>
      <c r="BD69" s="515" t="s">
        <v>32</v>
      </c>
      <c r="BE69" s="516" t="s">
        <v>32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 t="s">
        <v>32</v>
      </c>
      <c r="BK69" s="516" t="s">
        <v>32</v>
      </c>
      <c r="BL69" s="515" t="s">
        <v>32</v>
      </c>
      <c r="BM69" s="516" t="s">
        <v>32</v>
      </c>
      <c r="BN69" s="515" t="s">
        <v>32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 t="s">
        <v>32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 t="s">
        <v>32</v>
      </c>
      <c r="CB69" s="515" t="s">
        <v>32</v>
      </c>
      <c r="CC69" s="516" t="s">
        <v>32</v>
      </c>
      <c r="CD69" s="515" t="s">
        <v>32</v>
      </c>
      <c r="CE69" s="516" t="s">
        <v>32</v>
      </c>
      <c r="CF69" s="515" t="s">
        <v>32</v>
      </c>
      <c r="CG69" s="516" t="s">
        <v>32</v>
      </c>
      <c r="CH69" s="515" t="s">
        <v>32</v>
      </c>
      <c r="CI69" s="516" t="s">
        <v>32</v>
      </c>
      <c r="CJ69" s="515" t="s">
        <v>32</v>
      </c>
      <c r="CK69" s="516" t="s">
        <v>32</v>
      </c>
      <c r="CL69" s="515" t="s">
        <v>32</v>
      </c>
      <c r="CM69" s="516" t="s">
        <v>32</v>
      </c>
      <c r="CN69" s="515" t="s">
        <v>32</v>
      </c>
      <c r="CO69" s="516" t="s">
        <v>32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515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515" t="s">
        <v>32</v>
      </c>
      <c r="DA69" s="516" t="s">
        <v>32</v>
      </c>
      <c r="DB69" s="515" t="s">
        <v>32</v>
      </c>
      <c r="DC69" s="516" t="s">
        <v>32</v>
      </c>
      <c r="DD69" s="515" t="s">
        <v>32</v>
      </c>
      <c r="DE69" s="516" t="s">
        <v>32</v>
      </c>
      <c r="DF69" s="515" t="s">
        <v>32</v>
      </c>
      <c r="DG69" s="516" t="s">
        <v>32</v>
      </c>
      <c r="DH69" s="515" t="s">
        <v>32</v>
      </c>
      <c r="DI69" s="516" t="s">
        <v>32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 t="s">
        <v>32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 t="s">
        <v>32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 t="s">
        <v>32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 t="s">
        <v>32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 t="s">
        <v>32</v>
      </c>
      <c r="ET69" s="515" t="s">
        <v>32</v>
      </c>
      <c r="EU69" s="516" t="s">
        <v>32</v>
      </c>
      <c r="EV69" s="515" t="s">
        <v>32</v>
      </c>
      <c r="EW69" s="516" t="s">
        <v>32</v>
      </c>
      <c r="EX69" s="515" t="s">
        <v>32</v>
      </c>
      <c r="EY69" s="516" t="s">
        <v>32</v>
      </c>
      <c r="EZ69" s="515" t="s">
        <v>32</v>
      </c>
      <c r="FA69" s="516" t="s">
        <v>32</v>
      </c>
      <c r="FB69" s="515" t="s">
        <v>32</v>
      </c>
      <c r="FC69" s="516" t="s">
        <v>32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 t="s">
        <v>32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 t="s">
        <v>32</v>
      </c>
      <c r="FS69" s="516" t="s">
        <v>32</v>
      </c>
      <c r="FT69" s="515" t="s">
        <v>32</v>
      </c>
      <c r="FU69" s="516" t="s">
        <v>32</v>
      </c>
      <c r="FV69" s="515" t="s">
        <v>32</v>
      </c>
      <c r="FW69" s="516" t="s">
        <v>32</v>
      </c>
      <c r="FX69" s="515" t="s">
        <v>32</v>
      </c>
      <c r="FY69" s="516" t="s">
        <v>32</v>
      </c>
      <c r="FZ69" s="515" t="s">
        <v>32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 t="s">
        <v>32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515" t="s">
        <v>32</v>
      </c>
      <c r="GY69" s="516" t="s">
        <v>32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 t="s">
        <v>32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 t="s">
        <v>32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16" t="s">
        <v>32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9">
        <v>1</v>
      </c>
      <c r="IK69" s="516" t="s">
        <v>32</v>
      </c>
      <c r="IL69" s="515" t="s">
        <v>32</v>
      </c>
      <c r="IM69" s="516" t="s">
        <v>32</v>
      </c>
      <c r="IN69" s="549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30" t="str">
        <f t="shared" si="330"/>
        <v>جمعه</v>
      </c>
      <c r="JH69" s="32" t="str">
        <f t="shared" si="111"/>
        <v>*</v>
      </c>
      <c r="JI69" s="33" t="str">
        <f t="shared" si="112"/>
        <v>*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>*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*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>*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*</v>
      </c>
      <c r="KF69" s="32" t="str">
        <f t="shared" si="135"/>
        <v>*</v>
      </c>
      <c r="KG69" s="33" t="str">
        <f t="shared" si="136"/>
        <v>*</v>
      </c>
      <c r="KH69" s="32" t="str">
        <f t="shared" si="137"/>
        <v>*</v>
      </c>
      <c r="KI69" s="33" t="str">
        <f t="shared" si="138"/>
        <v>*</v>
      </c>
      <c r="KJ69" s="32" t="str">
        <f t="shared" si="139"/>
        <v>*</v>
      </c>
      <c r="KK69" s="33" t="str">
        <f t="shared" si="140"/>
        <v>*</v>
      </c>
      <c r="KL69" s="32" t="str">
        <f t="shared" si="141"/>
        <v>*</v>
      </c>
      <c r="KM69" s="33" t="str">
        <f t="shared" si="142"/>
        <v>*</v>
      </c>
      <c r="KN69" s="32" t="str">
        <f t="shared" si="143"/>
        <v>*</v>
      </c>
      <c r="KO69" s="33" t="str">
        <f t="shared" si="144"/>
        <v>*</v>
      </c>
      <c r="KP69" s="32" t="str">
        <f t="shared" si="145"/>
        <v>*</v>
      </c>
      <c r="KQ69" s="33" t="str">
        <f t="shared" si="146"/>
        <v>*</v>
      </c>
      <c r="KR69" s="32" t="str">
        <f t="shared" si="147"/>
        <v>*</v>
      </c>
      <c r="KS69" s="33" t="str">
        <f t="shared" si="148"/>
        <v>*</v>
      </c>
      <c r="KT69" s="32" t="str">
        <f t="shared" si="149"/>
        <v>*</v>
      </c>
      <c r="KU69" s="33" t="str">
        <f t="shared" si="150"/>
        <v>*</v>
      </c>
      <c r="KV69" s="32" t="str">
        <f t="shared" si="151"/>
        <v>*</v>
      </c>
      <c r="KW69" s="33" t="str">
        <f t="shared" si="152"/>
        <v>*</v>
      </c>
      <c r="KX69" s="32" t="str">
        <f t="shared" si="153"/>
        <v>*</v>
      </c>
      <c r="KY69" s="32" t="str">
        <f t="shared" si="154"/>
        <v>*</v>
      </c>
      <c r="KZ69" s="32" t="str">
        <f t="shared" si="155"/>
        <v>*</v>
      </c>
      <c r="LA69" s="32" t="str">
        <f t="shared" si="156"/>
        <v>*</v>
      </c>
      <c r="LB69" s="20" t="str">
        <f t="shared" si="157"/>
        <v>*</v>
      </c>
      <c r="LC69" s="33" t="str">
        <f t="shared" si="158"/>
        <v>*</v>
      </c>
      <c r="LD69" s="20" t="str">
        <f t="shared" si="159"/>
        <v>*</v>
      </c>
      <c r="LE69" s="33" t="str">
        <f t="shared" si="160"/>
        <v>*</v>
      </c>
      <c r="LF69" s="20" t="str">
        <f t="shared" si="161"/>
        <v>*</v>
      </c>
      <c r="LG69" s="20" t="str">
        <f t="shared" si="162"/>
        <v>*</v>
      </c>
      <c r="LH69" s="20" t="str">
        <f t="shared" si="163"/>
        <v>*</v>
      </c>
      <c r="LI69" s="33" t="str">
        <f t="shared" si="164"/>
        <v>*</v>
      </c>
      <c r="LJ69" s="20" t="str">
        <f t="shared" si="334"/>
        <v>*</v>
      </c>
      <c r="LK69" s="33" t="str">
        <f t="shared" si="335"/>
        <v>*</v>
      </c>
      <c r="LL69" s="20" t="str">
        <f t="shared" si="167"/>
        <v>*</v>
      </c>
      <c r="LM69" s="33" t="str">
        <f t="shared" si="168"/>
        <v>*</v>
      </c>
      <c r="LN69" s="20" t="str">
        <f t="shared" si="169"/>
        <v>*</v>
      </c>
      <c r="LO69" s="33" t="str">
        <f t="shared" si="170"/>
        <v>*</v>
      </c>
      <c r="LP69" s="20" t="str">
        <f t="shared" si="171"/>
        <v>*</v>
      </c>
      <c r="LQ69" s="20" t="str">
        <f t="shared" si="172"/>
        <v>*</v>
      </c>
      <c r="LR69" s="20" t="str">
        <f t="shared" si="173"/>
        <v>*</v>
      </c>
      <c r="LS69" s="20" t="str">
        <f t="shared" si="174"/>
        <v>*</v>
      </c>
      <c r="LT69" s="20" t="str">
        <f t="shared" si="175"/>
        <v>*</v>
      </c>
      <c r="LU69" s="20" t="str">
        <f t="shared" si="176"/>
        <v>*</v>
      </c>
      <c r="LV69" s="20" t="str">
        <f t="shared" si="177"/>
        <v>*</v>
      </c>
      <c r="LW69" s="20" t="str">
        <f t="shared" si="178"/>
        <v>*</v>
      </c>
      <c r="LX69" s="20" t="str">
        <f t="shared" si="179"/>
        <v>*</v>
      </c>
      <c r="LY69" s="20" t="str">
        <f t="shared" si="180"/>
        <v>*</v>
      </c>
      <c r="LZ69" s="20" t="str">
        <f t="shared" si="181"/>
        <v>*</v>
      </c>
      <c r="MA69" s="33" t="str">
        <f t="shared" si="182"/>
        <v>*</v>
      </c>
      <c r="MB69" s="20" t="str">
        <f t="shared" si="183"/>
        <v>*</v>
      </c>
      <c r="MC69" s="33" t="str">
        <f t="shared" si="184"/>
        <v>*</v>
      </c>
      <c r="MD69" s="20" t="str">
        <f t="shared" si="185"/>
        <v>*</v>
      </c>
      <c r="ME69" s="33" t="str">
        <f t="shared" si="186"/>
        <v>*</v>
      </c>
      <c r="MF69" s="20" t="str">
        <f t="shared" si="187"/>
        <v>*</v>
      </c>
      <c r="MG69" s="33" t="str">
        <f t="shared" si="188"/>
        <v>*</v>
      </c>
      <c r="MH69" s="20" t="str">
        <f t="shared" si="189"/>
        <v>*</v>
      </c>
      <c r="MI69" s="33" t="str">
        <f t="shared" si="190"/>
        <v>*</v>
      </c>
      <c r="MJ69" s="20" t="str">
        <f t="shared" si="191"/>
        <v>*</v>
      </c>
      <c r="MK69" s="33" t="str">
        <f t="shared" si="192"/>
        <v>*</v>
      </c>
      <c r="ML69" s="20" t="str">
        <f t="shared" si="193"/>
        <v>*</v>
      </c>
      <c r="MM69" s="33" t="str">
        <f t="shared" si="194"/>
        <v>*</v>
      </c>
      <c r="MN69" s="20" t="str">
        <f t="shared" si="195"/>
        <v>*</v>
      </c>
      <c r="MO69" s="33" t="str">
        <f t="shared" si="196"/>
        <v>*</v>
      </c>
      <c r="MP69" s="20" t="str">
        <f t="shared" si="197"/>
        <v>*</v>
      </c>
      <c r="MQ69" s="33" t="str">
        <f t="shared" si="198"/>
        <v>*</v>
      </c>
      <c r="MR69" s="20" t="str">
        <f t="shared" si="199"/>
        <v>*</v>
      </c>
      <c r="MS69" s="33" t="str">
        <f t="shared" si="200"/>
        <v>*</v>
      </c>
      <c r="MT69" s="20" t="str">
        <f t="shared" si="201"/>
        <v>*</v>
      </c>
      <c r="MU69" s="33" t="str">
        <f t="shared" si="202"/>
        <v>*</v>
      </c>
      <c r="MV69" s="175" t="str">
        <f t="shared" si="203"/>
        <v>*</v>
      </c>
      <c r="MW69" s="176" t="str">
        <f t="shared" si="204"/>
        <v>*</v>
      </c>
      <c r="MX69" s="175" t="str">
        <f t="shared" si="205"/>
        <v>*</v>
      </c>
      <c r="MY69" s="176" t="str">
        <f t="shared" si="206"/>
        <v>*</v>
      </c>
      <c r="MZ69" s="175" t="str">
        <f t="shared" si="305"/>
        <v>*</v>
      </c>
      <c r="NA69" s="175" t="str">
        <f t="shared" si="306"/>
        <v>*</v>
      </c>
      <c r="NB69" s="175" t="str">
        <f t="shared" si="307"/>
        <v>*</v>
      </c>
      <c r="NC69" s="175" t="str">
        <f t="shared" si="308"/>
        <v>*</v>
      </c>
      <c r="ND69" s="176" t="str">
        <f t="shared" si="309"/>
        <v>*</v>
      </c>
      <c r="NE69" s="176" t="str">
        <f t="shared" si="310"/>
        <v>*</v>
      </c>
      <c r="NF69" s="176" t="str">
        <f t="shared" si="311"/>
        <v>*</v>
      </c>
      <c r="NG69" s="176" t="str">
        <f t="shared" si="312"/>
        <v>*</v>
      </c>
      <c r="NH69" s="175" t="str">
        <f t="shared" si="209"/>
        <v>*</v>
      </c>
      <c r="NI69" s="176" t="str">
        <f t="shared" si="210"/>
        <v>*</v>
      </c>
      <c r="NJ69" s="175" t="str">
        <f t="shared" si="211"/>
        <v>*</v>
      </c>
      <c r="NK69" s="176" t="str">
        <f t="shared" si="212"/>
        <v>*</v>
      </c>
      <c r="NL69" s="175" t="str">
        <f t="shared" si="213"/>
        <v>*</v>
      </c>
      <c r="NM69" s="176" t="str">
        <f t="shared" si="214"/>
        <v>*</v>
      </c>
      <c r="NN69" s="175" t="str">
        <f t="shared" si="215"/>
        <v>*</v>
      </c>
      <c r="NO69" s="176" t="str">
        <f t="shared" si="216"/>
        <v>*</v>
      </c>
      <c r="NP69" s="175" t="str">
        <f t="shared" si="217"/>
        <v>*</v>
      </c>
      <c r="NQ69" s="176" t="str">
        <f t="shared" si="218"/>
        <v>*</v>
      </c>
      <c r="NR69" s="175" t="str">
        <f t="shared" si="219"/>
        <v>*</v>
      </c>
      <c r="NS69" s="176" t="str">
        <f t="shared" si="220"/>
        <v>*</v>
      </c>
      <c r="NT69" s="175" t="str">
        <f t="shared" si="221"/>
        <v>*</v>
      </c>
      <c r="NU69" s="176" t="str">
        <f t="shared" si="222"/>
        <v>*</v>
      </c>
      <c r="NV69" s="175" t="str">
        <f t="shared" si="223"/>
        <v>*</v>
      </c>
      <c r="NW69" s="176" t="str">
        <f t="shared" si="224"/>
        <v>*</v>
      </c>
      <c r="NX69" s="175" t="str">
        <f t="shared" si="225"/>
        <v>*</v>
      </c>
      <c r="NY69" s="176" t="str">
        <f t="shared" si="226"/>
        <v>*</v>
      </c>
      <c r="NZ69" s="175" t="str">
        <f t="shared" si="227"/>
        <v>*</v>
      </c>
      <c r="OA69" s="176" t="str">
        <f t="shared" si="228"/>
        <v>*</v>
      </c>
      <c r="OB69" s="175" t="str">
        <f t="shared" si="229"/>
        <v>*</v>
      </c>
      <c r="OC69" s="175" t="str">
        <f t="shared" si="313"/>
        <v>*</v>
      </c>
      <c r="OD69" s="175" t="str">
        <f t="shared" si="230"/>
        <v>*</v>
      </c>
      <c r="OE69" s="175" t="str">
        <f t="shared" si="231"/>
        <v>*</v>
      </c>
      <c r="OF69" s="175" t="str">
        <f t="shared" si="232"/>
        <v>*</v>
      </c>
      <c r="OG69" s="176" t="str">
        <f t="shared" si="233"/>
        <v>*</v>
      </c>
      <c r="OH69" s="175" t="str">
        <f t="shared" si="234"/>
        <v>*</v>
      </c>
      <c r="OI69" s="176" t="str">
        <f t="shared" si="235"/>
        <v>*</v>
      </c>
      <c r="OJ69" s="175" t="str">
        <f t="shared" si="236"/>
        <v>*</v>
      </c>
      <c r="OK69" s="176" t="str">
        <f t="shared" si="314"/>
        <v>*</v>
      </c>
      <c r="OL69" s="175" t="str">
        <f t="shared" si="315"/>
        <v>*</v>
      </c>
      <c r="OM69" s="176" t="str">
        <f t="shared" si="316"/>
        <v>*</v>
      </c>
      <c r="ON69" s="175" t="str">
        <f t="shared" si="317"/>
        <v>*</v>
      </c>
      <c r="OO69" s="176" t="str">
        <f t="shared" si="318"/>
        <v>*</v>
      </c>
      <c r="OP69" s="175" t="str">
        <f t="shared" si="319"/>
        <v>*</v>
      </c>
      <c r="OQ69" s="176" t="str">
        <f t="shared" si="320"/>
        <v>*</v>
      </c>
      <c r="OR69" s="29">
        <f t="shared" si="239"/>
        <v>29</v>
      </c>
      <c r="OS69" s="30" t="str">
        <f t="shared" si="331"/>
        <v>جمعه</v>
      </c>
      <c r="OT69" s="20" t="str">
        <f t="shared" si="321"/>
        <v>*</v>
      </c>
      <c r="OU69" s="20" t="str">
        <f t="shared" si="322"/>
        <v>*</v>
      </c>
      <c r="OV69" s="20" t="str">
        <f t="shared" si="323"/>
        <v>*</v>
      </c>
      <c r="OW69" s="20" t="str">
        <f t="shared" si="324"/>
        <v>*</v>
      </c>
      <c r="OX69" s="20" t="str">
        <f t="shared" si="325"/>
        <v>*</v>
      </c>
      <c r="OY69" s="20" t="str">
        <f t="shared" si="328"/>
        <v>*</v>
      </c>
      <c r="OZ69" s="20" t="str">
        <f t="shared" si="326"/>
        <v>*</v>
      </c>
      <c r="PA69" s="20" t="str">
        <f t="shared" si="327"/>
        <v>*</v>
      </c>
      <c r="PB69" s="20" t="str">
        <f t="shared" si="242"/>
        <v>*</v>
      </c>
      <c r="PC69" s="33" t="str">
        <f t="shared" si="243"/>
        <v>*</v>
      </c>
      <c r="PD69" s="20" t="str">
        <f t="shared" si="244"/>
        <v>*</v>
      </c>
      <c r="PE69" s="33" t="str">
        <f t="shared" si="245"/>
        <v>*</v>
      </c>
      <c r="PF69" s="20" t="str">
        <f t="shared" si="246"/>
        <v>*</v>
      </c>
      <c r="PG69" s="33" t="str">
        <f t="shared" si="247"/>
        <v>*</v>
      </c>
      <c r="PH69" s="20" t="str">
        <f t="shared" si="248"/>
        <v>*</v>
      </c>
      <c r="PI69" s="33" t="str">
        <f t="shared" si="249"/>
        <v>*</v>
      </c>
      <c r="PJ69" s="20" t="str">
        <f t="shared" si="250"/>
        <v>*</v>
      </c>
      <c r="PK69" s="33" t="str">
        <f t="shared" si="251"/>
        <v>*</v>
      </c>
      <c r="PL69" s="20" t="str">
        <f t="shared" si="252"/>
        <v>*</v>
      </c>
      <c r="PM69" s="33" t="str">
        <f t="shared" si="253"/>
        <v>*</v>
      </c>
      <c r="PN69" s="20" t="str">
        <f t="shared" si="254"/>
        <v>*</v>
      </c>
      <c r="PO69" s="33" t="str">
        <f t="shared" si="255"/>
        <v>*</v>
      </c>
      <c r="PP69" s="20" t="str">
        <f t="shared" si="256"/>
        <v>*</v>
      </c>
      <c r="PQ69" s="33" t="str">
        <f t="shared" si="257"/>
        <v>*</v>
      </c>
      <c r="PR69" s="20" t="str">
        <f t="shared" si="258"/>
        <v>*</v>
      </c>
      <c r="PS69" s="33" t="str">
        <f t="shared" si="259"/>
        <v>*</v>
      </c>
      <c r="PT69" s="20" t="str">
        <f t="shared" si="260"/>
        <v>*</v>
      </c>
      <c r="PU69" s="33" t="str">
        <f t="shared" si="261"/>
        <v>*</v>
      </c>
      <c r="PV69" s="20" t="str">
        <f t="shared" si="262"/>
        <v>*</v>
      </c>
      <c r="PW69" s="33" t="str">
        <f t="shared" si="263"/>
        <v>*</v>
      </c>
      <c r="PX69" s="20" t="str">
        <f t="shared" si="264"/>
        <v>*</v>
      </c>
      <c r="PY69" s="33" t="str">
        <f t="shared" si="265"/>
        <v>*</v>
      </c>
      <c r="PZ69" s="20" t="str">
        <f t="shared" si="266"/>
        <v>*</v>
      </c>
      <c r="QA69" s="33" t="str">
        <f t="shared" si="267"/>
        <v>*</v>
      </c>
      <c r="QB69" s="20" t="str">
        <f t="shared" si="268"/>
        <v>*</v>
      </c>
      <c r="QC69" s="33" t="str">
        <f t="shared" si="269"/>
        <v>*</v>
      </c>
      <c r="QD69" s="20" t="str">
        <f t="shared" si="270"/>
        <v>*</v>
      </c>
      <c r="QE69" s="33" t="str">
        <f t="shared" si="271"/>
        <v>*</v>
      </c>
      <c r="QF69" s="20" t="str">
        <f t="shared" si="272"/>
        <v>*</v>
      </c>
      <c r="QG69" s="33" t="str">
        <f t="shared" si="273"/>
        <v>*</v>
      </c>
      <c r="QH69" s="20" t="str">
        <f t="shared" si="274"/>
        <v>*</v>
      </c>
      <c r="QI69" s="33" t="str">
        <f t="shared" si="275"/>
        <v>*</v>
      </c>
      <c r="QJ69" s="20" t="str">
        <f t="shared" si="276"/>
        <v>نجفی-</v>
      </c>
      <c r="QK69" s="33" t="str">
        <f t="shared" si="277"/>
        <v>*</v>
      </c>
      <c r="QL69" s="20" t="str">
        <f t="shared" si="278"/>
        <v>*</v>
      </c>
      <c r="QM69" s="33" t="str">
        <f t="shared" si="279"/>
        <v>*</v>
      </c>
      <c r="QN69" s="20" t="str">
        <f t="shared" si="280"/>
        <v>*</v>
      </c>
      <c r="QO69" s="33" t="str">
        <f t="shared" si="281"/>
        <v>*</v>
      </c>
      <c r="QP69" s="20" t="str">
        <f t="shared" si="282"/>
        <v>*</v>
      </c>
      <c r="QQ69" s="33" t="str">
        <f t="shared" si="283"/>
        <v>*</v>
      </c>
      <c r="QR69" s="20" t="str">
        <f t="shared" si="284"/>
        <v>*</v>
      </c>
      <c r="QS69" s="33" t="str">
        <f t="shared" si="285"/>
        <v>*</v>
      </c>
      <c r="QT69" s="20" t="str">
        <f t="shared" si="286"/>
        <v>*</v>
      </c>
      <c r="QU69" s="33" t="str">
        <f t="shared" si="287"/>
        <v>*</v>
      </c>
      <c r="QV69" s="20" t="str">
        <f t="shared" si="336"/>
        <v>*</v>
      </c>
      <c r="QW69" s="33" t="str">
        <f t="shared" si="336"/>
        <v>*</v>
      </c>
      <c r="QX69" s="21" t="str">
        <f t="shared" si="290"/>
        <v>*</v>
      </c>
      <c r="QY69" s="21" t="str">
        <f t="shared" si="291"/>
        <v>*</v>
      </c>
      <c r="QZ69" s="20" t="str">
        <f t="shared" si="292"/>
        <v>*</v>
      </c>
      <c r="RA69" s="33" t="str">
        <f t="shared" si="293"/>
        <v>*</v>
      </c>
      <c r="RB69" s="33"/>
      <c r="RC69" s="7"/>
      <c r="RD69" s="337">
        <f t="shared" si="294"/>
        <v>29</v>
      </c>
      <c r="RE69" s="30" t="str">
        <f t="shared" si="332"/>
        <v>جمعه</v>
      </c>
      <c r="RF69" s="63" t="s">
        <v>33</v>
      </c>
      <c r="RG69" s="118" t="str">
        <f t="shared" si="295"/>
        <v>*حا ج محمدی- *******************************************************</v>
      </c>
      <c r="RH69" s="119"/>
      <c r="RI69" s="120">
        <v>29</v>
      </c>
      <c r="RJ69" s="121" t="str">
        <f t="shared" si="296"/>
        <v>*********************************************************</v>
      </c>
      <c r="RK69" s="104"/>
      <c r="RL69" s="337">
        <v>29</v>
      </c>
      <c r="RM69" s="29">
        <f t="shared" si="297"/>
        <v>29</v>
      </c>
      <c r="RN69" s="30" t="str">
        <f t="shared" si="333"/>
        <v>جمعه</v>
      </c>
      <c r="RO69" s="727" t="str">
        <f t="shared" si="298"/>
        <v>**********************************نجفی-**</v>
      </c>
      <c r="RP69" s="729"/>
      <c r="RQ69" s="64" t="s">
        <v>34</v>
      </c>
      <c r="RR69" s="727" t="str">
        <f t="shared" si="299"/>
        <v>**************************************</v>
      </c>
      <c r="RS69" s="728"/>
      <c r="RT69" s="1"/>
      <c r="RU69" s="1"/>
      <c r="RV69" s="29">
        <f t="shared" si="300"/>
        <v>29</v>
      </c>
      <c r="RW69" s="30" t="str">
        <f t="shared" si="301"/>
        <v>جمعه</v>
      </c>
      <c r="RX69" s="762" t="str">
        <f t="shared" si="302"/>
        <v>******************************نجفی-********</v>
      </c>
      <c r="RY69" s="729"/>
      <c r="RZ69" s="64"/>
      <c r="SA69" s="727" t="str">
        <f t="shared" si="303"/>
        <v>***********************************</v>
      </c>
      <c r="SB69" s="728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2" t="s">
        <v>292</v>
      </c>
      <c r="B70" s="554" t="s">
        <v>148</v>
      </c>
      <c r="C70" s="474"/>
      <c r="D70" s="475"/>
      <c r="E70" s="537"/>
      <c r="F70" s="338" t="s">
        <v>294</v>
      </c>
      <c r="G70" s="339" t="s">
        <v>28</v>
      </c>
      <c r="H70" s="562" t="s">
        <v>295</v>
      </c>
      <c r="I70" s="563"/>
      <c r="J70" s="481"/>
      <c r="K70" s="556" t="s">
        <v>226</v>
      </c>
      <c r="L70" s="557"/>
      <c r="M70" s="481"/>
      <c r="N70" s="381" t="s">
        <v>192</v>
      </c>
      <c r="O70" s="481"/>
      <c r="P70" s="381" t="s">
        <v>193</v>
      </c>
      <c r="Q70" s="479"/>
      <c r="R70" s="480"/>
      <c r="S70" s="299"/>
      <c r="T70" s="299"/>
      <c r="U70" s="484"/>
      <c r="V70" s="381" t="s">
        <v>132</v>
      </c>
      <c r="W70" s="300"/>
      <c r="X70" s="301"/>
      <c r="Y70" s="382" t="s">
        <v>200</v>
      </c>
      <c r="Z70" s="299" t="s">
        <v>305</v>
      </c>
      <c r="AA70" s="383"/>
      <c r="AB70" s="384"/>
      <c r="AC70" s="343" t="s">
        <v>215</v>
      </c>
      <c r="AD70" s="610" t="str">
        <f>RI84</f>
        <v>**رفیعی-****ایمانی-*********</v>
      </c>
      <c r="AE70" s="605"/>
      <c r="AF70" s="605"/>
      <c r="AG70" s="605"/>
      <c r="AH70" s="605"/>
      <c r="AI70" s="605"/>
      <c r="AJ70" s="605"/>
      <c r="AK70" s="605"/>
      <c r="AL70" s="611"/>
      <c r="AM70" s="344" t="s">
        <v>212</v>
      </c>
      <c r="AN70" s="605" t="str">
        <f>RI120</f>
        <v>*******************</v>
      </c>
      <c r="AO70" s="605"/>
      <c r="AP70" s="605"/>
      <c r="AQ70" s="605"/>
      <c r="AR70" s="606"/>
      <c r="AS70" s="615"/>
      <c r="AT70" s="616"/>
      <c r="AU70" s="616"/>
      <c r="AV70" s="616"/>
      <c r="AW70" s="616"/>
      <c r="AX70" s="617"/>
      <c r="AY70" s="1"/>
      <c r="AZ70" s="1"/>
      <c r="BA70" s="1"/>
      <c r="BB70" s="29">
        <f t="shared" si="304"/>
        <v>30</v>
      </c>
      <c r="BC70" s="30" t="str">
        <f t="shared" si="329"/>
        <v>شنبه</v>
      </c>
      <c r="BD70" s="515" t="s">
        <v>32</v>
      </c>
      <c r="BE70" s="516" t="s">
        <v>32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 t="s">
        <v>32</v>
      </c>
      <c r="BK70" s="516" t="s">
        <v>32</v>
      </c>
      <c r="BL70" s="515" t="s">
        <v>32</v>
      </c>
      <c r="BM70" s="516" t="s">
        <v>32</v>
      </c>
      <c r="BN70" s="515" t="s">
        <v>32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 t="s">
        <v>32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 t="s">
        <v>32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 t="s">
        <v>32</v>
      </c>
      <c r="CI70" s="516" t="s">
        <v>32</v>
      </c>
      <c r="CJ70" s="515" t="s">
        <v>32</v>
      </c>
      <c r="CK70" s="516" t="s">
        <v>32</v>
      </c>
      <c r="CL70" s="515" t="s">
        <v>32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515" t="s">
        <v>32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515" t="s">
        <v>32</v>
      </c>
      <c r="DA70" s="516" t="s">
        <v>32</v>
      </c>
      <c r="DB70" s="515" t="s">
        <v>32</v>
      </c>
      <c r="DC70" s="516" t="s">
        <v>32</v>
      </c>
      <c r="DD70" s="515" t="s">
        <v>32</v>
      </c>
      <c r="DE70" s="516" t="s">
        <v>32</v>
      </c>
      <c r="DF70" s="515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 t="s">
        <v>32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 t="s">
        <v>32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 t="s">
        <v>32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 t="s">
        <v>32</v>
      </c>
      <c r="EK70" s="516" t="s">
        <v>32</v>
      </c>
      <c r="EL70" s="515" t="s">
        <v>32</v>
      </c>
      <c r="EM70" s="516" t="s">
        <v>32</v>
      </c>
      <c r="EN70" s="515" t="s">
        <v>32</v>
      </c>
      <c r="EO70" s="516" t="s">
        <v>32</v>
      </c>
      <c r="EP70" s="515" t="s">
        <v>32</v>
      </c>
      <c r="EQ70" s="516" t="s">
        <v>32</v>
      </c>
      <c r="ER70" s="515" t="s">
        <v>32</v>
      </c>
      <c r="ES70" s="516" t="s">
        <v>32</v>
      </c>
      <c r="ET70" s="515" t="s">
        <v>32</v>
      </c>
      <c r="EU70" s="516" t="s">
        <v>32</v>
      </c>
      <c r="EV70" s="515" t="s">
        <v>32</v>
      </c>
      <c r="EW70" s="516" t="s">
        <v>32</v>
      </c>
      <c r="EX70" s="515" t="s">
        <v>32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 t="s">
        <v>32</v>
      </c>
      <c r="FH70" s="515" t="s">
        <v>32</v>
      </c>
      <c r="FI70" s="516" t="s">
        <v>32</v>
      </c>
      <c r="FJ70" s="515" t="s">
        <v>32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 t="s">
        <v>32</v>
      </c>
      <c r="FS70" s="516" t="s">
        <v>32</v>
      </c>
      <c r="FT70" s="515" t="s">
        <v>32</v>
      </c>
      <c r="FU70" s="516" t="s">
        <v>32</v>
      </c>
      <c r="FV70" s="515" t="s">
        <v>32</v>
      </c>
      <c r="FW70" s="516" t="s">
        <v>32</v>
      </c>
      <c r="FX70" s="515" t="s">
        <v>32</v>
      </c>
      <c r="FY70" s="516" t="s">
        <v>32</v>
      </c>
      <c r="FZ70" s="515" t="s">
        <v>32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 t="s">
        <v>32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515" t="s">
        <v>32</v>
      </c>
      <c r="GY70" s="516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 t="s">
        <v>32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1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30" t="str">
        <f t="shared" si="330"/>
        <v>شنبه</v>
      </c>
      <c r="JH70" s="32" t="str">
        <f t="shared" si="111"/>
        <v>*</v>
      </c>
      <c r="JI70" s="33" t="str">
        <f t="shared" si="112"/>
        <v>*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>*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>*</v>
      </c>
      <c r="JR70" s="32" t="str">
        <f t="shared" si="121"/>
        <v>*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>*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*</v>
      </c>
      <c r="KH70" s="32" t="str">
        <f t="shared" si="137"/>
        <v>*</v>
      </c>
      <c r="KI70" s="33" t="str">
        <f t="shared" si="138"/>
        <v>*</v>
      </c>
      <c r="KJ70" s="32" t="str">
        <f t="shared" si="139"/>
        <v>*</v>
      </c>
      <c r="KK70" s="33" t="str">
        <f t="shared" si="140"/>
        <v>*</v>
      </c>
      <c r="KL70" s="32" t="str">
        <f t="shared" si="141"/>
        <v>*</v>
      </c>
      <c r="KM70" s="33" t="str">
        <f t="shared" si="142"/>
        <v>*</v>
      </c>
      <c r="KN70" s="32" t="str">
        <f t="shared" si="143"/>
        <v>*</v>
      </c>
      <c r="KO70" s="33" t="str">
        <f t="shared" si="144"/>
        <v>*</v>
      </c>
      <c r="KP70" s="32" t="str">
        <f t="shared" si="145"/>
        <v>*</v>
      </c>
      <c r="KQ70" s="33" t="str">
        <f t="shared" si="146"/>
        <v>*</v>
      </c>
      <c r="KR70" s="32" t="str">
        <f t="shared" si="147"/>
        <v>*</v>
      </c>
      <c r="KS70" s="33" t="str">
        <f t="shared" si="148"/>
        <v>*</v>
      </c>
      <c r="KT70" s="32" t="str">
        <f t="shared" si="149"/>
        <v>*</v>
      </c>
      <c r="KU70" s="33" t="str">
        <f t="shared" si="150"/>
        <v>*</v>
      </c>
      <c r="KV70" s="32" t="str">
        <f t="shared" si="151"/>
        <v>*</v>
      </c>
      <c r="KW70" s="33" t="str">
        <f t="shared" si="152"/>
        <v>*</v>
      </c>
      <c r="KX70" s="32" t="str">
        <f t="shared" si="153"/>
        <v>*</v>
      </c>
      <c r="KY70" s="32" t="str">
        <f t="shared" si="154"/>
        <v>*</v>
      </c>
      <c r="KZ70" s="32" t="str">
        <f t="shared" si="155"/>
        <v>*</v>
      </c>
      <c r="LA70" s="32" t="str">
        <f t="shared" si="156"/>
        <v>*</v>
      </c>
      <c r="LB70" s="20" t="str">
        <f t="shared" si="157"/>
        <v>*</v>
      </c>
      <c r="LC70" s="33" t="str">
        <f t="shared" si="158"/>
        <v>*</v>
      </c>
      <c r="LD70" s="20" t="str">
        <f t="shared" si="159"/>
        <v>*</v>
      </c>
      <c r="LE70" s="33" t="str">
        <f t="shared" si="160"/>
        <v>*</v>
      </c>
      <c r="LF70" s="20" t="str">
        <f t="shared" si="161"/>
        <v>*</v>
      </c>
      <c r="LG70" s="20" t="str">
        <f t="shared" si="162"/>
        <v>*</v>
      </c>
      <c r="LH70" s="20" t="str">
        <f t="shared" si="163"/>
        <v>*</v>
      </c>
      <c r="LI70" s="33" t="str">
        <f t="shared" si="164"/>
        <v>*</v>
      </c>
      <c r="LJ70" s="20" t="str">
        <f t="shared" si="334"/>
        <v>*</v>
      </c>
      <c r="LK70" s="33" t="str">
        <f t="shared" si="335"/>
        <v>*</v>
      </c>
      <c r="LL70" s="20" t="str">
        <f t="shared" si="167"/>
        <v>*</v>
      </c>
      <c r="LM70" s="33" t="str">
        <f t="shared" si="168"/>
        <v>*</v>
      </c>
      <c r="LN70" s="20" t="str">
        <f t="shared" si="169"/>
        <v>*</v>
      </c>
      <c r="LO70" s="33" t="str">
        <f t="shared" si="170"/>
        <v>*</v>
      </c>
      <c r="LP70" s="20" t="str">
        <f t="shared" si="171"/>
        <v>*</v>
      </c>
      <c r="LQ70" s="20" t="str">
        <f t="shared" si="172"/>
        <v>*</v>
      </c>
      <c r="LR70" s="20" t="str">
        <f t="shared" si="173"/>
        <v>*</v>
      </c>
      <c r="LS70" s="20" t="str">
        <f t="shared" si="174"/>
        <v>*</v>
      </c>
      <c r="LT70" s="20" t="str">
        <f t="shared" si="175"/>
        <v>*</v>
      </c>
      <c r="LU70" s="20" t="str">
        <f t="shared" si="176"/>
        <v>*</v>
      </c>
      <c r="LV70" s="20" t="str">
        <f t="shared" si="177"/>
        <v>*</v>
      </c>
      <c r="LW70" s="20" t="str">
        <f t="shared" si="178"/>
        <v>*</v>
      </c>
      <c r="LX70" s="20" t="str">
        <f t="shared" si="179"/>
        <v>*</v>
      </c>
      <c r="LY70" s="20" t="str">
        <f t="shared" si="180"/>
        <v>*</v>
      </c>
      <c r="LZ70" s="20" t="str">
        <f t="shared" si="181"/>
        <v>*</v>
      </c>
      <c r="MA70" s="33" t="str">
        <f t="shared" si="182"/>
        <v>*</v>
      </c>
      <c r="MB70" s="20" t="str">
        <f t="shared" si="183"/>
        <v>*</v>
      </c>
      <c r="MC70" s="33" t="str">
        <f t="shared" si="184"/>
        <v>*</v>
      </c>
      <c r="MD70" s="20" t="str">
        <f t="shared" si="185"/>
        <v>*</v>
      </c>
      <c r="ME70" s="33" t="str">
        <f t="shared" si="186"/>
        <v>*</v>
      </c>
      <c r="MF70" s="20" t="str">
        <f t="shared" si="187"/>
        <v>*</v>
      </c>
      <c r="MG70" s="33" t="str">
        <f t="shared" si="188"/>
        <v>*</v>
      </c>
      <c r="MH70" s="20" t="str">
        <f t="shared" si="189"/>
        <v>*</v>
      </c>
      <c r="MI70" s="33" t="str">
        <f t="shared" si="190"/>
        <v>*</v>
      </c>
      <c r="MJ70" s="20" t="str">
        <f t="shared" si="191"/>
        <v>*</v>
      </c>
      <c r="MK70" s="33" t="str">
        <f t="shared" si="192"/>
        <v>*</v>
      </c>
      <c r="ML70" s="20" t="str">
        <f t="shared" si="193"/>
        <v>*</v>
      </c>
      <c r="MM70" s="33" t="str">
        <f t="shared" si="194"/>
        <v>*</v>
      </c>
      <c r="MN70" s="20" t="str">
        <f t="shared" si="195"/>
        <v>*</v>
      </c>
      <c r="MO70" s="33" t="str">
        <f t="shared" si="196"/>
        <v>*</v>
      </c>
      <c r="MP70" s="20" t="str">
        <f t="shared" si="197"/>
        <v>*</v>
      </c>
      <c r="MQ70" s="33" t="str">
        <f t="shared" si="198"/>
        <v>*</v>
      </c>
      <c r="MR70" s="20" t="str">
        <f t="shared" si="199"/>
        <v>*</v>
      </c>
      <c r="MS70" s="33" t="str">
        <f t="shared" si="200"/>
        <v>*</v>
      </c>
      <c r="MT70" s="20" t="str">
        <f t="shared" si="201"/>
        <v>*</v>
      </c>
      <c r="MU70" s="33" t="str">
        <f t="shared" si="202"/>
        <v>*</v>
      </c>
      <c r="MV70" s="175" t="str">
        <f t="shared" si="203"/>
        <v>*</v>
      </c>
      <c r="MW70" s="176" t="str">
        <f t="shared" si="204"/>
        <v>*</v>
      </c>
      <c r="MX70" s="175" t="str">
        <f t="shared" si="205"/>
        <v>*</v>
      </c>
      <c r="MY70" s="176" t="str">
        <f t="shared" si="206"/>
        <v>*</v>
      </c>
      <c r="MZ70" s="175" t="str">
        <f t="shared" si="305"/>
        <v>*</v>
      </c>
      <c r="NA70" s="175" t="str">
        <f t="shared" si="306"/>
        <v>*</v>
      </c>
      <c r="NB70" s="175" t="str">
        <f t="shared" si="307"/>
        <v>*</v>
      </c>
      <c r="NC70" s="175" t="str">
        <f t="shared" si="308"/>
        <v>*</v>
      </c>
      <c r="ND70" s="176" t="str">
        <f t="shared" si="309"/>
        <v>*</v>
      </c>
      <c r="NE70" s="176" t="str">
        <f t="shared" si="310"/>
        <v>*</v>
      </c>
      <c r="NF70" s="176" t="str">
        <f t="shared" si="311"/>
        <v>*</v>
      </c>
      <c r="NG70" s="176" t="str">
        <f t="shared" si="312"/>
        <v>*</v>
      </c>
      <c r="NH70" s="175" t="str">
        <f t="shared" si="209"/>
        <v>*</v>
      </c>
      <c r="NI70" s="176" t="str">
        <f t="shared" si="210"/>
        <v>*</v>
      </c>
      <c r="NJ70" s="175" t="str">
        <f t="shared" si="211"/>
        <v>*</v>
      </c>
      <c r="NK70" s="176" t="str">
        <f t="shared" si="212"/>
        <v>*</v>
      </c>
      <c r="NL70" s="175" t="str">
        <f t="shared" si="213"/>
        <v>*</v>
      </c>
      <c r="NM70" s="176" t="str">
        <f t="shared" si="214"/>
        <v>*</v>
      </c>
      <c r="NN70" s="175" t="str">
        <f t="shared" si="215"/>
        <v>*</v>
      </c>
      <c r="NO70" s="176" t="str">
        <f t="shared" si="216"/>
        <v>*</v>
      </c>
      <c r="NP70" s="175" t="str">
        <f t="shared" si="217"/>
        <v>*</v>
      </c>
      <c r="NQ70" s="176" t="str">
        <f t="shared" si="218"/>
        <v>*</v>
      </c>
      <c r="NR70" s="175" t="str">
        <f t="shared" si="219"/>
        <v>*</v>
      </c>
      <c r="NS70" s="176" t="str">
        <f t="shared" si="220"/>
        <v>*</v>
      </c>
      <c r="NT70" s="175" t="str">
        <f t="shared" si="221"/>
        <v>*</v>
      </c>
      <c r="NU70" s="176" t="str">
        <f t="shared" si="222"/>
        <v>*</v>
      </c>
      <c r="NV70" s="175" t="str">
        <f t="shared" si="223"/>
        <v>*</v>
      </c>
      <c r="NW70" s="176" t="str">
        <f t="shared" si="224"/>
        <v>*</v>
      </c>
      <c r="NX70" s="175" t="str">
        <f t="shared" si="225"/>
        <v>*</v>
      </c>
      <c r="NY70" s="176" t="str">
        <f t="shared" si="226"/>
        <v>*</v>
      </c>
      <c r="NZ70" s="175" t="str">
        <f t="shared" si="227"/>
        <v>*</v>
      </c>
      <c r="OA70" s="176" t="str">
        <f t="shared" si="228"/>
        <v>*</v>
      </c>
      <c r="OB70" s="175" t="str">
        <f t="shared" si="229"/>
        <v>*</v>
      </c>
      <c r="OC70" s="175" t="str">
        <f t="shared" si="313"/>
        <v>*</v>
      </c>
      <c r="OD70" s="175" t="str">
        <f t="shared" si="230"/>
        <v>*</v>
      </c>
      <c r="OE70" s="175" t="str">
        <f t="shared" si="231"/>
        <v>*</v>
      </c>
      <c r="OF70" s="175" t="str">
        <f t="shared" si="232"/>
        <v>*</v>
      </c>
      <c r="OG70" s="176" t="str">
        <f t="shared" si="233"/>
        <v>*</v>
      </c>
      <c r="OH70" s="175" t="str">
        <f t="shared" si="234"/>
        <v>*</v>
      </c>
      <c r="OI70" s="176" t="str">
        <f t="shared" si="235"/>
        <v>*</v>
      </c>
      <c r="OJ70" s="175" t="str">
        <f t="shared" si="236"/>
        <v>*</v>
      </c>
      <c r="OK70" s="176" t="str">
        <f t="shared" si="314"/>
        <v>*</v>
      </c>
      <c r="OL70" s="175" t="str">
        <f t="shared" si="315"/>
        <v>*</v>
      </c>
      <c r="OM70" s="176" t="str">
        <f t="shared" si="316"/>
        <v>*</v>
      </c>
      <c r="ON70" s="175" t="str">
        <f t="shared" si="317"/>
        <v>*</v>
      </c>
      <c r="OO70" s="176" t="str">
        <f t="shared" si="318"/>
        <v>*</v>
      </c>
      <c r="OP70" s="175" t="str">
        <f t="shared" si="319"/>
        <v>*</v>
      </c>
      <c r="OQ70" s="176" t="str">
        <f t="shared" si="320"/>
        <v>*</v>
      </c>
      <c r="OR70" s="29">
        <f t="shared" si="239"/>
        <v>30</v>
      </c>
      <c r="OS70" s="30" t="str">
        <f t="shared" si="331"/>
        <v>شنبه</v>
      </c>
      <c r="OT70" s="20" t="str">
        <f t="shared" si="321"/>
        <v>*</v>
      </c>
      <c r="OU70" s="20" t="str">
        <f t="shared" si="322"/>
        <v>*</v>
      </c>
      <c r="OV70" s="20" t="str">
        <f t="shared" si="323"/>
        <v>*</v>
      </c>
      <c r="OW70" s="20" t="str">
        <f t="shared" si="324"/>
        <v>*</v>
      </c>
      <c r="OX70" s="20" t="str">
        <f t="shared" si="325"/>
        <v>*</v>
      </c>
      <c r="OY70" s="20" t="str">
        <f t="shared" si="328"/>
        <v>*</v>
      </c>
      <c r="OZ70" s="20" t="str">
        <f t="shared" si="326"/>
        <v>*</v>
      </c>
      <c r="PA70" s="20" t="str">
        <f t="shared" si="327"/>
        <v>*</v>
      </c>
      <c r="PB70" s="20" t="str">
        <f t="shared" si="242"/>
        <v>*</v>
      </c>
      <c r="PC70" s="33" t="str">
        <f t="shared" si="243"/>
        <v>*</v>
      </c>
      <c r="PD70" s="20" t="str">
        <f t="shared" si="244"/>
        <v>*</v>
      </c>
      <c r="PE70" s="33" t="str">
        <f t="shared" si="245"/>
        <v>*</v>
      </c>
      <c r="PF70" s="20" t="str">
        <f t="shared" si="246"/>
        <v>*</v>
      </c>
      <c r="PG70" s="33" t="str">
        <f t="shared" si="247"/>
        <v>*</v>
      </c>
      <c r="PH70" s="20" t="str">
        <f t="shared" si="248"/>
        <v>*</v>
      </c>
      <c r="PI70" s="33" t="str">
        <f t="shared" si="249"/>
        <v>*</v>
      </c>
      <c r="PJ70" s="20" t="str">
        <f t="shared" si="250"/>
        <v>*</v>
      </c>
      <c r="PK70" s="33" t="str">
        <f t="shared" si="251"/>
        <v>*</v>
      </c>
      <c r="PL70" s="20" t="str">
        <f t="shared" si="252"/>
        <v>*</v>
      </c>
      <c r="PM70" s="33" t="str">
        <f t="shared" si="253"/>
        <v>*</v>
      </c>
      <c r="PN70" s="20" t="str">
        <f t="shared" si="254"/>
        <v>*</v>
      </c>
      <c r="PO70" s="33" t="str">
        <f t="shared" si="255"/>
        <v>*</v>
      </c>
      <c r="PP70" s="20" t="str">
        <f t="shared" si="256"/>
        <v>*</v>
      </c>
      <c r="PQ70" s="33" t="str">
        <f t="shared" si="257"/>
        <v>*</v>
      </c>
      <c r="PR70" s="20" t="str">
        <f t="shared" si="258"/>
        <v>*</v>
      </c>
      <c r="PS70" s="33" t="str">
        <f t="shared" si="259"/>
        <v>*</v>
      </c>
      <c r="PT70" s="20" t="str">
        <f t="shared" si="260"/>
        <v>*</v>
      </c>
      <c r="PU70" s="33" t="str">
        <f t="shared" si="261"/>
        <v>*</v>
      </c>
      <c r="PV70" s="20" t="str">
        <f t="shared" si="262"/>
        <v>*</v>
      </c>
      <c r="PW70" s="33" t="str">
        <f t="shared" si="263"/>
        <v>*</v>
      </c>
      <c r="PX70" s="20" t="str">
        <f t="shared" si="264"/>
        <v>*</v>
      </c>
      <c r="PY70" s="33" t="str">
        <f t="shared" si="265"/>
        <v>*</v>
      </c>
      <c r="PZ70" s="20" t="str">
        <f t="shared" si="266"/>
        <v>*</v>
      </c>
      <c r="QA70" s="33" t="str">
        <f t="shared" si="267"/>
        <v>*</v>
      </c>
      <c r="QB70" s="20" t="str">
        <f t="shared" si="268"/>
        <v>*</v>
      </c>
      <c r="QC70" s="33" t="str">
        <f t="shared" si="269"/>
        <v>*</v>
      </c>
      <c r="QD70" s="20" t="str">
        <f t="shared" si="270"/>
        <v>*</v>
      </c>
      <c r="QE70" s="33" t="str">
        <f t="shared" si="271"/>
        <v>*</v>
      </c>
      <c r="QF70" s="20" t="str">
        <f t="shared" si="272"/>
        <v>*</v>
      </c>
      <c r="QG70" s="33" t="str">
        <f t="shared" si="273"/>
        <v>*</v>
      </c>
      <c r="QH70" s="20" t="str">
        <f t="shared" si="274"/>
        <v>*</v>
      </c>
      <c r="QI70" s="33" t="str">
        <f t="shared" si="275"/>
        <v>*</v>
      </c>
      <c r="QJ70" s="20" t="str">
        <f t="shared" si="276"/>
        <v>*</v>
      </c>
      <c r="QK70" s="33" t="str">
        <f t="shared" si="277"/>
        <v>*</v>
      </c>
      <c r="QL70" s="20" t="str">
        <f t="shared" si="278"/>
        <v>*</v>
      </c>
      <c r="QM70" s="33" t="str">
        <f t="shared" si="279"/>
        <v>*</v>
      </c>
      <c r="QN70" s="20" t="str">
        <f t="shared" si="280"/>
        <v>*</v>
      </c>
      <c r="QO70" s="33" t="str">
        <f t="shared" si="281"/>
        <v>*</v>
      </c>
      <c r="QP70" s="20" t="str">
        <f t="shared" si="282"/>
        <v>*</v>
      </c>
      <c r="QQ70" s="33" t="str">
        <f t="shared" si="283"/>
        <v>*</v>
      </c>
      <c r="QR70" s="20" t="str">
        <f t="shared" si="284"/>
        <v>*</v>
      </c>
      <c r="QS70" s="33" t="str">
        <f t="shared" si="285"/>
        <v>*</v>
      </c>
      <c r="QT70" s="20" t="str">
        <f t="shared" si="286"/>
        <v>*</v>
      </c>
      <c r="QU70" s="33" t="str">
        <f t="shared" si="287"/>
        <v>*</v>
      </c>
      <c r="QV70" s="20" t="str">
        <f t="shared" si="336"/>
        <v>*</v>
      </c>
      <c r="QW70" s="33" t="str">
        <f t="shared" si="336"/>
        <v>*</v>
      </c>
      <c r="QX70" s="21" t="str">
        <f t="shared" si="290"/>
        <v>*</v>
      </c>
      <c r="QY70" s="21" t="str">
        <f t="shared" si="291"/>
        <v>*</v>
      </c>
      <c r="QZ70" s="20" t="str">
        <f t="shared" si="292"/>
        <v>*</v>
      </c>
      <c r="RA70" s="33" t="str">
        <f t="shared" si="293"/>
        <v>*</v>
      </c>
      <c r="RB70" s="33"/>
      <c r="RC70" s="7"/>
      <c r="RD70" s="337">
        <f t="shared" si="294"/>
        <v>30</v>
      </c>
      <c r="RE70" s="30" t="str">
        <f t="shared" si="332"/>
        <v>شنبه</v>
      </c>
      <c r="RF70" s="63" t="s">
        <v>33</v>
      </c>
      <c r="RG70" s="118" t="str">
        <f t="shared" si="295"/>
        <v>*********************************************************</v>
      </c>
      <c r="RH70" s="119"/>
      <c r="RI70" s="122">
        <v>30</v>
      </c>
      <c r="RJ70" s="121" t="str">
        <f t="shared" si="296"/>
        <v>*********************************************************</v>
      </c>
      <c r="RK70" s="104"/>
      <c r="RL70" s="337">
        <v>30</v>
      </c>
      <c r="RM70" s="29">
        <f t="shared" si="297"/>
        <v>30</v>
      </c>
      <c r="RN70" s="30" t="str">
        <f t="shared" si="333"/>
        <v>شنبه</v>
      </c>
      <c r="RO70" s="727" t="str">
        <f t="shared" si="298"/>
        <v>*************************************</v>
      </c>
      <c r="RP70" s="729"/>
      <c r="RQ70" s="64" t="s">
        <v>34</v>
      </c>
      <c r="RR70" s="727" t="str">
        <f t="shared" si="299"/>
        <v>**************************************</v>
      </c>
      <c r="RS70" s="728"/>
      <c r="RT70" s="1"/>
      <c r="RU70" s="1"/>
      <c r="RV70" s="29">
        <f t="shared" si="300"/>
        <v>30</v>
      </c>
      <c r="RW70" s="30" t="str">
        <f t="shared" si="301"/>
        <v>شنبه</v>
      </c>
      <c r="RX70" s="762" t="str">
        <f t="shared" si="302"/>
        <v>***************************************</v>
      </c>
      <c r="RY70" s="729"/>
      <c r="RZ70" s="64"/>
      <c r="SA70" s="727" t="str">
        <f t="shared" si="303"/>
        <v>***********************************</v>
      </c>
      <c r="SB70" s="728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206</v>
      </c>
      <c r="B71" s="386"/>
      <c r="C71" s="387"/>
      <c r="D71" s="388"/>
      <c r="E71" s="318" t="s">
        <v>120</v>
      </c>
      <c r="F71" s="331" t="s">
        <v>157</v>
      </c>
      <c r="G71" s="566" t="s">
        <v>195</v>
      </c>
      <c r="H71" s="567"/>
      <c r="I71" s="567"/>
      <c r="J71" s="568"/>
      <c r="K71" s="579" t="s">
        <v>187</v>
      </c>
      <c r="L71" s="579"/>
      <c r="M71" s="579"/>
      <c r="N71" s="591" t="s">
        <v>196</v>
      </c>
      <c r="O71" s="591"/>
      <c r="P71" s="591"/>
      <c r="Q71" s="591" t="s">
        <v>197</v>
      </c>
      <c r="R71" s="591"/>
      <c r="S71" s="592"/>
      <c r="T71" s="588" t="s">
        <v>204</v>
      </c>
      <c r="U71" s="589"/>
      <c r="V71" s="589"/>
      <c r="W71" s="590"/>
      <c r="X71" s="585" t="s">
        <v>201</v>
      </c>
      <c r="Y71" s="586"/>
      <c r="Z71" s="586"/>
      <c r="AA71" s="586"/>
      <c r="AB71" s="587"/>
      <c r="AC71" s="599" t="str">
        <f>RO48</f>
        <v>**********************************نجفی-**</v>
      </c>
      <c r="AD71" s="599"/>
      <c r="AE71" s="599"/>
      <c r="AF71" s="599"/>
      <c r="AG71" s="599"/>
      <c r="AH71" s="599"/>
      <c r="AI71" s="600"/>
      <c r="AJ71" s="601"/>
      <c r="AK71" s="601"/>
      <c r="AL71" s="601"/>
      <c r="AM71" s="601"/>
      <c r="AN71" s="601"/>
      <c r="AO71" s="601"/>
      <c r="AP71" s="601"/>
      <c r="AQ71" s="601"/>
      <c r="AR71" s="602"/>
      <c r="AS71" s="615"/>
      <c r="AT71" s="616"/>
      <c r="AU71" s="616"/>
      <c r="AV71" s="616"/>
      <c r="AW71" s="616"/>
      <c r="AX71" s="617"/>
      <c r="AY71" s="1"/>
      <c r="AZ71" s="1"/>
      <c r="BA71" s="1"/>
      <c r="BB71" s="29">
        <f t="shared" si="304"/>
        <v>31</v>
      </c>
      <c r="BC71" s="30" t="str">
        <f t="shared" si="329"/>
        <v>یکشنبه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si="330"/>
        <v>یکشنبه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 t="shared" si="139"/>
        <v>*</v>
      </c>
      <c r="KK71" s="33" t="str">
        <f t="shared" si="140"/>
        <v>*</v>
      </c>
      <c r="KL71" s="32" t="str">
        <f t="shared" si="141"/>
        <v>*</v>
      </c>
      <c r="KM71" s="33" t="str">
        <f t="shared" si="142"/>
        <v>*</v>
      </c>
      <c r="KN71" s="32" t="str">
        <f t="shared" si="143"/>
        <v>*</v>
      </c>
      <c r="KO71" s="33" t="str">
        <f t="shared" si="144"/>
        <v>*</v>
      </c>
      <c r="KP71" s="32" t="str">
        <f t="shared" si="145"/>
        <v>*</v>
      </c>
      <c r="KQ71" s="33" t="str">
        <f t="shared" si="146"/>
        <v>*</v>
      </c>
      <c r="KR71" s="32" t="str">
        <f t="shared" si="147"/>
        <v>*</v>
      </c>
      <c r="KS71" s="33" t="str">
        <f t="shared" si="148"/>
        <v>*</v>
      </c>
      <c r="KT71" s="32" t="str">
        <f t="shared" si="149"/>
        <v>*</v>
      </c>
      <c r="KU71" s="33" t="str">
        <f t="shared" si="150"/>
        <v>*</v>
      </c>
      <c r="KV71" s="32" t="str">
        <f t="shared" si="151"/>
        <v>*</v>
      </c>
      <c r="KW71" s="33" t="str">
        <f t="shared" si="152"/>
        <v>*</v>
      </c>
      <c r="KX71" s="32" t="str">
        <f t="shared" si="153"/>
        <v>*</v>
      </c>
      <c r="KY71" s="32" t="str">
        <f t="shared" si="154"/>
        <v>*</v>
      </c>
      <c r="KZ71" s="32" t="str">
        <f t="shared" si="155"/>
        <v>*</v>
      </c>
      <c r="LA71" s="32" t="str">
        <f t="shared" si="156"/>
        <v>*</v>
      </c>
      <c r="LB71" s="20" t="str">
        <f t="shared" si="157"/>
        <v>*</v>
      </c>
      <c r="LC71" s="33" t="str">
        <f t="shared" si="158"/>
        <v>*</v>
      </c>
      <c r="LD71" s="20" t="str">
        <f t="shared" si="159"/>
        <v>*</v>
      </c>
      <c r="LE71" s="33" t="str">
        <f t="shared" si="160"/>
        <v>*</v>
      </c>
      <c r="LF71" s="20" t="str">
        <f t="shared" si="161"/>
        <v>*</v>
      </c>
      <c r="LG71" s="20" t="str">
        <f t="shared" si="162"/>
        <v>*</v>
      </c>
      <c r="LH71" s="20" t="str">
        <f t="shared" si="163"/>
        <v>*</v>
      </c>
      <c r="LI71" s="33" t="str">
        <f t="shared" si="164"/>
        <v>*</v>
      </c>
      <c r="LJ71" s="20" t="str">
        <f t="shared" si="334"/>
        <v>*</v>
      </c>
      <c r="LK71" s="33" t="str">
        <f t="shared" si="335"/>
        <v>*</v>
      </c>
      <c r="LL71" s="20" t="str">
        <f t="shared" si="167"/>
        <v>*</v>
      </c>
      <c r="LM71" s="33" t="str">
        <f t="shared" si="168"/>
        <v>*</v>
      </c>
      <c r="LN71" s="20" t="str">
        <f t="shared" si="169"/>
        <v>*</v>
      </c>
      <c r="LO71" s="33" t="str">
        <f t="shared" si="170"/>
        <v>*</v>
      </c>
      <c r="LP71" s="20" t="str">
        <f t="shared" si="171"/>
        <v>*</v>
      </c>
      <c r="LQ71" s="20" t="str">
        <f t="shared" si="172"/>
        <v>*</v>
      </c>
      <c r="LR71" s="20" t="str">
        <f t="shared" si="173"/>
        <v>*</v>
      </c>
      <c r="LS71" s="20" t="str">
        <f t="shared" si="174"/>
        <v>*</v>
      </c>
      <c r="LT71" s="20" t="str">
        <f t="shared" si="175"/>
        <v>*</v>
      </c>
      <c r="LU71" s="20" t="str">
        <f t="shared" si="176"/>
        <v>*</v>
      </c>
      <c r="LV71" s="20" t="str">
        <f t="shared" si="177"/>
        <v>*</v>
      </c>
      <c r="LW71" s="20" t="str">
        <f t="shared" si="178"/>
        <v>*</v>
      </c>
      <c r="LX71" s="20" t="str">
        <f t="shared" si="179"/>
        <v>*</v>
      </c>
      <c r="LY71" s="20" t="str">
        <f t="shared" si="180"/>
        <v>*</v>
      </c>
      <c r="LZ71" s="20" t="str">
        <f t="shared" si="181"/>
        <v>*</v>
      </c>
      <c r="MA71" s="33" t="str">
        <f t="shared" si="182"/>
        <v>*</v>
      </c>
      <c r="MB71" s="20" t="str">
        <f t="shared" si="183"/>
        <v>*</v>
      </c>
      <c r="MC71" s="33" t="str">
        <f t="shared" si="184"/>
        <v>*</v>
      </c>
      <c r="MD71" s="20" t="str">
        <f t="shared" si="185"/>
        <v>*</v>
      </c>
      <c r="ME71" s="33" t="str">
        <f t="shared" si="186"/>
        <v>*</v>
      </c>
      <c r="MF71" s="20" t="str">
        <f t="shared" si="187"/>
        <v>*</v>
      </c>
      <c r="MG71" s="33" t="str">
        <f t="shared" si="188"/>
        <v>*</v>
      </c>
      <c r="MH71" s="20" t="str">
        <f t="shared" si="189"/>
        <v>*</v>
      </c>
      <c r="MI71" s="33" t="str">
        <f t="shared" si="190"/>
        <v>*</v>
      </c>
      <c r="MJ71" s="20" t="str">
        <f t="shared" si="191"/>
        <v>*</v>
      </c>
      <c r="MK71" s="33" t="str">
        <f t="shared" si="192"/>
        <v>*</v>
      </c>
      <c r="ML71" s="20" t="str">
        <f t="shared" si="193"/>
        <v>*</v>
      </c>
      <c r="MM71" s="33" t="str">
        <f t="shared" si="194"/>
        <v>*</v>
      </c>
      <c r="MN71" s="20" t="str">
        <f t="shared" si="195"/>
        <v>*</v>
      </c>
      <c r="MO71" s="33" t="str">
        <f t="shared" si="196"/>
        <v>*</v>
      </c>
      <c r="MP71" s="20" t="str">
        <f t="shared" si="197"/>
        <v>*</v>
      </c>
      <c r="MQ71" s="33" t="str">
        <f t="shared" si="198"/>
        <v>*</v>
      </c>
      <c r="MR71" s="20" t="str">
        <f t="shared" si="199"/>
        <v>*</v>
      </c>
      <c r="MS71" s="33" t="str">
        <f t="shared" si="200"/>
        <v>*</v>
      </c>
      <c r="MT71" s="20" t="str">
        <f t="shared" si="201"/>
        <v>*</v>
      </c>
      <c r="MU71" s="33" t="str">
        <f t="shared" si="202"/>
        <v>*</v>
      </c>
      <c r="MV71" s="175" t="str">
        <f t="shared" si="203"/>
        <v>*</v>
      </c>
      <c r="MW71" s="176" t="str">
        <f t="shared" si="204"/>
        <v>*</v>
      </c>
      <c r="MX71" s="175" t="str">
        <f t="shared" si="205"/>
        <v>*</v>
      </c>
      <c r="MY71" s="176" t="str">
        <f t="shared" si="206"/>
        <v>*</v>
      </c>
      <c r="MZ71" s="175" t="str">
        <f t="shared" si="305"/>
        <v>*</v>
      </c>
      <c r="NA71" s="175" t="str">
        <f t="shared" si="306"/>
        <v>*</v>
      </c>
      <c r="NB71" s="175" t="str">
        <f t="shared" si="307"/>
        <v>*</v>
      </c>
      <c r="NC71" s="175" t="str">
        <f t="shared" si="308"/>
        <v>*</v>
      </c>
      <c r="ND71" s="176" t="str">
        <f t="shared" si="309"/>
        <v>*</v>
      </c>
      <c r="NE71" s="176" t="str">
        <f t="shared" si="310"/>
        <v>*</v>
      </c>
      <c r="NF71" s="176" t="str">
        <f t="shared" si="311"/>
        <v>*</v>
      </c>
      <c r="NG71" s="176" t="str">
        <f t="shared" si="312"/>
        <v>*</v>
      </c>
      <c r="NH71" s="175" t="str">
        <f t="shared" si="209"/>
        <v>*</v>
      </c>
      <c r="NI71" s="176" t="str">
        <f t="shared" si="210"/>
        <v>*</v>
      </c>
      <c r="NJ71" s="175" t="str">
        <f t="shared" si="211"/>
        <v>*</v>
      </c>
      <c r="NK71" s="176" t="str">
        <f t="shared" si="212"/>
        <v>*</v>
      </c>
      <c r="NL71" s="175" t="str">
        <f t="shared" si="213"/>
        <v>*</v>
      </c>
      <c r="NM71" s="176" t="str">
        <f t="shared" si="214"/>
        <v>*</v>
      </c>
      <c r="NN71" s="175" t="str">
        <f t="shared" si="215"/>
        <v>*</v>
      </c>
      <c r="NO71" s="176" t="str">
        <f t="shared" si="216"/>
        <v>*</v>
      </c>
      <c r="NP71" s="175" t="str">
        <f t="shared" si="217"/>
        <v>*</v>
      </c>
      <c r="NQ71" s="176" t="str">
        <f t="shared" si="218"/>
        <v>*</v>
      </c>
      <c r="NR71" s="175" t="str">
        <f t="shared" si="219"/>
        <v>*</v>
      </c>
      <c r="NS71" s="176" t="str">
        <f t="shared" si="220"/>
        <v>*</v>
      </c>
      <c r="NT71" s="175" t="str">
        <f t="shared" si="221"/>
        <v>*</v>
      </c>
      <c r="NU71" s="176" t="str">
        <f t="shared" si="222"/>
        <v>*</v>
      </c>
      <c r="NV71" s="175" t="str">
        <f t="shared" si="223"/>
        <v>*</v>
      </c>
      <c r="NW71" s="176" t="str">
        <f t="shared" si="224"/>
        <v>*</v>
      </c>
      <c r="NX71" s="175" t="str">
        <f t="shared" si="225"/>
        <v>*</v>
      </c>
      <c r="NY71" s="176" t="str">
        <f t="shared" si="226"/>
        <v>*</v>
      </c>
      <c r="NZ71" s="175" t="str">
        <f t="shared" si="227"/>
        <v>*</v>
      </c>
      <c r="OA71" s="176" t="str">
        <f t="shared" si="228"/>
        <v>*</v>
      </c>
      <c r="OB71" s="175" t="str">
        <f t="shared" si="229"/>
        <v>*</v>
      </c>
      <c r="OC71" s="175" t="str">
        <f t="shared" si="313"/>
        <v>*</v>
      </c>
      <c r="OD71" s="175" t="str">
        <f t="shared" si="230"/>
        <v>*</v>
      </c>
      <c r="OE71" s="175" t="str">
        <f t="shared" si="231"/>
        <v>*</v>
      </c>
      <c r="OF71" s="175" t="str">
        <f t="shared" si="232"/>
        <v>*</v>
      </c>
      <c r="OG71" s="176" t="str">
        <f t="shared" si="233"/>
        <v>*</v>
      </c>
      <c r="OH71" s="175" t="str">
        <f t="shared" si="234"/>
        <v>*</v>
      </c>
      <c r="OI71" s="176" t="str">
        <f>TEXT(GG71,"زمانیا-")</f>
        <v>*</v>
      </c>
      <c r="OJ71" s="175" t="str">
        <f t="shared" si="236"/>
        <v>*</v>
      </c>
      <c r="OK71" s="176" t="str">
        <f t="shared" si="314"/>
        <v>*</v>
      </c>
      <c r="OL71" s="175" t="str">
        <f t="shared" si="315"/>
        <v>*</v>
      </c>
      <c r="OM71" s="176" t="str">
        <f t="shared" si="316"/>
        <v>*</v>
      </c>
      <c r="ON71" s="175" t="str">
        <f t="shared" si="317"/>
        <v>*</v>
      </c>
      <c r="OO71" s="176" t="str">
        <f t="shared" si="318"/>
        <v>*</v>
      </c>
      <c r="OP71" s="175" t="str">
        <f t="shared" si="319"/>
        <v>*</v>
      </c>
      <c r="OQ71" s="176" t="str">
        <f t="shared" si="320"/>
        <v>*</v>
      </c>
      <c r="OR71" s="29">
        <f t="shared" si="239"/>
        <v>31</v>
      </c>
      <c r="OS71" s="30" t="str">
        <f t="shared" si="331"/>
        <v>یکشنبه</v>
      </c>
      <c r="OT71" s="20" t="str">
        <f t="shared" si="321"/>
        <v>*</v>
      </c>
      <c r="OU71" s="20" t="str">
        <f t="shared" si="322"/>
        <v>*</v>
      </c>
      <c r="OV71" s="20" t="str">
        <f t="shared" si="323"/>
        <v>*</v>
      </c>
      <c r="OW71" s="20" t="str">
        <f t="shared" si="324"/>
        <v>*</v>
      </c>
      <c r="OX71" s="20" t="str">
        <f t="shared" si="325"/>
        <v>*</v>
      </c>
      <c r="OY71" s="20" t="str">
        <f t="shared" si="328"/>
        <v>*</v>
      </c>
      <c r="OZ71" s="20" t="str">
        <f t="shared" si="326"/>
        <v>*</v>
      </c>
      <c r="PA71" s="20" t="str">
        <f t="shared" si="327"/>
        <v>*</v>
      </c>
      <c r="PB71" s="20" t="str">
        <f t="shared" si="242"/>
        <v>*</v>
      </c>
      <c r="PC71" s="33" t="str">
        <f t="shared" si="243"/>
        <v>*</v>
      </c>
      <c r="PD71" s="20" t="str">
        <f t="shared" si="244"/>
        <v>*</v>
      </c>
      <c r="PE71" s="33" t="str">
        <f t="shared" si="245"/>
        <v>*</v>
      </c>
      <c r="PF71" s="20" t="str">
        <f t="shared" si="246"/>
        <v>*</v>
      </c>
      <c r="PG71" s="33" t="str">
        <f t="shared" si="247"/>
        <v>*</v>
      </c>
      <c r="PH71" s="20" t="str">
        <f t="shared" si="248"/>
        <v>*</v>
      </c>
      <c r="PI71" s="33" t="str">
        <f t="shared" si="249"/>
        <v>*</v>
      </c>
      <c r="PJ71" s="20" t="str">
        <f t="shared" si="250"/>
        <v>*</v>
      </c>
      <c r="PK71" s="33" t="str">
        <f t="shared" si="251"/>
        <v>*</v>
      </c>
      <c r="PL71" s="20" t="str">
        <f t="shared" si="252"/>
        <v>*</v>
      </c>
      <c r="PM71" s="33" t="str">
        <f t="shared" si="253"/>
        <v>*</v>
      </c>
      <c r="PN71" s="20" t="str">
        <f t="shared" si="254"/>
        <v>*</v>
      </c>
      <c r="PO71" s="33" t="str">
        <f t="shared" si="255"/>
        <v>*</v>
      </c>
      <c r="PP71" s="20" t="str">
        <f t="shared" si="256"/>
        <v>*</v>
      </c>
      <c r="PQ71" s="33" t="str">
        <f t="shared" si="257"/>
        <v>*</v>
      </c>
      <c r="PR71" s="20" t="str">
        <f t="shared" si="258"/>
        <v>*</v>
      </c>
      <c r="PS71" s="33" t="str">
        <f t="shared" si="259"/>
        <v>*</v>
      </c>
      <c r="PT71" s="20" t="str">
        <f t="shared" si="260"/>
        <v>*</v>
      </c>
      <c r="PU71" s="33" t="str">
        <f t="shared" si="261"/>
        <v>*</v>
      </c>
      <c r="PV71" s="20" t="str">
        <f t="shared" si="262"/>
        <v>*</v>
      </c>
      <c r="PW71" s="33" t="str">
        <f t="shared" si="263"/>
        <v>*</v>
      </c>
      <c r="PX71" s="20" t="str">
        <f t="shared" si="264"/>
        <v>*</v>
      </c>
      <c r="PY71" s="33" t="str">
        <f t="shared" si="265"/>
        <v>*</v>
      </c>
      <c r="PZ71" s="20" t="str">
        <f t="shared" si="266"/>
        <v>*</v>
      </c>
      <c r="QA71" s="33" t="str">
        <f t="shared" si="267"/>
        <v>*</v>
      </c>
      <c r="QB71" s="20" t="str">
        <f t="shared" si="268"/>
        <v>*</v>
      </c>
      <c r="QC71" s="33" t="str">
        <f t="shared" si="269"/>
        <v>*</v>
      </c>
      <c r="QD71" s="20" t="str">
        <f t="shared" si="270"/>
        <v>*</v>
      </c>
      <c r="QE71" s="33" t="str">
        <f t="shared" si="271"/>
        <v>*</v>
      </c>
      <c r="QF71" s="20" t="str">
        <f t="shared" si="272"/>
        <v>*</v>
      </c>
      <c r="QG71" s="33" t="str">
        <f t="shared" si="273"/>
        <v>*</v>
      </c>
      <c r="QH71" s="20" t="str">
        <f t="shared" si="274"/>
        <v>*</v>
      </c>
      <c r="QI71" s="33" t="str">
        <f t="shared" si="275"/>
        <v>*</v>
      </c>
      <c r="QJ71" s="20" t="str">
        <f t="shared" si="276"/>
        <v>*</v>
      </c>
      <c r="QK71" s="33" t="str">
        <f t="shared" si="277"/>
        <v>*</v>
      </c>
      <c r="QL71" s="20" t="str">
        <f t="shared" si="278"/>
        <v>*</v>
      </c>
      <c r="QM71" s="33" t="str">
        <f t="shared" si="279"/>
        <v>*</v>
      </c>
      <c r="QN71" s="20" t="str">
        <f t="shared" si="280"/>
        <v>جعفری-</v>
      </c>
      <c r="QO71" s="33" t="str">
        <f t="shared" si="281"/>
        <v>*</v>
      </c>
      <c r="QP71" s="20" t="str">
        <f t="shared" si="282"/>
        <v>*</v>
      </c>
      <c r="QQ71" s="33" t="str">
        <f t="shared" si="283"/>
        <v>*</v>
      </c>
      <c r="QR71" s="20" t="str">
        <f t="shared" si="284"/>
        <v>*</v>
      </c>
      <c r="QS71" s="33" t="str">
        <f t="shared" si="285"/>
        <v>*</v>
      </c>
      <c r="QT71" s="20" t="str">
        <f t="shared" si="286"/>
        <v>*</v>
      </c>
      <c r="QU71" s="33" t="str">
        <f t="shared" si="287"/>
        <v>*</v>
      </c>
      <c r="QV71" s="20" t="str">
        <f t="shared" si="336"/>
        <v>*</v>
      </c>
      <c r="QW71" s="33" t="str">
        <f t="shared" si="336"/>
        <v>*</v>
      </c>
      <c r="QX71" s="21" t="str">
        <f t="shared" si="290"/>
        <v>*</v>
      </c>
      <c r="QY71" s="21" t="str">
        <f t="shared" si="291"/>
        <v>*</v>
      </c>
      <c r="QZ71" s="55" t="str">
        <f t="shared" si="292"/>
        <v>*</v>
      </c>
      <c r="RA71" s="56" t="str">
        <f t="shared" si="293"/>
        <v>*</v>
      </c>
      <c r="RB71" s="33"/>
      <c r="RC71" s="7"/>
      <c r="RD71" s="337">
        <f t="shared" si="294"/>
        <v>31</v>
      </c>
      <c r="RE71" s="30" t="str">
        <f t="shared" si="332"/>
        <v>یکشنبه</v>
      </c>
      <c r="RF71" s="65" t="s">
        <v>33</v>
      </c>
      <c r="RG71" s="118" t="str">
        <f t="shared" si="295"/>
        <v>*********************************************************</v>
      </c>
      <c r="RH71" s="119"/>
      <c r="RI71" s="120">
        <v>31</v>
      </c>
      <c r="RJ71" s="121" t="str">
        <f t="shared" si="296"/>
        <v>*********************************************************</v>
      </c>
      <c r="RK71" s="104"/>
      <c r="RL71" s="337"/>
      <c r="RM71" s="29">
        <f t="shared" si="297"/>
        <v>31</v>
      </c>
      <c r="RN71" s="30" t="str">
        <f t="shared" si="333"/>
        <v>یکشنبه</v>
      </c>
      <c r="RO71" s="727" t="str">
        <f t="shared" si="298"/>
        <v>************************************جعفری-</v>
      </c>
      <c r="RP71" s="729"/>
      <c r="RQ71" s="66" t="s">
        <v>34</v>
      </c>
      <c r="RR71" s="727" t="str">
        <f t="shared" si="299"/>
        <v>**************************************</v>
      </c>
      <c r="RS71" s="728"/>
      <c r="RT71" s="1"/>
      <c r="RU71" s="1"/>
      <c r="RV71" s="29">
        <f t="shared" si="300"/>
        <v>31</v>
      </c>
      <c r="RW71" s="30" t="str">
        <f t="shared" si="301"/>
        <v>یکشنبه</v>
      </c>
      <c r="RX71" s="762" t="str">
        <f t="shared" si="302"/>
        <v>********************************جعفری-******</v>
      </c>
      <c r="RY71" s="729"/>
      <c r="RZ71" s="66"/>
      <c r="SA71" s="727" t="str">
        <f t="shared" si="303"/>
        <v>***********************************</v>
      </c>
      <c r="SB71" s="728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/>
      <c r="C72" s="391"/>
      <c r="D72" s="392"/>
      <c r="E72" s="319" t="s">
        <v>109</v>
      </c>
      <c r="F72" s="320" t="s">
        <v>34</v>
      </c>
      <c r="G72" s="569"/>
      <c r="H72" s="570"/>
      <c r="I72" s="570"/>
      <c r="J72" s="571"/>
      <c r="K72" s="593"/>
      <c r="L72" s="593"/>
      <c r="M72" s="593"/>
      <c r="N72" s="593"/>
      <c r="O72" s="593"/>
      <c r="P72" s="593"/>
      <c r="Q72" s="593"/>
      <c r="R72" s="593"/>
      <c r="S72" s="594"/>
      <c r="T72" s="580"/>
      <c r="U72" s="581"/>
      <c r="V72" s="581"/>
      <c r="W72" s="582"/>
      <c r="X72" s="583"/>
      <c r="Y72" s="583"/>
      <c r="Z72" s="583"/>
      <c r="AA72" s="583"/>
      <c r="AB72" s="584"/>
      <c r="AC72" s="595" t="str">
        <f>RO12</f>
        <v>***********</v>
      </c>
      <c r="AD72" s="596"/>
      <c r="AE72" s="596"/>
      <c r="AF72" s="596"/>
      <c r="AG72" s="596"/>
      <c r="AH72" s="596"/>
      <c r="AI72" s="597"/>
      <c r="AJ72" s="598"/>
      <c r="AK72" s="583"/>
      <c r="AL72" s="583"/>
      <c r="AM72" s="583"/>
      <c r="AN72" s="583"/>
      <c r="AO72" s="583"/>
      <c r="AP72" s="583"/>
      <c r="AQ72" s="583"/>
      <c r="AR72" s="584"/>
      <c r="AS72" s="618"/>
      <c r="AT72" s="619"/>
      <c r="AU72" s="619"/>
      <c r="AV72" s="619"/>
      <c r="AW72" s="619"/>
      <c r="AX72" s="620"/>
      <c r="AY72" s="1"/>
      <c r="AZ72" s="1"/>
      <c r="BA72" s="1"/>
      <c r="BB72" s="39"/>
      <c r="BC72" s="40"/>
      <c r="BD72" s="41">
        <f>SUM(BD41:BD71)</f>
        <v>0</v>
      </c>
      <c r="BE72" s="41">
        <f t="shared" ref="BE72:DP72" si="337">SUM(BE41:BE71)</f>
        <v>0</v>
      </c>
      <c r="BF72" s="41">
        <f t="shared" si="337"/>
        <v>14</v>
      </c>
      <c r="BG72" s="41">
        <f t="shared" si="337"/>
        <v>0</v>
      </c>
      <c r="BH72" s="41">
        <f t="shared" si="337"/>
        <v>0</v>
      </c>
      <c r="BI72" s="41">
        <f t="shared" si="337"/>
        <v>0</v>
      </c>
      <c r="BJ72" s="41">
        <f t="shared" si="337"/>
        <v>0</v>
      </c>
      <c r="BK72" s="41">
        <f t="shared" si="337"/>
        <v>0</v>
      </c>
      <c r="BL72" s="41">
        <f t="shared" si="337"/>
        <v>0</v>
      </c>
      <c r="BM72" s="41">
        <f t="shared" si="337"/>
        <v>0</v>
      </c>
      <c r="BN72" s="41">
        <f t="shared" si="337"/>
        <v>0</v>
      </c>
      <c r="BO72" s="41">
        <f t="shared" si="337"/>
        <v>0</v>
      </c>
      <c r="BP72" s="41">
        <f t="shared" si="337"/>
        <v>0</v>
      </c>
      <c r="BQ72" s="41">
        <f t="shared" si="337"/>
        <v>0</v>
      </c>
      <c r="BR72" s="41">
        <f t="shared" si="337"/>
        <v>0</v>
      </c>
      <c r="BS72" s="41">
        <f t="shared" si="337"/>
        <v>0</v>
      </c>
      <c r="BT72" s="402">
        <f>SUM(BT41:BT71)</f>
        <v>0</v>
      </c>
      <c r="BU72" s="402">
        <f>SUM(BU41:BU71)</f>
        <v>0</v>
      </c>
      <c r="BV72" s="41">
        <f t="shared" si="337"/>
        <v>0</v>
      </c>
      <c r="BW72" s="41">
        <f t="shared" si="337"/>
        <v>0</v>
      </c>
      <c r="BX72" s="41">
        <f t="shared" si="337"/>
        <v>0</v>
      </c>
      <c r="BY72" s="41">
        <f t="shared" si="337"/>
        <v>0</v>
      </c>
      <c r="BZ72" s="41">
        <f t="shared" si="337"/>
        <v>0</v>
      </c>
      <c r="CA72" s="41">
        <f t="shared" si="337"/>
        <v>0</v>
      </c>
      <c r="CB72" s="41">
        <f t="shared" si="337"/>
        <v>0</v>
      </c>
      <c r="CC72" s="41">
        <f t="shared" si="337"/>
        <v>0</v>
      </c>
      <c r="CD72" s="41">
        <f t="shared" si="337"/>
        <v>0</v>
      </c>
      <c r="CE72" s="41">
        <f t="shared" si="337"/>
        <v>0</v>
      </c>
      <c r="CF72" s="41">
        <f t="shared" si="337"/>
        <v>0</v>
      </c>
      <c r="CG72" s="41">
        <f t="shared" si="337"/>
        <v>0</v>
      </c>
      <c r="CH72" s="395">
        <f>SUM(CH41:CH71)</f>
        <v>0</v>
      </c>
      <c r="CI72" s="395">
        <f>SUM(CI41:CI71)</f>
        <v>0</v>
      </c>
      <c r="CJ72" s="41">
        <f t="shared" si="337"/>
        <v>0</v>
      </c>
      <c r="CK72" s="41">
        <f t="shared" si="337"/>
        <v>0</v>
      </c>
      <c r="CL72" s="395">
        <f>SUM(CL41:CL71)</f>
        <v>0</v>
      </c>
      <c r="CM72" s="395">
        <f>SUM(CM41:CM71)</f>
        <v>0</v>
      </c>
      <c r="CN72" s="41">
        <f t="shared" si="337"/>
        <v>0</v>
      </c>
      <c r="CO72" s="41">
        <f t="shared" si="337"/>
        <v>0</v>
      </c>
      <c r="CP72" s="41">
        <f t="shared" si="337"/>
        <v>0</v>
      </c>
      <c r="CQ72" s="41">
        <f t="shared" si="337"/>
        <v>0</v>
      </c>
      <c r="CR72" s="41">
        <f t="shared" si="337"/>
        <v>0</v>
      </c>
      <c r="CS72" s="41">
        <f t="shared" si="337"/>
        <v>0</v>
      </c>
      <c r="CT72" s="41">
        <f t="shared" si="337"/>
        <v>0</v>
      </c>
      <c r="CU72" s="41">
        <f t="shared" si="337"/>
        <v>0</v>
      </c>
      <c r="CV72" s="41">
        <f t="shared" si="337"/>
        <v>0</v>
      </c>
      <c r="CW72" s="41">
        <f t="shared" si="337"/>
        <v>0</v>
      </c>
      <c r="CX72" s="41">
        <f t="shared" si="337"/>
        <v>0</v>
      </c>
      <c r="CY72" s="41">
        <f t="shared" si="337"/>
        <v>0</v>
      </c>
      <c r="CZ72" s="41">
        <f t="shared" si="337"/>
        <v>0</v>
      </c>
      <c r="DA72" s="41">
        <f t="shared" si="337"/>
        <v>0</v>
      </c>
      <c r="DB72" s="41">
        <f t="shared" si="337"/>
        <v>0</v>
      </c>
      <c r="DC72" s="41">
        <f t="shared" si="337"/>
        <v>0</v>
      </c>
      <c r="DD72" s="41">
        <f t="shared" si="337"/>
        <v>0</v>
      </c>
      <c r="DE72" s="41">
        <f t="shared" si="337"/>
        <v>0</v>
      </c>
      <c r="DF72" s="41">
        <f t="shared" si="337"/>
        <v>0</v>
      </c>
      <c r="DG72" s="41">
        <f t="shared" si="337"/>
        <v>0</v>
      </c>
      <c r="DH72" s="41">
        <f t="shared" si="337"/>
        <v>0</v>
      </c>
      <c r="DI72" s="41">
        <f t="shared" si="337"/>
        <v>0</v>
      </c>
      <c r="DJ72" s="41">
        <f t="shared" si="337"/>
        <v>0</v>
      </c>
      <c r="DK72" s="41">
        <f t="shared" si="337"/>
        <v>0</v>
      </c>
      <c r="DL72" s="41">
        <f t="shared" si="337"/>
        <v>0</v>
      </c>
      <c r="DM72" s="41">
        <f t="shared" si="337"/>
        <v>0</v>
      </c>
      <c r="DN72" s="41">
        <f t="shared" si="337"/>
        <v>0</v>
      </c>
      <c r="DO72" s="41">
        <f t="shared" si="337"/>
        <v>0</v>
      </c>
      <c r="DP72" s="41">
        <f t="shared" si="337"/>
        <v>0</v>
      </c>
      <c r="DQ72" s="41">
        <f t="shared" ref="DQ72:GB72" si="338">SUM(DQ41:DQ71)</f>
        <v>0</v>
      </c>
      <c r="DR72" s="41">
        <f t="shared" si="338"/>
        <v>0</v>
      </c>
      <c r="DS72" s="41">
        <f t="shared" si="338"/>
        <v>0</v>
      </c>
      <c r="DT72" s="41">
        <f t="shared" si="338"/>
        <v>0</v>
      </c>
      <c r="DU72" s="41">
        <f t="shared" si="338"/>
        <v>0</v>
      </c>
      <c r="DV72" s="41">
        <f t="shared" si="338"/>
        <v>0</v>
      </c>
      <c r="DW72" s="41">
        <f t="shared" si="338"/>
        <v>0</v>
      </c>
      <c r="DX72" s="41">
        <f t="shared" si="338"/>
        <v>0</v>
      </c>
      <c r="DY72" s="41">
        <f t="shared" si="338"/>
        <v>0</v>
      </c>
      <c r="DZ72" s="41">
        <f t="shared" si="338"/>
        <v>0</v>
      </c>
      <c r="EA72" s="41">
        <f t="shared" si="338"/>
        <v>0</v>
      </c>
      <c r="EB72" s="41">
        <f t="shared" si="338"/>
        <v>0</v>
      </c>
      <c r="EC72" s="41">
        <f t="shared" si="338"/>
        <v>0</v>
      </c>
      <c r="ED72" s="41">
        <f t="shared" si="338"/>
        <v>0</v>
      </c>
      <c r="EE72" s="41">
        <f t="shared" si="338"/>
        <v>0</v>
      </c>
      <c r="EF72" s="41">
        <f>SUM(EF41:EF71)</f>
        <v>0</v>
      </c>
      <c r="EG72" s="41">
        <f>SUM(EG41:EG71)</f>
        <v>0</v>
      </c>
      <c r="EH72" s="41">
        <f t="shared" si="338"/>
        <v>0</v>
      </c>
      <c r="EI72" s="41">
        <f t="shared" si="338"/>
        <v>0</v>
      </c>
      <c r="EJ72" s="41">
        <f t="shared" si="338"/>
        <v>0</v>
      </c>
      <c r="EK72" s="41">
        <f t="shared" si="338"/>
        <v>0</v>
      </c>
      <c r="EL72" s="41">
        <f t="shared" si="338"/>
        <v>0</v>
      </c>
      <c r="EM72" s="41">
        <f t="shared" si="338"/>
        <v>0</v>
      </c>
      <c r="EN72" s="41">
        <f t="shared" si="338"/>
        <v>0</v>
      </c>
      <c r="EO72" s="41">
        <f t="shared" si="338"/>
        <v>0</v>
      </c>
      <c r="EP72" s="41">
        <f t="shared" si="338"/>
        <v>0</v>
      </c>
      <c r="EQ72" s="41">
        <f t="shared" si="338"/>
        <v>0</v>
      </c>
      <c r="ER72" s="41">
        <f t="shared" si="338"/>
        <v>0</v>
      </c>
      <c r="ES72" s="41">
        <f t="shared" si="338"/>
        <v>0</v>
      </c>
      <c r="ET72" s="41">
        <f t="shared" si="338"/>
        <v>0</v>
      </c>
      <c r="EU72" s="41">
        <f t="shared" si="338"/>
        <v>0</v>
      </c>
      <c r="EV72" s="41">
        <f t="shared" si="338"/>
        <v>0</v>
      </c>
      <c r="EW72" s="41">
        <f t="shared" si="338"/>
        <v>0</v>
      </c>
      <c r="EX72" s="41">
        <f t="shared" si="338"/>
        <v>0</v>
      </c>
      <c r="EY72" s="41">
        <f t="shared" si="338"/>
        <v>0</v>
      </c>
      <c r="EZ72" s="41">
        <f t="shared" si="338"/>
        <v>0</v>
      </c>
      <c r="FA72" s="41">
        <f t="shared" si="338"/>
        <v>0</v>
      </c>
      <c r="FB72" s="41">
        <f t="shared" si="338"/>
        <v>0</v>
      </c>
      <c r="FC72" s="41">
        <f t="shared" si="338"/>
        <v>0</v>
      </c>
      <c r="FD72" s="41">
        <f t="shared" si="338"/>
        <v>0</v>
      </c>
      <c r="FE72" s="41">
        <f t="shared" si="338"/>
        <v>0</v>
      </c>
      <c r="FF72" s="41">
        <f t="shared" si="338"/>
        <v>0</v>
      </c>
      <c r="FG72" s="41">
        <f t="shared" si="338"/>
        <v>0</v>
      </c>
      <c r="FH72" s="41">
        <f t="shared" si="338"/>
        <v>0</v>
      </c>
      <c r="FI72" s="41">
        <f t="shared" si="338"/>
        <v>0</v>
      </c>
      <c r="FJ72" s="41">
        <f t="shared" si="338"/>
        <v>0</v>
      </c>
      <c r="FK72" s="41">
        <f t="shared" si="338"/>
        <v>0</v>
      </c>
      <c r="FL72" s="41">
        <f t="shared" si="338"/>
        <v>0</v>
      </c>
      <c r="FM72" s="41">
        <f t="shared" si="338"/>
        <v>0</v>
      </c>
      <c r="FN72" s="41">
        <f t="shared" si="338"/>
        <v>0</v>
      </c>
      <c r="FO72" s="41">
        <f t="shared" si="338"/>
        <v>0</v>
      </c>
      <c r="FP72" s="41">
        <f t="shared" si="338"/>
        <v>0</v>
      </c>
      <c r="FQ72" s="41">
        <f t="shared" si="338"/>
        <v>0</v>
      </c>
      <c r="FR72" s="41">
        <f t="shared" si="338"/>
        <v>0</v>
      </c>
      <c r="FS72" s="41">
        <f t="shared" si="338"/>
        <v>0</v>
      </c>
      <c r="FT72" s="41">
        <f t="shared" si="338"/>
        <v>0</v>
      </c>
      <c r="FU72" s="41">
        <f t="shared" si="338"/>
        <v>0</v>
      </c>
      <c r="FV72" s="41">
        <f t="shared" si="338"/>
        <v>0</v>
      </c>
      <c r="FW72" s="41">
        <f t="shared" si="338"/>
        <v>0</v>
      </c>
      <c r="FX72" s="41">
        <f t="shared" si="338"/>
        <v>0</v>
      </c>
      <c r="FY72" s="41">
        <f t="shared" si="338"/>
        <v>0</v>
      </c>
      <c r="FZ72" s="41">
        <f t="shared" si="338"/>
        <v>0</v>
      </c>
      <c r="GA72" s="41">
        <f t="shared" si="338"/>
        <v>0</v>
      </c>
      <c r="GB72" s="41">
        <f t="shared" si="338"/>
        <v>0</v>
      </c>
      <c r="GC72" s="41">
        <f t="shared" ref="GC72:IN72" si="339">SUM(GC41:GC71)</f>
        <v>0</v>
      </c>
      <c r="GD72" s="41">
        <f t="shared" si="339"/>
        <v>0</v>
      </c>
      <c r="GE72" s="41">
        <f t="shared" si="339"/>
        <v>0</v>
      </c>
      <c r="GF72" s="41">
        <f t="shared" si="339"/>
        <v>0</v>
      </c>
      <c r="GG72" s="41">
        <f t="shared" si="339"/>
        <v>0</v>
      </c>
      <c r="GH72" s="41">
        <f t="shared" si="339"/>
        <v>0</v>
      </c>
      <c r="GI72" s="41">
        <f t="shared" si="339"/>
        <v>0</v>
      </c>
      <c r="GJ72" s="41">
        <f t="shared" si="339"/>
        <v>0</v>
      </c>
      <c r="GK72" s="41">
        <f t="shared" si="339"/>
        <v>0</v>
      </c>
      <c r="GL72" s="41">
        <f t="shared" si="339"/>
        <v>0</v>
      </c>
      <c r="GM72" s="41">
        <f t="shared" si="339"/>
        <v>0</v>
      </c>
      <c r="GN72" s="41">
        <f t="shared" si="339"/>
        <v>0</v>
      </c>
      <c r="GO72" s="41">
        <f t="shared" si="339"/>
        <v>0</v>
      </c>
      <c r="GP72" s="41">
        <f t="shared" si="339"/>
        <v>0</v>
      </c>
      <c r="GQ72" s="41">
        <f t="shared" si="339"/>
        <v>0</v>
      </c>
      <c r="GR72" s="41">
        <f t="shared" si="339"/>
        <v>0</v>
      </c>
      <c r="GS72" s="41">
        <f t="shared" si="339"/>
        <v>0</v>
      </c>
      <c r="GT72" s="41">
        <f t="shared" si="339"/>
        <v>0</v>
      </c>
      <c r="GU72" s="41">
        <f t="shared" si="339"/>
        <v>0</v>
      </c>
      <c r="GV72" s="41">
        <f t="shared" si="339"/>
        <v>0</v>
      </c>
      <c r="GW72" s="41">
        <f t="shared" si="339"/>
        <v>0</v>
      </c>
      <c r="GX72" s="41">
        <f t="shared" si="339"/>
        <v>1</v>
      </c>
      <c r="GY72" s="41">
        <f t="shared" si="339"/>
        <v>0</v>
      </c>
      <c r="GZ72" s="41">
        <f t="shared" si="339"/>
        <v>0</v>
      </c>
      <c r="HA72" s="41">
        <f t="shared" si="339"/>
        <v>0</v>
      </c>
      <c r="HB72" s="41">
        <f t="shared" si="339"/>
        <v>0</v>
      </c>
      <c r="HC72" s="41">
        <f t="shared" si="339"/>
        <v>0</v>
      </c>
      <c r="HD72" s="41">
        <f t="shared" si="339"/>
        <v>0</v>
      </c>
      <c r="HE72" s="41">
        <f t="shared" si="339"/>
        <v>0</v>
      </c>
      <c r="HF72" s="41">
        <f t="shared" si="339"/>
        <v>0</v>
      </c>
      <c r="HG72" s="41">
        <f t="shared" si="339"/>
        <v>0</v>
      </c>
      <c r="HH72" s="41">
        <f t="shared" si="339"/>
        <v>0</v>
      </c>
      <c r="HI72" s="41">
        <f t="shared" si="339"/>
        <v>0</v>
      </c>
      <c r="HJ72" s="41">
        <f t="shared" si="339"/>
        <v>0</v>
      </c>
      <c r="HK72" s="41">
        <f t="shared" si="339"/>
        <v>0</v>
      </c>
      <c r="HL72" s="41">
        <f t="shared" si="339"/>
        <v>0</v>
      </c>
      <c r="HM72" s="41">
        <f t="shared" si="339"/>
        <v>0</v>
      </c>
      <c r="HN72" s="41">
        <f t="shared" si="339"/>
        <v>0</v>
      </c>
      <c r="HO72" s="41">
        <f t="shared" si="339"/>
        <v>0</v>
      </c>
      <c r="HP72" s="41">
        <f t="shared" si="339"/>
        <v>0</v>
      </c>
      <c r="HQ72" s="41">
        <f t="shared" si="339"/>
        <v>0</v>
      </c>
      <c r="HR72" s="41">
        <f t="shared" si="339"/>
        <v>0</v>
      </c>
      <c r="HS72" s="41">
        <f t="shared" si="339"/>
        <v>0</v>
      </c>
      <c r="HT72" s="41">
        <f t="shared" si="339"/>
        <v>0</v>
      </c>
      <c r="HU72" s="41">
        <f t="shared" si="339"/>
        <v>0</v>
      </c>
      <c r="HV72" s="41">
        <f t="shared" si="339"/>
        <v>0</v>
      </c>
      <c r="HW72" s="41">
        <f t="shared" si="339"/>
        <v>0</v>
      </c>
      <c r="HX72" s="41">
        <f t="shared" si="339"/>
        <v>0</v>
      </c>
      <c r="HY72" s="41">
        <f t="shared" si="339"/>
        <v>0</v>
      </c>
      <c r="HZ72" s="41">
        <f t="shared" si="339"/>
        <v>0</v>
      </c>
      <c r="IA72" s="41">
        <f t="shared" si="339"/>
        <v>0</v>
      </c>
      <c r="IB72" s="41">
        <f t="shared" si="339"/>
        <v>0</v>
      </c>
      <c r="IC72" s="41">
        <f t="shared" si="339"/>
        <v>0</v>
      </c>
      <c r="ID72" s="41">
        <f t="shared" si="339"/>
        <v>0</v>
      </c>
      <c r="IE72" s="41">
        <f t="shared" si="339"/>
        <v>0</v>
      </c>
      <c r="IF72" s="41">
        <f t="shared" si="339"/>
        <v>0</v>
      </c>
      <c r="IG72" s="41">
        <f t="shared" si="339"/>
        <v>0</v>
      </c>
      <c r="IH72" s="41"/>
      <c r="II72" s="41">
        <f t="shared" si="339"/>
        <v>0</v>
      </c>
      <c r="IJ72" s="41">
        <f t="shared" si="339"/>
        <v>10</v>
      </c>
      <c r="IK72" s="41">
        <f t="shared" si="339"/>
        <v>0</v>
      </c>
      <c r="IL72" s="41">
        <f t="shared" si="339"/>
        <v>0</v>
      </c>
      <c r="IM72" s="41">
        <f t="shared" si="339"/>
        <v>0</v>
      </c>
      <c r="IN72" s="41">
        <f t="shared" si="339"/>
        <v>11</v>
      </c>
      <c r="IO72" s="41">
        <f t="shared" ref="IO72:JA72" si="340">SUM(IO41:IO71)</f>
        <v>0</v>
      </c>
      <c r="IP72" s="41">
        <f t="shared" si="340"/>
        <v>0</v>
      </c>
      <c r="IQ72" s="41">
        <f t="shared" si="340"/>
        <v>0</v>
      </c>
      <c r="IR72" s="41">
        <f t="shared" si="340"/>
        <v>0</v>
      </c>
      <c r="IS72" s="41">
        <f t="shared" si="340"/>
        <v>0</v>
      </c>
      <c r="IT72" s="41">
        <f t="shared" si="340"/>
        <v>0</v>
      </c>
      <c r="IU72" s="41">
        <f t="shared" si="340"/>
        <v>0</v>
      </c>
      <c r="IV72" s="41">
        <f t="shared" si="340"/>
        <v>0</v>
      </c>
      <c r="IW72" s="41">
        <f t="shared" si="340"/>
        <v>0</v>
      </c>
      <c r="IX72" s="41">
        <f t="shared" si="340"/>
        <v>0</v>
      </c>
      <c r="IY72" s="41">
        <f t="shared" si="340"/>
        <v>0</v>
      </c>
      <c r="IZ72" s="41">
        <f t="shared" si="340"/>
        <v>0</v>
      </c>
      <c r="JA72" s="41">
        <f t="shared" si="340"/>
        <v>0</v>
      </c>
      <c r="JB72" s="741">
        <f>SUM(BD72:JA72)</f>
        <v>36</v>
      </c>
      <c r="JC72" s="742"/>
      <c r="JD72" s="742"/>
      <c r="JE72" s="742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41">SUM(MV41:MV71)</f>
        <v>0</v>
      </c>
      <c r="MW72" s="42">
        <f t="shared" si="341"/>
        <v>0</v>
      </c>
      <c r="MX72" s="41">
        <f t="shared" si="341"/>
        <v>0</v>
      </c>
      <c r="MY72" s="42">
        <f t="shared" si="341"/>
        <v>0</v>
      </c>
      <c r="MZ72" s="41">
        <f t="shared" si="341"/>
        <v>0</v>
      </c>
      <c r="NA72" s="42">
        <f t="shared" si="341"/>
        <v>0</v>
      </c>
      <c r="NB72" s="41">
        <f t="shared" si="341"/>
        <v>0</v>
      </c>
      <c r="NC72" s="42">
        <f t="shared" si="341"/>
        <v>0</v>
      </c>
      <c r="ND72" s="41">
        <f t="shared" si="341"/>
        <v>0</v>
      </c>
      <c r="NE72" s="42">
        <f t="shared" si="341"/>
        <v>0</v>
      </c>
      <c r="NF72" s="41">
        <f t="shared" si="341"/>
        <v>0</v>
      </c>
      <c r="NG72" s="42">
        <f t="shared" si="341"/>
        <v>0</v>
      </c>
      <c r="NH72" s="41">
        <f t="shared" si="341"/>
        <v>0</v>
      </c>
      <c r="NI72" s="42">
        <f t="shared" si="341"/>
        <v>0</v>
      </c>
      <c r="NJ72" s="41">
        <f t="shared" si="341"/>
        <v>0</v>
      </c>
      <c r="NK72" s="42">
        <f t="shared" si="341"/>
        <v>0</v>
      </c>
      <c r="NL72" s="41">
        <f t="shared" si="341"/>
        <v>0</v>
      </c>
      <c r="NM72" s="42">
        <f t="shared" si="341"/>
        <v>0</v>
      </c>
      <c r="NN72" s="41">
        <f t="shared" si="341"/>
        <v>0</v>
      </c>
      <c r="NO72" s="42">
        <f t="shared" si="341"/>
        <v>0</v>
      </c>
      <c r="NP72" s="41">
        <f t="shared" si="341"/>
        <v>0</v>
      </c>
      <c r="NQ72" s="42">
        <f t="shared" si="341"/>
        <v>0</v>
      </c>
      <c r="NR72" s="41">
        <f t="shared" si="341"/>
        <v>0</v>
      </c>
      <c r="NS72" s="42">
        <f t="shared" si="341"/>
        <v>0</v>
      </c>
      <c r="NT72" s="41">
        <f t="shared" si="341"/>
        <v>0</v>
      </c>
      <c r="NU72" s="42">
        <f t="shared" si="341"/>
        <v>0</v>
      </c>
      <c r="NV72" s="41">
        <f t="shared" si="341"/>
        <v>0</v>
      </c>
      <c r="NW72" s="42">
        <f t="shared" si="341"/>
        <v>0</v>
      </c>
      <c r="NX72" s="41">
        <f t="shared" si="341"/>
        <v>0</v>
      </c>
      <c r="NY72" s="42">
        <f t="shared" si="341"/>
        <v>0</v>
      </c>
      <c r="NZ72" s="41">
        <f t="shared" si="341"/>
        <v>0</v>
      </c>
      <c r="OA72" s="42">
        <f t="shared" si="341"/>
        <v>0</v>
      </c>
      <c r="OB72" s="41">
        <f t="shared" si="341"/>
        <v>0</v>
      </c>
      <c r="OC72" s="42">
        <f t="shared" si="341"/>
        <v>0</v>
      </c>
      <c r="OD72" s="41">
        <f t="shared" si="341"/>
        <v>0</v>
      </c>
      <c r="OE72" s="42">
        <f t="shared" si="341"/>
        <v>0</v>
      </c>
      <c r="OF72" s="41">
        <f t="shared" si="341"/>
        <v>0</v>
      </c>
      <c r="OG72" s="42">
        <f t="shared" si="341"/>
        <v>0</v>
      </c>
      <c r="OH72" s="41">
        <f t="shared" si="341"/>
        <v>0</v>
      </c>
      <c r="OI72" s="42">
        <f t="shared" si="341"/>
        <v>0</v>
      </c>
      <c r="OJ72" s="41">
        <f t="shared" si="341"/>
        <v>0</v>
      </c>
      <c r="OK72" s="42">
        <f t="shared" si="341"/>
        <v>0</v>
      </c>
      <c r="OL72" s="41">
        <f t="shared" si="341"/>
        <v>0</v>
      </c>
      <c r="OM72" s="42">
        <f t="shared" si="341"/>
        <v>0</v>
      </c>
      <c r="ON72" s="41">
        <f t="shared" si="341"/>
        <v>0</v>
      </c>
      <c r="OO72" s="42">
        <f t="shared" si="341"/>
        <v>0</v>
      </c>
      <c r="OP72" s="41">
        <f t="shared" si="341"/>
        <v>0</v>
      </c>
      <c r="OQ72" s="42">
        <f t="shared" si="341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299</v>
      </c>
      <c r="B73" s="251" t="s">
        <v>309</v>
      </c>
      <c r="C73" s="349" t="s">
        <v>172</v>
      </c>
      <c r="D73" s="350" t="s">
        <v>207</v>
      </c>
      <c r="E73" s="351" t="s">
        <v>209</v>
      </c>
      <c r="F73" s="352" t="s">
        <v>208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303</v>
      </c>
      <c r="O73" s="245" t="s">
        <v>303</v>
      </c>
      <c r="P73" s="193" t="s">
        <v>303</v>
      </c>
      <c r="Q73" s="577" t="s">
        <v>303</v>
      </c>
      <c r="R73" s="578"/>
      <c r="S73" s="246" t="s">
        <v>110</v>
      </c>
      <c r="T73" s="354"/>
      <c r="U73" s="354"/>
      <c r="V73" s="354"/>
      <c r="W73" s="354"/>
      <c r="X73" s="246" t="s">
        <v>111</v>
      </c>
      <c r="Y73" s="354"/>
      <c r="Z73" s="354"/>
      <c r="AA73" s="354"/>
      <c r="AB73" s="354"/>
      <c r="AC73" s="247" t="s">
        <v>135</v>
      </c>
      <c r="AD73" s="248"/>
      <c r="AE73" s="248"/>
      <c r="AF73" s="248"/>
      <c r="AG73" s="249" t="s">
        <v>31</v>
      </c>
      <c r="AH73" s="248"/>
      <c r="AI73" s="248"/>
      <c r="AJ73" s="248"/>
      <c r="AK73" s="247" t="s">
        <v>112</v>
      </c>
      <c r="AL73" s="248"/>
      <c r="AM73" s="248"/>
      <c r="AN73" s="248"/>
      <c r="AO73" s="249" t="s">
        <v>113</v>
      </c>
      <c r="AP73" s="248"/>
      <c r="AQ73" s="248"/>
      <c r="AR73" s="248"/>
      <c r="AS73" s="247" t="s">
        <v>198</v>
      </c>
      <c r="AT73" s="248"/>
      <c r="AU73" s="248"/>
      <c r="AV73" s="250" t="s">
        <v>114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290</v>
      </c>
      <c r="B74" s="252" t="s">
        <v>149</v>
      </c>
      <c r="C74" s="315"/>
      <c r="D74" s="314"/>
      <c r="E74" s="308"/>
      <c r="F74" s="321" t="s">
        <v>104</v>
      </c>
      <c r="G74" s="322" t="s">
        <v>27</v>
      </c>
      <c r="H74" s="558" t="s">
        <v>293</v>
      </c>
      <c r="I74" s="559"/>
      <c r="J74" s="279"/>
      <c r="K74" s="564" t="s">
        <v>297</v>
      </c>
      <c r="L74" s="565"/>
      <c r="M74" s="254"/>
      <c r="N74" s="356" t="s">
        <v>202</v>
      </c>
      <c r="O74" s="255"/>
      <c r="P74" s="253"/>
      <c r="Q74" s="256"/>
      <c r="R74" s="257"/>
      <c r="S74" s="357" t="s">
        <v>194</v>
      </c>
      <c r="T74" s="258"/>
      <c r="U74" s="259"/>
      <c r="V74" s="260"/>
      <c r="W74" s="253"/>
      <c r="X74" s="261"/>
      <c r="Y74" s="261"/>
      <c r="Z74" s="261"/>
      <c r="AA74" s="262"/>
      <c r="AB74" s="263"/>
      <c r="AC74" s="332" t="s">
        <v>213</v>
      </c>
      <c r="AD74" s="574" t="str">
        <f>RG49</f>
        <v>*********************************************************</v>
      </c>
      <c r="AE74" s="575"/>
      <c r="AF74" s="575"/>
      <c r="AG74" s="575"/>
      <c r="AH74" s="575"/>
      <c r="AI74" s="575"/>
      <c r="AJ74" s="575"/>
      <c r="AK74" s="575"/>
      <c r="AL74" s="575"/>
      <c r="AM74" s="575"/>
      <c r="AN74" s="575"/>
      <c r="AO74" s="575"/>
      <c r="AP74" s="575"/>
      <c r="AQ74" s="575"/>
      <c r="AR74" s="576"/>
      <c r="AS74" s="607" t="s">
        <v>216</v>
      </c>
      <c r="AT74" s="608"/>
      <c r="AU74" s="608"/>
      <c r="AV74" s="608"/>
      <c r="AW74" s="608"/>
      <c r="AX74" s="609"/>
      <c r="AY74" s="1"/>
      <c r="AZ74" s="1"/>
      <c r="BA74" s="1"/>
      <c r="BB74" s="673" t="s">
        <v>117</v>
      </c>
      <c r="BC74" s="674"/>
      <c r="BD74" s="674"/>
      <c r="BE74" s="674"/>
      <c r="BF74" s="674"/>
      <c r="BG74" s="674"/>
      <c r="BH74" s="674"/>
      <c r="BI74" s="674"/>
      <c r="BJ74" s="674"/>
      <c r="BK74" s="674"/>
      <c r="BL74" s="674"/>
      <c r="BM74" s="674"/>
      <c r="BN74" s="674"/>
      <c r="BO74" s="674"/>
      <c r="BP74" s="674"/>
      <c r="BQ74" s="674"/>
      <c r="BR74" s="674"/>
      <c r="BS74" s="674"/>
      <c r="BT74" s="674"/>
      <c r="BU74" s="674"/>
      <c r="BV74" s="674"/>
      <c r="BW74" s="674"/>
      <c r="BX74" s="674"/>
      <c r="BY74" s="674"/>
      <c r="BZ74" s="674"/>
      <c r="CA74" s="674"/>
      <c r="CB74" s="674"/>
      <c r="CC74" s="674"/>
      <c r="CD74" s="674"/>
      <c r="CE74" s="674"/>
      <c r="CF74" s="674"/>
      <c r="CG74" s="674"/>
      <c r="CH74" s="674"/>
      <c r="CI74" s="675"/>
      <c r="CJ74" s="673" t="s">
        <v>118</v>
      </c>
      <c r="CK74" s="674"/>
      <c r="CL74" s="674"/>
      <c r="CM74" s="674"/>
      <c r="CN74" s="674"/>
      <c r="CO74" s="674"/>
      <c r="CP74" s="674"/>
      <c r="CQ74" s="674"/>
      <c r="CR74" s="674"/>
      <c r="CS74" s="674"/>
      <c r="CT74" s="674"/>
      <c r="CU74" s="674"/>
      <c r="CV74" s="674"/>
      <c r="CW74" s="674"/>
      <c r="CX74" s="674"/>
      <c r="CY74" s="674"/>
      <c r="CZ74" s="674"/>
      <c r="DA74" s="674"/>
      <c r="DB74" s="674"/>
      <c r="DC74" s="674"/>
      <c r="DD74" s="674"/>
      <c r="DE74" s="674"/>
      <c r="DF74" s="674"/>
      <c r="DG74" s="674"/>
      <c r="DH74" s="674"/>
      <c r="DI74" s="674"/>
      <c r="DJ74" s="674"/>
      <c r="DK74" s="674"/>
      <c r="DL74" s="674"/>
      <c r="DM74" s="675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291</v>
      </c>
      <c r="B75" s="359" t="s">
        <v>306</v>
      </c>
      <c r="C75" s="360"/>
      <c r="D75" s="361"/>
      <c r="E75" s="309"/>
      <c r="F75" s="323" t="s">
        <v>107</v>
      </c>
      <c r="G75" s="324" t="s">
        <v>27</v>
      </c>
      <c r="H75" s="558" t="s">
        <v>203</v>
      </c>
      <c r="I75" s="559"/>
      <c r="J75" s="279"/>
      <c r="K75" s="564" t="s">
        <v>226</v>
      </c>
      <c r="L75" s="565"/>
      <c r="M75" s="275"/>
      <c r="N75" s="362" t="s">
        <v>199</v>
      </c>
      <c r="O75" s="275"/>
      <c r="P75" s="271"/>
      <c r="Q75" s="271"/>
      <c r="R75" s="276"/>
      <c r="S75" s="363" t="s">
        <v>194</v>
      </c>
      <c r="T75" s="268"/>
      <c r="U75" s="269"/>
      <c r="V75" s="270"/>
      <c r="W75" s="271"/>
      <c r="X75" s="265"/>
      <c r="Y75" s="424"/>
      <c r="Z75" s="264"/>
      <c r="AA75" s="265"/>
      <c r="AB75" s="266"/>
      <c r="AC75" s="333" t="s">
        <v>214</v>
      </c>
      <c r="AD75" s="633" t="str">
        <f>RG13</f>
        <v>********************************</v>
      </c>
      <c r="AE75" s="634"/>
      <c r="AF75" s="634"/>
      <c r="AG75" s="634"/>
      <c r="AH75" s="634"/>
      <c r="AI75" s="634"/>
      <c r="AJ75" s="634"/>
      <c r="AK75" s="634"/>
      <c r="AL75" s="634"/>
      <c r="AM75" s="634"/>
      <c r="AN75" s="634"/>
      <c r="AO75" s="634"/>
      <c r="AP75" s="634"/>
      <c r="AQ75" s="634"/>
      <c r="AR75" s="635"/>
      <c r="AS75" s="612" t="s">
        <v>223</v>
      </c>
      <c r="AT75" s="613"/>
      <c r="AU75" s="613"/>
      <c r="AV75" s="613"/>
      <c r="AW75" s="613"/>
      <c r="AX75" s="614"/>
      <c r="AY75" s="1"/>
      <c r="AZ75" s="1"/>
      <c r="BA75" s="1"/>
      <c r="BB75" s="10" t="s">
        <v>0</v>
      </c>
      <c r="BC75" s="11"/>
      <c r="BD75" s="663"/>
      <c r="BE75" s="664"/>
      <c r="BF75" s="663" t="s">
        <v>82</v>
      </c>
      <c r="BG75" s="664"/>
      <c r="BH75" s="663" t="s">
        <v>169</v>
      </c>
      <c r="BI75" s="664"/>
      <c r="BJ75" s="663" t="s">
        <v>83</v>
      </c>
      <c r="BK75" s="664"/>
      <c r="BL75" s="663" t="s">
        <v>133</v>
      </c>
      <c r="BM75" s="664"/>
      <c r="BN75" s="663" t="s">
        <v>166</v>
      </c>
      <c r="BO75" s="664"/>
      <c r="BP75" s="663" t="s">
        <v>164</v>
      </c>
      <c r="BQ75" s="664"/>
      <c r="BR75" s="663" t="s">
        <v>184</v>
      </c>
      <c r="BS75" s="664"/>
      <c r="BT75" s="663" t="s">
        <v>85</v>
      </c>
      <c r="BU75" s="664"/>
      <c r="BV75" s="663" t="s">
        <v>86</v>
      </c>
      <c r="BW75" s="664"/>
      <c r="BX75" s="663" t="s">
        <v>87</v>
      </c>
      <c r="BY75" s="664"/>
      <c r="BZ75" s="663" t="s">
        <v>88</v>
      </c>
      <c r="CA75" s="664"/>
      <c r="CB75" s="663" t="s">
        <v>89</v>
      </c>
      <c r="CC75" s="664"/>
      <c r="CD75" s="663" t="s">
        <v>90</v>
      </c>
      <c r="CE75" s="664"/>
      <c r="CF75" s="663" t="s">
        <v>163</v>
      </c>
      <c r="CG75" s="664"/>
      <c r="CH75" s="663" t="s">
        <v>91</v>
      </c>
      <c r="CI75" s="664"/>
      <c r="CJ75" s="67" t="s">
        <v>0</v>
      </c>
      <c r="CK75" s="68"/>
      <c r="CL75" s="778" t="s">
        <v>177</v>
      </c>
      <c r="CM75" s="779"/>
      <c r="CN75" s="671" t="s">
        <v>92</v>
      </c>
      <c r="CO75" s="672"/>
      <c r="CP75" s="671" t="s">
        <v>162</v>
      </c>
      <c r="CQ75" s="672"/>
      <c r="CR75" s="665" t="s">
        <v>176</v>
      </c>
      <c r="CS75" s="666"/>
      <c r="CT75" s="665" t="s">
        <v>77</v>
      </c>
      <c r="CU75" s="666"/>
      <c r="CV75" s="396" t="s">
        <v>131</v>
      </c>
      <c r="CW75" s="397"/>
      <c r="CX75" s="665" t="s">
        <v>163</v>
      </c>
      <c r="CY75" s="666"/>
      <c r="CZ75" s="665" t="s">
        <v>93</v>
      </c>
      <c r="DA75" s="666"/>
      <c r="DB75" s="665" t="s">
        <v>94</v>
      </c>
      <c r="DC75" s="666"/>
      <c r="DD75" s="665" t="s">
        <v>175</v>
      </c>
      <c r="DE75" s="666"/>
      <c r="DF75" s="665" t="s">
        <v>95</v>
      </c>
      <c r="DG75" s="666"/>
      <c r="DH75" s="743" t="s">
        <v>96</v>
      </c>
      <c r="DI75" s="744"/>
      <c r="DJ75" s="745" t="s">
        <v>97</v>
      </c>
      <c r="DK75" s="666"/>
      <c r="DL75" s="7"/>
      <c r="DM75" s="7"/>
      <c r="DN75" s="8" t="s">
        <v>0</v>
      </c>
      <c r="DO75" s="9"/>
      <c r="DP75" s="667" t="s">
        <v>81</v>
      </c>
      <c r="DQ75" s="668"/>
      <c r="DR75" s="667" t="s">
        <v>82</v>
      </c>
      <c r="DS75" s="668"/>
      <c r="DT75" s="667" t="s">
        <v>169</v>
      </c>
      <c r="DU75" s="668"/>
      <c r="DV75" s="667" t="s">
        <v>83</v>
      </c>
      <c r="DW75" s="668"/>
      <c r="DX75" s="667" t="s">
        <v>84</v>
      </c>
      <c r="DY75" s="668"/>
      <c r="DZ75" s="667" t="s">
        <v>165</v>
      </c>
      <c r="EA75" s="668"/>
      <c r="EB75" s="667" t="s">
        <v>164</v>
      </c>
      <c r="EC75" s="668"/>
      <c r="ED75" s="69"/>
      <c r="EE75" s="69"/>
      <c r="EF75" s="8" t="s">
        <v>0</v>
      </c>
      <c r="EG75" s="9"/>
      <c r="EH75" s="667" t="s">
        <v>69</v>
      </c>
      <c r="EI75" s="668"/>
      <c r="EJ75" s="667" t="s">
        <v>85</v>
      </c>
      <c r="EK75" s="668"/>
      <c r="EL75" s="667" t="s">
        <v>86</v>
      </c>
      <c r="EM75" s="668"/>
      <c r="EN75" s="667" t="s">
        <v>87</v>
      </c>
      <c r="EO75" s="668"/>
      <c r="EP75" s="667" t="s">
        <v>88</v>
      </c>
      <c r="EQ75" s="668"/>
      <c r="ER75" s="667" t="s">
        <v>89</v>
      </c>
      <c r="ES75" s="668"/>
      <c r="ET75" s="667" t="s">
        <v>90</v>
      </c>
      <c r="EU75" s="668"/>
      <c r="EV75" s="667" t="s">
        <v>163</v>
      </c>
      <c r="EW75" s="668"/>
      <c r="EX75" s="667" t="s">
        <v>91</v>
      </c>
      <c r="EY75" s="668"/>
      <c r="EZ75" s="70"/>
      <c r="FA75" s="70"/>
      <c r="FB75" s="8" t="s">
        <v>0</v>
      </c>
      <c r="FC75" s="9"/>
      <c r="FD75" s="88" t="s">
        <v>180</v>
      </c>
      <c r="FE75" s="89"/>
      <c r="FF75" s="667" t="s">
        <v>92</v>
      </c>
      <c r="FG75" s="668"/>
      <c r="FH75" s="669" t="s">
        <v>178</v>
      </c>
      <c r="FI75" s="670"/>
      <c r="FJ75" s="669" t="s">
        <v>179</v>
      </c>
      <c r="FK75" s="670"/>
      <c r="FL75" s="669" t="s">
        <v>77</v>
      </c>
      <c r="FM75" s="670"/>
      <c r="FN75" s="90" t="s">
        <v>89</v>
      </c>
      <c r="FO75" s="91"/>
      <c r="FP75" s="669" t="s">
        <v>163</v>
      </c>
      <c r="FQ75" s="670"/>
      <c r="FR75" s="669" t="s">
        <v>93</v>
      </c>
      <c r="FS75" s="670"/>
      <c r="FT75" s="669" t="s">
        <v>94</v>
      </c>
      <c r="FU75" s="670"/>
      <c r="FV75" s="669" t="s">
        <v>76</v>
      </c>
      <c r="FW75" s="670"/>
      <c r="FX75" s="669" t="s">
        <v>95</v>
      </c>
      <c r="FY75" s="670"/>
      <c r="FZ75" s="669" t="s">
        <v>96</v>
      </c>
      <c r="GA75" s="670"/>
      <c r="GB75" s="669" t="s">
        <v>97</v>
      </c>
      <c r="GC75" s="670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51" t="s">
        <v>292</v>
      </c>
      <c r="B76" s="553" t="s">
        <v>149</v>
      </c>
      <c r="C76" s="472"/>
      <c r="D76" s="473"/>
      <c r="E76" s="310"/>
      <c r="F76" s="325" t="s">
        <v>294</v>
      </c>
      <c r="G76" s="326" t="s">
        <v>27</v>
      </c>
      <c r="H76" s="564" t="s">
        <v>295</v>
      </c>
      <c r="I76" s="565"/>
      <c r="J76" s="496"/>
      <c r="K76" s="603" t="s">
        <v>226</v>
      </c>
      <c r="L76" s="604"/>
      <c r="M76" s="476"/>
      <c r="N76" s="366" t="s">
        <v>192</v>
      </c>
      <c r="O76" s="476"/>
      <c r="P76" s="366" t="s">
        <v>193</v>
      </c>
      <c r="Q76" s="477"/>
      <c r="R76" s="478"/>
      <c r="S76" s="267"/>
      <c r="T76" s="267"/>
      <c r="U76" s="483"/>
      <c r="V76" s="366" t="s">
        <v>132</v>
      </c>
      <c r="W76" s="482"/>
      <c r="X76" s="273"/>
      <c r="Y76" s="367" t="s">
        <v>200</v>
      </c>
      <c r="Z76" s="267" t="s">
        <v>185</v>
      </c>
      <c r="AA76" s="368"/>
      <c r="AB76" s="369"/>
      <c r="AC76" s="345" t="s">
        <v>215</v>
      </c>
      <c r="AD76" s="624" t="str">
        <f>RG85</f>
        <v>*فخرآور-***************</v>
      </c>
      <c r="AE76" s="624"/>
      <c r="AF76" s="624"/>
      <c r="AG76" s="624"/>
      <c r="AH76" s="624"/>
      <c r="AI76" s="624"/>
      <c r="AJ76" s="624"/>
      <c r="AK76" s="624"/>
      <c r="AL76" s="625"/>
      <c r="AM76" s="346" t="s">
        <v>212</v>
      </c>
      <c r="AN76" s="624" t="str">
        <f>RG121</f>
        <v>*******************</v>
      </c>
      <c r="AO76" s="624"/>
      <c r="AP76" s="624"/>
      <c r="AQ76" s="624"/>
      <c r="AR76" s="626"/>
      <c r="AS76" s="615"/>
      <c r="AT76" s="616"/>
      <c r="AU76" s="616"/>
      <c r="AV76" s="616"/>
      <c r="AW76" s="616"/>
      <c r="AX76" s="617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159</v>
      </c>
      <c r="CM76" s="16" t="s">
        <v>28</v>
      </c>
      <c r="CN76" s="152" t="s">
        <v>170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290</v>
      </c>
      <c r="B77" s="280" t="s">
        <v>232</v>
      </c>
      <c r="C77" s="316"/>
      <c r="D77" s="317"/>
      <c r="E77" s="311"/>
      <c r="F77" s="327" t="s">
        <v>104</v>
      </c>
      <c r="G77" s="328" t="s">
        <v>28</v>
      </c>
      <c r="H77" s="560" t="s">
        <v>293</v>
      </c>
      <c r="I77" s="561"/>
      <c r="J77" s="307"/>
      <c r="K77" s="572" t="s">
        <v>297</v>
      </c>
      <c r="L77" s="573"/>
      <c r="M77" s="282"/>
      <c r="N77" s="371" t="s">
        <v>202</v>
      </c>
      <c r="O77" s="283"/>
      <c r="P77" s="281"/>
      <c r="Q77" s="284"/>
      <c r="R77" s="285"/>
      <c r="S77" s="372" t="s">
        <v>194</v>
      </c>
      <c r="T77" s="286"/>
      <c r="U77" s="287"/>
      <c r="V77" s="288"/>
      <c r="W77" s="281"/>
      <c r="X77" s="281"/>
      <c r="Y77" s="281"/>
      <c r="Z77" s="281"/>
      <c r="AA77" s="294"/>
      <c r="AB77" s="295"/>
      <c r="AC77" s="348" t="s">
        <v>213</v>
      </c>
      <c r="AD77" s="660" t="str">
        <f>RJ49</f>
        <v>*********************************************************</v>
      </c>
      <c r="AE77" s="661"/>
      <c r="AF77" s="661"/>
      <c r="AG77" s="661"/>
      <c r="AH77" s="661"/>
      <c r="AI77" s="661"/>
      <c r="AJ77" s="661"/>
      <c r="AK77" s="661"/>
      <c r="AL77" s="661"/>
      <c r="AM77" s="661"/>
      <c r="AN77" s="661"/>
      <c r="AO77" s="661"/>
      <c r="AP77" s="661"/>
      <c r="AQ77" s="661"/>
      <c r="AR77" s="662"/>
      <c r="AS77" s="615"/>
      <c r="AT77" s="616"/>
      <c r="AU77" s="616"/>
      <c r="AV77" s="616"/>
      <c r="AW77" s="616"/>
      <c r="AX77" s="617"/>
      <c r="AY77" s="1"/>
      <c r="AZ77" s="1"/>
      <c r="BA77" s="1"/>
      <c r="BB77" s="29">
        <f t="shared" ref="BB77:BB107" si="342">BB5</f>
        <v>1</v>
      </c>
      <c r="BC77" s="30" t="e">
        <f>#REF!</f>
        <v>#REF!</v>
      </c>
      <c r="BD77" s="163" t="s">
        <v>32</v>
      </c>
      <c r="BE77" s="177" t="s">
        <v>32</v>
      </c>
      <c r="BF77" s="515" t="s">
        <v>32</v>
      </c>
      <c r="BG77" s="516" t="s">
        <v>32</v>
      </c>
      <c r="BH77" s="515" t="s">
        <v>32</v>
      </c>
      <c r="BI77" s="516" t="s">
        <v>32</v>
      </c>
      <c r="BJ77" s="515" t="s">
        <v>32</v>
      </c>
      <c r="BK77" s="516" t="s">
        <v>32</v>
      </c>
      <c r="BL77" s="515" t="s">
        <v>32</v>
      </c>
      <c r="BM77" s="516" t="s">
        <v>32</v>
      </c>
      <c r="BN77" s="515" t="s">
        <v>32</v>
      </c>
      <c r="BO77" s="516" t="s">
        <v>32</v>
      </c>
      <c r="BP77" s="515" t="s">
        <v>32</v>
      </c>
      <c r="BQ77" s="516">
        <v>1</v>
      </c>
      <c r="BR77" s="515" t="s">
        <v>32</v>
      </c>
      <c r="BS77" s="516" t="s">
        <v>32</v>
      </c>
      <c r="BT77" s="515" t="s">
        <v>32</v>
      </c>
      <c r="BU77" s="516" t="s">
        <v>32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 t="s">
        <v>32</v>
      </c>
      <c r="CC77" s="516" t="s">
        <v>32</v>
      </c>
      <c r="CD77" s="515" t="s">
        <v>32</v>
      </c>
      <c r="CE77" s="516" t="s">
        <v>32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30" t="e">
        <f>#REF!</f>
        <v>#REF!</v>
      </c>
      <c r="CL77" s="400" t="s">
        <v>32</v>
      </c>
      <c r="CM77" s="544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8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43">BB5</f>
        <v>1</v>
      </c>
      <c r="DO77" s="30" t="e">
        <f>#REF!</f>
        <v>#REF!</v>
      </c>
      <c r="DP77" s="32" t="str">
        <f t="shared" ref="DP77:DQ107" si="344">TEXT(BD77,"سالاري -")</f>
        <v>*</v>
      </c>
      <c r="DQ77" s="33" t="str">
        <f t="shared" si="344"/>
        <v>*</v>
      </c>
      <c r="DR77" s="32" t="str">
        <f t="shared" ref="DR77:DS107" si="345">TEXT(BF77,"فخرآور-")</f>
        <v>*</v>
      </c>
      <c r="DS77" s="33" t="str">
        <f t="shared" si="345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6">TEXT(BJ77,"رنجبر-")</f>
        <v>*</v>
      </c>
      <c r="DW77" s="33" t="str">
        <f t="shared" si="346"/>
        <v>*</v>
      </c>
      <c r="DX77" s="32" t="str">
        <f t="shared" ref="DX77:DY107" si="347">TEXT(BL77,"مقدادي-")</f>
        <v>*</v>
      </c>
      <c r="DY77" s="33" t="str">
        <f t="shared" si="347"/>
        <v>*</v>
      </c>
      <c r="DZ77" s="32" t="str">
        <f>TEXT(BN77,"دلیریان-")</f>
        <v>*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ایمانی-</v>
      </c>
      <c r="ED77" s="22"/>
      <c r="EE77" s="22"/>
      <c r="EF77" s="29">
        <f t="shared" ref="EF77:EF107" si="348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9">TEXT(BT77,"عشقي - ")</f>
        <v>*</v>
      </c>
      <c r="EK77" s="33" t="str">
        <f t="shared" si="349"/>
        <v>*</v>
      </c>
      <c r="EL77" s="32" t="str">
        <f t="shared" ref="EL77:EM107" si="350">TEXT(BV77,"ثابتي - ")</f>
        <v>*</v>
      </c>
      <c r="EM77" s="33" t="str">
        <f t="shared" si="350"/>
        <v>*</v>
      </c>
      <c r="EN77" s="32" t="str">
        <f>TEXT(BX77,"خردزارع -")</f>
        <v>*</v>
      </c>
      <c r="EO77" s="33" t="str">
        <f t="shared" ref="EO77:EO107" si="351">TEXT(BY77,"خردزارع- ")</f>
        <v>*</v>
      </c>
      <c r="EP77" s="32" t="str">
        <f t="shared" ref="EP77:EP107" si="352">TEXT(BZ77,"ستاک- ")</f>
        <v>*</v>
      </c>
      <c r="EQ77" s="33" t="str">
        <f t="shared" ref="EQ77:EQ107" si="353">TEXT(CA77,"ستاک - ")</f>
        <v>*</v>
      </c>
      <c r="ER77" s="32" t="str">
        <f t="shared" ref="ER77:ES107" si="354">TEXT(CB77,"نجفي - ")</f>
        <v>*</v>
      </c>
      <c r="ES77" s="33" t="str">
        <f t="shared" si="354"/>
        <v>*</v>
      </c>
      <c r="ET77" s="32" t="str">
        <f t="shared" ref="ET77:ET107" si="355">TEXT(CD77,"بهين آيين- ")</f>
        <v>*</v>
      </c>
      <c r="EU77" s="33" t="str">
        <f t="shared" ref="EU77:EU107" si="356">TEXT(CE77,"بهين آيين- ")</f>
        <v>*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7">TEXT(CH77,"حسني - ")</f>
        <v>*</v>
      </c>
      <c r="EY77" s="33" t="str">
        <f t="shared" ref="EY77:EY107" si="358">TEXT(CI77,"حسني - ")</f>
        <v>*</v>
      </c>
      <c r="EZ77" s="21"/>
      <c r="FA77" s="21"/>
      <c r="FB77" s="29">
        <f t="shared" ref="FB77:FB107" si="359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60">TEXT(CT77,"رفيعي - ")</f>
        <v>*</v>
      </c>
      <c r="FM77" s="21" t="str">
        <f t="shared" ref="FM77:FM107" si="361">TEXT(CU77,"رفيعي - ")</f>
        <v>*</v>
      </c>
      <c r="FN77" s="32" t="str">
        <f t="shared" ref="FN77:FN107" si="362">TEXT(CV77,"نجفي-")</f>
        <v>*</v>
      </c>
      <c r="FO77" s="33" t="str">
        <f t="shared" ref="FO77:FO107" si="363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64">TEXT(CZ77,"دليريان-")</f>
        <v>*</v>
      </c>
      <c r="FS77" s="33" t="str">
        <f t="shared" ref="FS77:FS107" si="365">TEXT(DA77,"دليريان-")</f>
        <v>*</v>
      </c>
      <c r="FT77" s="32" t="str">
        <f t="shared" ref="FT77:FT107" si="366">TEXT(DB77,"ايماني- ")</f>
        <v>*</v>
      </c>
      <c r="FU77" s="33" t="str">
        <f t="shared" ref="FU77:FU107" si="367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8">TEXT(DF77,"شيخي-")</f>
        <v>*</v>
      </c>
      <c r="FY77" s="33" t="str">
        <f t="shared" ref="FY77:FY107" si="369">TEXT(DG77,"شيخي-")</f>
        <v>*</v>
      </c>
      <c r="FZ77" s="32" t="str">
        <f t="shared" ref="FZ77:FZ107" si="370">TEXT(DH77,"خردزارع-")</f>
        <v>*</v>
      </c>
      <c r="GA77" s="33" t="str">
        <f t="shared" ref="GA77:GA107" si="371">TEXT(DI77,"خردزارع-")</f>
        <v>*</v>
      </c>
      <c r="GB77" s="32" t="str">
        <f t="shared" ref="GB77:GB107" si="372">TEXT(DJ77,"مقدادي-")</f>
        <v>*</v>
      </c>
      <c r="GC77" s="33" t="str">
        <f t="shared" ref="GC77:GC107" si="373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74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*****************</v>
      </c>
      <c r="RH77" s="111"/>
      <c r="RI77" s="754" t="str">
        <f>CONCATENATE(DQ77,DS77,DU77,DW77,DY77,EA77,FE77,EC77,EI77,EK77,EM77,EO77,EQ77,ES77,EU77,EW77,EY77)</f>
        <v>*******ایمانی-*********</v>
      </c>
      <c r="RJ77" s="755"/>
      <c r="RK77" s="29">
        <f t="shared" ref="RK77:RK107" si="375">BB5</f>
        <v>1</v>
      </c>
      <c r="RL77" s="30" t="e">
        <f>#REF!</f>
        <v>#REF!</v>
      </c>
      <c r="RM77" s="36" t="s">
        <v>29</v>
      </c>
      <c r="RN77" s="758" t="str">
        <f>CONCATENATE(FF77,FH77,FJ77,FL77,FN77,FP77,FR77,FT77,FV77,FX77,FZ77,GB77)</f>
        <v>************</v>
      </c>
      <c r="RO77" s="759"/>
      <c r="RP77" s="756" t="str">
        <f>CONCATENATE(FG77,FI77,FK77,FM77,FO77,FQ77,FS77,FU77,FW77,FY77,GA77,GC77)</f>
        <v>************</v>
      </c>
      <c r="RQ77" s="757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291</v>
      </c>
      <c r="B78" s="374" t="s">
        <v>306</v>
      </c>
      <c r="C78" s="375"/>
      <c r="D78" s="376"/>
      <c r="E78" s="312"/>
      <c r="F78" s="329" t="s">
        <v>107</v>
      </c>
      <c r="G78" s="330" t="s">
        <v>28</v>
      </c>
      <c r="H78" s="560" t="s">
        <v>203</v>
      </c>
      <c r="I78" s="561"/>
      <c r="J78" s="307"/>
      <c r="K78" s="572" t="s">
        <v>226</v>
      </c>
      <c r="L78" s="573"/>
      <c r="M78" s="303"/>
      <c r="N78" s="377" t="s">
        <v>199</v>
      </c>
      <c r="O78" s="303"/>
      <c r="P78" s="292"/>
      <c r="Q78" s="292"/>
      <c r="R78" s="304"/>
      <c r="S78" s="378" t="s">
        <v>194</v>
      </c>
      <c r="T78" s="289"/>
      <c r="U78" s="290"/>
      <c r="V78" s="291"/>
      <c r="W78" s="292"/>
      <c r="X78" s="297"/>
      <c r="Y78" s="297"/>
      <c r="Z78" s="296"/>
      <c r="AA78" s="297"/>
      <c r="AB78" s="298"/>
      <c r="AC78" s="340" t="s">
        <v>214</v>
      </c>
      <c r="AD78" s="627" t="str">
        <f>RJ13</f>
        <v>********************************</v>
      </c>
      <c r="AE78" s="628"/>
      <c r="AF78" s="628"/>
      <c r="AG78" s="628"/>
      <c r="AH78" s="628"/>
      <c r="AI78" s="628"/>
      <c r="AJ78" s="628"/>
      <c r="AK78" s="628"/>
      <c r="AL78" s="628"/>
      <c r="AM78" s="628"/>
      <c r="AN78" s="628"/>
      <c r="AO78" s="628"/>
      <c r="AP78" s="628"/>
      <c r="AQ78" s="628"/>
      <c r="AR78" s="629"/>
      <c r="AS78" s="615"/>
      <c r="AT78" s="616"/>
      <c r="AU78" s="616"/>
      <c r="AV78" s="616"/>
      <c r="AW78" s="616"/>
      <c r="AX78" s="617"/>
      <c r="AY78" s="1"/>
      <c r="AZ78" s="1"/>
      <c r="BA78" s="1"/>
      <c r="BB78" s="29">
        <f t="shared" si="342"/>
        <v>2</v>
      </c>
      <c r="BC78" s="30" t="e">
        <f>#REF!</f>
        <v>#REF!</v>
      </c>
      <c r="BD78" s="163" t="s">
        <v>32</v>
      </c>
      <c r="BE78" s="177" t="s">
        <v>32</v>
      </c>
      <c r="BF78" s="515">
        <v>1</v>
      </c>
      <c r="BG78" s="516" t="s">
        <v>32</v>
      </c>
      <c r="BH78" s="515" t="s">
        <v>32</v>
      </c>
      <c r="BI78" s="516">
        <v>1</v>
      </c>
      <c r="BJ78" s="515" t="s">
        <v>32</v>
      </c>
      <c r="BK78" s="516" t="s">
        <v>32</v>
      </c>
      <c r="BL78" s="515" t="s">
        <v>32</v>
      </c>
      <c r="BM78" s="516" t="s">
        <v>32</v>
      </c>
      <c r="BN78" s="515" t="s">
        <v>32</v>
      </c>
      <c r="BO78" s="516" t="s">
        <v>32</v>
      </c>
      <c r="BP78" s="515" t="s">
        <v>32</v>
      </c>
      <c r="BQ78" s="516">
        <v>1</v>
      </c>
      <c r="BR78" s="515" t="s">
        <v>32</v>
      </c>
      <c r="BS78" s="516" t="s">
        <v>32</v>
      </c>
      <c r="BT78" s="515" t="s">
        <v>32</v>
      </c>
      <c r="BU78" s="516" t="s">
        <v>32</v>
      </c>
      <c r="BV78" s="515" t="s">
        <v>32</v>
      </c>
      <c r="BW78" s="516" t="s">
        <v>32</v>
      </c>
      <c r="BX78" s="515" t="s">
        <v>32</v>
      </c>
      <c r="BY78" s="516" t="s">
        <v>32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 t="s">
        <v>32</v>
      </c>
      <c r="CF78" s="515" t="s">
        <v>32</v>
      </c>
      <c r="CG78" s="516" t="s">
        <v>32</v>
      </c>
      <c r="CH78" s="515" t="s">
        <v>32</v>
      </c>
      <c r="CI78" s="516" t="s">
        <v>32</v>
      </c>
      <c r="CJ78" s="29">
        <f t="shared" ref="CJ78:CJ107" si="376">BB6</f>
        <v>2</v>
      </c>
      <c r="CK78" s="30" t="e">
        <f>#REF!</f>
        <v>#REF!</v>
      </c>
      <c r="CL78" s="400" t="s">
        <v>32</v>
      </c>
      <c r="CM78" s="422" t="s">
        <v>32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50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43"/>
        <v>2</v>
      </c>
      <c r="DO78" s="30" t="e">
        <f>#REF!</f>
        <v>#REF!</v>
      </c>
      <c r="DP78" s="32" t="str">
        <f t="shared" si="344"/>
        <v>*</v>
      </c>
      <c r="DQ78" s="33" t="str">
        <f t="shared" si="344"/>
        <v>*</v>
      </c>
      <c r="DR78" s="32" t="str">
        <f t="shared" si="345"/>
        <v>فخرآور-</v>
      </c>
      <c r="DS78" s="33" t="str">
        <f t="shared" si="345"/>
        <v>*</v>
      </c>
      <c r="DT78" s="32" t="str">
        <f t="shared" ref="DT78:DT107" si="377">TEXT(BH78,"رفیعی-")</f>
        <v>*</v>
      </c>
      <c r="DU78" s="33" t="str">
        <f t="shared" ref="DU78:DU107" si="378">TEXT(BI78,"رفیعی-")</f>
        <v>رفیعی-</v>
      </c>
      <c r="DV78" s="32" t="str">
        <f t="shared" si="346"/>
        <v>*</v>
      </c>
      <c r="DW78" s="33" t="str">
        <f t="shared" si="346"/>
        <v>*</v>
      </c>
      <c r="DX78" s="32" t="str">
        <f t="shared" si="347"/>
        <v>*</v>
      </c>
      <c r="DY78" s="33" t="str">
        <f t="shared" si="347"/>
        <v>*</v>
      </c>
      <c r="DZ78" s="32" t="str">
        <f t="shared" ref="DZ78:DZ107" si="379">TEXT(BN78,"دلیریان-")</f>
        <v>*</v>
      </c>
      <c r="EA78" s="33" t="str">
        <f t="shared" ref="EA78:EA107" si="380">TEXT(BO78,"دلیریان-")</f>
        <v>*</v>
      </c>
      <c r="EB78" s="32" t="str">
        <f t="shared" ref="EB78:EB107" si="381">TEXT(BP78," ایمانی-")</f>
        <v>*</v>
      </c>
      <c r="EC78" s="33" t="str">
        <f t="shared" ref="EC78:EC107" si="382">TEXT(BQ78,"ایمانی-")</f>
        <v>ایمانی-</v>
      </c>
      <c r="ED78" s="22"/>
      <c r="EE78" s="22"/>
      <c r="EF78" s="29">
        <f t="shared" si="348"/>
        <v>2</v>
      </c>
      <c r="EG78" s="30" t="e">
        <f>#REF!</f>
        <v>#REF!</v>
      </c>
      <c r="EH78" s="32" t="str">
        <f t="shared" ref="EH78:EH107" si="383">TEXT(BR78,"خ جعفري - ")</f>
        <v>*</v>
      </c>
      <c r="EI78" s="33" t="str">
        <f t="shared" ref="EI78:EI107" si="384">TEXT(BS78,"خ جعفري- ")</f>
        <v>*</v>
      </c>
      <c r="EJ78" s="32" t="str">
        <f t="shared" si="349"/>
        <v>*</v>
      </c>
      <c r="EK78" s="33" t="str">
        <f t="shared" si="349"/>
        <v>*</v>
      </c>
      <c r="EL78" s="32" t="str">
        <f t="shared" si="350"/>
        <v>*</v>
      </c>
      <c r="EM78" s="33" t="str">
        <f t="shared" si="350"/>
        <v>*</v>
      </c>
      <c r="EN78" s="32" t="str">
        <f>TEXT(BX78,"خردزارع -")</f>
        <v>*</v>
      </c>
      <c r="EO78" s="33" t="str">
        <f t="shared" si="351"/>
        <v>*</v>
      </c>
      <c r="EP78" s="32" t="str">
        <f t="shared" si="352"/>
        <v>*</v>
      </c>
      <c r="EQ78" s="33" t="str">
        <f t="shared" si="353"/>
        <v>*</v>
      </c>
      <c r="ER78" s="32" t="str">
        <f t="shared" si="354"/>
        <v>*</v>
      </c>
      <c r="ES78" s="33" t="str">
        <f t="shared" si="354"/>
        <v>*</v>
      </c>
      <c r="ET78" s="32" t="str">
        <f t="shared" si="355"/>
        <v>*</v>
      </c>
      <c r="EU78" s="33" t="str">
        <f t="shared" si="356"/>
        <v>*</v>
      </c>
      <c r="EV78" s="32" t="str">
        <f t="shared" ref="EV78:EV107" si="385">TEXT(CF78,"شیخی-")</f>
        <v>*</v>
      </c>
      <c r="EW78" s="33" t="str">
        <f t="shared" ref="EW78:EW107" si="386">TEXT(CG78,"شیخی-")</f>
        <v>*</v>
      </c>
      <c r="EX78" s="32" t="str">
        <f t="shared" si="357"/>
        <v>*</v>
      </c>
      <c r="EY78" s="33" t="str">
        <f t="shared" si="358"/>
        <v>*</v>
      </c>
      <c r="EZ78" s="21"/>
      <c r="FA78" s="21"/>
      <c r="FB78" s="29">
        <f t="shared" si="359"/>
        <v>2</v>
      </c>
      <c r="FC78" s="30" t="e">
        <f>#REF!</f>
        <v>#REF!</v>
      </c>
      <c r="FD78" s="32" t="str">
        <f t="shared" ref="FD78:FD107" si="387">TEXT(CL78,"آجعفری-")</f>
        <v>*</v>
      </c>
      <c r="FE78" s="33" t="str">
        <f t="shared" ref="FE78:FE107" si="388">TEXT(CM78,"آجعفری-")</f>
        <v>*</v>
      </c>
      <c r="FF78" s="32" t="str">
        <f t="shared" ref="FF78:FF107" si="389">TEXT(CN78,"عبدالحي-")</f>
        <v>*</v>
      </c>
      <c r="FG78" s="72" t="str">
        <f t="shared" ref="FG78:FG107" si="390">TEXT(CO78,"عبدالحي-")</f>
        <v>*</v>
      </c>
      <c r="FH78" s="32" t="str">
        <f t="shared" ref="FH78:FH107" si="391">TEXT(CP78,"بهین آیین-")</f>
        <v>*</v>
      </c>
      <c r="FI78" s="33" t="str">
        <f t="shared" ref="FI78:FI107" si="392">TEXT(CQ78,"بهین آیین-")</f>
        <v>*</v>
      </c>
      <c r="FJ78" s="32" t="str">
        <f t="shared" ref="FJ78:FJ107" si="393">TEXT(CR78,"خجعفری-")</f>
        <v>*</v>
      </c>
      <c r="FK78" s="33" t="str">
        <f t="shared" ref="FK78:FK107" si="394">TEXT(CS78,"خجعفری-")</f>
        <v>*</v>
      </c>
      <c r="FL78" s="21" t="str">
        <f t="shared" si="360"/>
        <v>*</v>
      </c>
      <c r="FM78" s="21" t="str">
        <f t="shared" si="361"/>
        <v>*</v>
      </c>
      <c r="FN78" s="32" t="str">
        <f t="shared" si="362"/>
        <v>*</v>
      </c>
      <c r="FO78" s="33" t="str">
        <f t="shared" si="363"/>
        <v>*</v>
      </c>
      <c r="FP78" s="32" t="str">
        <f t="shared" ref="FP78:FP107" si="395">TEXT(CX78,"شیخی-")</f>
        <v>*</v>
      </c>
      <c r="FQ78" s="33" t="str">
        <f t="shared" ref="FQ78:FQ107" si="396">TEXT(CY78,"شیخی-")</f>
        <v>*</v>
      </c>
      <c r="FR78" s="32" t="str">
        <f t="shared" si="364"/>
        <v>*</v>
      </c>
      <c r="FS78" s="33" t="str">
        <f t="shared" si="365"/>
        <v>*</v>
      </c>
      <c r="FT78" s="32" t="str">
        <f t="shared" si="366"/>
        <v>*</v>
      </c>
      <c r="FU78" s="33" t="str">
        <f t="shared" si="367"/>
        <v>*</v>
      </c>
      <c r="FV78" s="32" t="str">
        <f t="shared" ref="FV78:FV107" si="397">TEXT(DD78,"عشقی -")</f>
        <v>عشقی -</v>
      </c>
      <c r="FW78" s="33" t="str">
        <f t="shared" ref="FW78:FW107" si="398">TEXT(DE78," عشقی-")</f>
        <v>*</v>
      </c>
      <c r="FX78" s="32" t="str">
        <f t="shared" si="368"/>
        <v>*</v>
      </c>
      <c r="FY78" s="33" t="str">
        <f t="shared" si="369"/>
        <v>*</v>
      </c>
      <c r="FZ78" s="32" t="str">
        <f t="shared" si="370"/>
        <v>*</v>
      </c>
      <c r="GA78" s="33" t="str">
        <f t="shared" si="371"/>
        <v>*</v>
      </c>
      <c r="GB78" s="32" t="str">
        <f t="shared" si="372"/>
        <v>*</v>
      </c>
      <c r="GC78" s="33" t="str">
        <f t="shared" si="373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74"/>
        <v>2</v>
      </c>
      <c r="RE78" s="30" t="e">
        <f>#REF!</f>
        <v>#REF!</v>
      </c>
      <c r="RF78" s="34" t="s">
        <v>33</v>
      </c>
      <c r="RG78" s="110" t="str">
        <f t="shared" ref="RG78:RG107" si="399">CONCATENATE(DP78,DR78,DT78,DV78,DX78,DZ78,EB78,EH78,EJ78,EL78,EN78,EP78,ER78,FD78,ET78,EV78,EX78)</f>
        <v>*فخرآور-***************</v>
      </c>
      <c r="RH78" s="111"/>
      <c r="RI78" s="754" t="str">
        <f t="shared" ref="RI78:RI107" si="400">CONCATENATE(DQ78,DS78,DU78,DW78,DY78,EA78,FE78,EC78,EI78,EK78,EM78,EO78,EQ78,ES78,EU78,EW78,EY78)</f>
        <v>**رفیعی-****ایمانی-*********</v>
      </c>
      <c r="RJ78" s="755"/>
      <c r="RK78" s="29">
        <f t="shared" si="375"/>
        <v>2</v>
      </c>
      <c r="RL78" s="30" t="e">
        <f>#REF!</f>
        <v>#REF!</v>
      </c>
      <c r="RM78" s="36" t="s">
        <v>29</v>
      </c>
      <c r="RN78" s="758" t="str">
        <f t="shared" ref="RN78:RN106" si="401">CONCATENATE(FF78,FH78,FJ78,FL78,FN78,FP78,FR78,FT78,FV78,FX78,FZ78,GB78)</f>
        <v>********عشقی -***</v>
      </c>
      <c r="RO78" s="759"/>
      <c r="RP78" s="756" t="str">
        <f t="shared" ref="RP78:RP107" si="402">CONCATENATE(FG78,FI78,FK78,FM78,FO78,FQ78,FS78,FU78,FW78,FY78,GA78,GC78)</f>
        <v>************</v>
      </c>
      <c r="RQ78" s="757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2" t="s">
        <v>292</v>
      </c>
      <c r="B79" s="554" t="s">
        <v>232</v>
      </c>
      <c r="C79" s="474"/>
      <c r="D79" s="475"/>
      <c r="E79" s="313"/>
      <c r="F79" s="338" t="s">
        <v>294</v>
      </c>
      <c r="G79" s="339" t="s">
        <v>28</v>
      </c>
      <c r="H79" s="562" t="s">
        <v>295</v>
      </c>
      <c r="I79" s="563"/>
      <c r="J79" s="481"/>
      <c r="K79" s="556" t="s">
        <v>226</v>
      </c>
      <c r="L79" s="557"/>
      <c r="M79" s="481"/>
      <c r="N79" s="381" t="s">
        <v>192</v>
      </c>
      <c r="O79" s="306"/>
      <c r="P79" s="381" t="s">
        <v>193</v>
      </c>
      <c r="Q79" s="479"/>
      <c r="R79" s="480"/>
      <c r="S79" s="299"/>
      <c r="T79" s="299"/>
      <c r="U79" s="484"/>
      <c r="V79" s="381" t="s">
        <v>132</v>
      </c>
      <c r="W79" s="485"/>
      <c r="X79" s="301"/>
      <c r="Y79" s="382" t="s">
        <v>200</v>
      </c>
      <c r="Z79" s="299" t="s">
        <v>185</v>
      </c>
      <c r="AA79" s="383"/>
      <c r="AB79" s="384"/>
      <c r="AC79" s="343" t="s">
        <v>215</v>
      </c>
      <c r="AD79" s="610" t="str">
        <f>RI85</f>
        <v>******آجعفری-ایمانی-*********</v>
      </c>
      <c r="AE79" s="605"/>
      <c r="AF79" s="605"/>
      <c r="AG79" s="605"/>
      <c r="AH79" s="605"/>
      <c r="AI79" s="605"/>
      <c r="AJ79" s="605"/>
      <c r="AK79" s="605"/>
      <c r="AL79" s="611"/>
      <c r="AM79" s="344" t="s">
        <v>212</v>
      </c>
      <c r="AN79" s="605" t="str">
        <f>RI121</f>
        <v>*******************</v>
      </c>
      <c r="AO79" s="605"/>
      <c r="AP79" s="605"/>
      <c r="AQ79" s="605"/>
      <c r="AR79" s="659"/>
      <c r="AS79" s="615"/>
      <c r="AT79" s="616"/>
      <c r="AU79" s="616"/>
      <c r="AV79" s="616"/>
      <c r="AW79" s="616"/>
      <c r="AX79" s="617"/>
      <c r="AY79" s="1"/>
      <c r="AZ79" s="1"/>
      <c r="BA79" s="1"/>
      <c r="BB79" s="29">
        <f t="shared" si="342"/>
        <v>3</v>
      </c>
      <c r="BC79" s="30" t="e">
        <f>#REF!</f>
        <v>#REF!</v>
      </c>
      <c r="BD79" s="163" t="s">
        <v>32</v>
      </c>
      <c r="BE79" s="177" t="s">
        <v>32</v>
      </c>
      <c r="BF79" s="515" t="s">
        <v>32</v>
      </c>
      <c r="BG79" s="516">
        <v>1</v>
      </c>
      <c r="BH79" s="515" t="s">
        <v>32</v>
      </c>
      <c r="BI79" s="516">
        <v>1</v>
      </c>
      <c r="BJ79" s="515" t="s">
        <v>32</v>
      </c>
      <c r="BK79" s="516" t="s">
        <v>32</v>
      </c>
      <c r="BL79" s="515" t="s">
        <v>32</v>
      </c>
      <c r="BM79" s="516" t="s">
        <v>32</v>
      </c>
      <c r="BN79" s="515" t="s">
        <v>32</v>
      </c>
      <c r="BO79" s="516" t="s">
        <v>32</v>
      </c>
      <c r="BP79" s="515" t="s">
        <v>32</v>
      </c>
      <c r="BQ79" s="516">
        <v>1</v>
      </c>
      <c r="BR79" s="515" t="s">
        <v>32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 t="s">
        <v>32</v>
      </c>
      <c r="CC79" s="516" t="s">
        <v>32</v>
      </c>
      <c r="CD79" s="515" t="s">
        <v>32</v>
      </c>
      <c r="CE79" s="516" t="s">
        <v>32</v>
      </c>
      <c r="CF79" s="515" t="s">
        <v>32</v>
      </c>
      <c r="CG79" s="516" t="s">
        <v>32</v>
      </c>
      <c r="CH79" s="515" t="s">
        <v>32</v>
      </c>
      <c r="CI79" s="516" t="s">
        <v>32</v>
      </c>
      <c r="CJ79" s="29">
        <f t="shared" si="376"/>
        <v>3</v>
      </c>
      <c r="CK79" s="30" t="e">
        <f>#REF!</f>
        <v>#REF!</v>
      </c>
      <c r="CL79" s="400" t="s">
        <v>32</v>
      </c>
      <c r="CM79" s="546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43"/>
        <v>3</v>
      </c>
      <c r="DO79" s="30" t="e">
        <f>#REF!</f>
        <v>#REF!</v>
      </c>
      <c r="DP79" s="32" t="str">
        <f t="shared" si="344"/>
        <v>*</v>
      </c>
      <c r="DQ79" s="33" t="str">
        <f t="shared" si="344"/>
        <v>*</v>
      </c>
      <c r="DR79" s="32" t="str">
        <f t="shared" si="345"/>
        <v>*</v>
      </c>
      <c r="DS79" s="33" t="str">
        <f t="shared" si="345"/>
        <v>فخرآور-</v>
      </c>
      <c r="DT79" s="32" t="str">
        <f t="shared" si="377"/>
        <v>*</v>
      </c>
      <c r="DU79" s="33" t="str">
        <f t="shared" si="378"/>
        <v>رفیعی-</v>
      </c>
      <c r="DV79" s="32" t="str">
        <f t="shared" si="346"/>
        <v>*</v>
      </c>
      <c r="DW79" s="33" t="str">
        <f t="shared" si="346"/>
        <v>*</v>
      </c>
      <c r="DX79" s="32" t="str">
        <f t="shared" si="347"/>
        <v>*</v>
      </c>
      <c r="DY79" s="33" t="str">
        <f t="shared" si="347"/>
        <v>*</v>
      </c>
      <c r="DZ79" s="32" t="str">
        <f t="shared" si="379"/>
        <v>*</v>
      </c>
      <c r="EA79" s="33" t="str">
        <f t="shared" si="380"/>
        <v>*</v>
      </c>
      <c r="EB79" s="32" t="str">
        <f t="shared" si="381"/>
        <v>*</v>
      </c>
      <c r="EC79" s="33" t="str">
        <f t="shared" si="382"/>
        <v>ایمانی-</v>
      </c>
      <c r="ED79" s="22"/>
      <c r="EE79" s="22"/>
      <c r="EF79" s="29">
        <f t="shared" si="348"/>
        <v>3</v>
      </c>
      <c r="EG79" s="30" t="e">
        <f>#REF!</f>
        <v>#REF!</v>
      </c>
      <c r="EH79" s="32" t="str">
        <f t="shared" si="383"/>
        <v>*</v>
      </c>
      <c r="EI79" s="33" t="str">
        <f t="shared" si="384"/>
        <v>*</v>
      </c>
      <c r="EJ79" s="32" t="str">
        <f t="shared" si="349"/>
        <v>*</v>
      </c>
      <c r="EK79" s="33" t="str">
        <f t="shared" si="349"/>
        <v>*</v>
      </c>
      <c r="EL79" s="32" t="str">
        <f t="shared" si="350"/>
        <v>*</v>
      </c>
      <c r="EM79" s="33" t="str">
        <f t="shared" si="350"/>
        <v>*</v>
      </c>
      <c r="EN79" s="32" t="str">
        <f t="shared" ref="EN79:EN107" si="403">TEXT(BX79,"خردزارع -")</f>
        <v>*</v>
      </c>
      <c r="EO79" s="33" t="str">
        <f t="shared" si="351"/>
        <v>*</v>
      </c>
      <c r="EP79" s="32" t="str">
        <f t="shared" si="352"/>
        <v>*</v>
      </c>
      <c r="EQ79" s="33" t="str">
        <f t="shared" si="353"/>
        <v>*</v>
      </c>
      <c r="ER79" s="32" t="str">
        <f t="shared" si="354"/>
        <v>*</v>
      </c>
      <c r="ES79" s="33" t="str">
        <f t="shared" si="354"/>
        <v>*</v>
      </c>
      <c r="ET79" s="32" t="str">
        <f t="shared" si="355"/>
        <v>*</v>
      </c>
      <c r="EU79" s="33" t="str">
        <f t="shared" si="356"/>
        <v>*</v>
      </c>
      <c r="EV79" s="32" t="str">
        <f t="shared" si="385"/>
        <v>*</v>
      </c>
      <c r="EW79" s="33" t="str">
        <f t="shared" si="386"/>
        <v>*</v>
      </c>
      <c r="EX79" s="32" t="str">
        <f t="shared" si="357"/>
        <v>*</v>
      </c>
      <c r="EY79" s="33" t="str">
        <f t="shared" si="358"/>
        <v>*</v>
      </c>
      <c r="EZ79" s="21"/>
      <c r="FA79" s="21"/>
      <c r="FB79" s="29">
        <f t="shared" si="359"/>
        <v>3</v>
      </c>
      <c r="FC79" s="30" t="e">
        <f>#REF!</f>
        <v>#REF!</v>
      </c>
      <c r="FD79" s="32" t="str">
        <f t="shared" si="387"/>
        <v>*</v>
      </c>
      <c r="FE79" s="33" t="str">
        <f t="shared" si="388"/>
        <v>آجعفری-</v>
      </c>
      <c r="FF79" s="32" t="str">
        <f t="shared" si="389"/>
        <v>*</v>
      </c>
      <c r="FG79" s="72" t="str">
        <f t="shared" si="390"/>
        <v>*</v>
      </c>
      <c r="FH79" s="32" t="str">
        <f t="shared" si="391"/>
        <v>*</v>
      </c>
      <c r="FI79" s="33" t="str">
        <f t="shared" si="392"/>
        <v>*</v>
      </c>
      <c r="FJ79" s="32" t="str">
        <f t="shared" si="393"/>
        <v>*</v>
      </c>
      <c r="FK79" s="33" t="str">
        <f t="shared" si="394"/>
        <v>*</v>
      </c>
      <c r="FL79" s="21" t="str">
        <f t="shared" si="360"/>
        <v>*</v>
      </c>
      <c r="FM79" s="21" t="str">
        <f t="shared" si="361"/>
        <v>*</v>
      </c>
      <c r="FN79" s="32" t="str">
        <f t="shared" si="362"/>
        <v>*</v>
      </c>
      <c r="FO79" s="33" t="str">
        <f t="shared" si="363"/>
        <v>*</v>
      </c>
      <c r="FP79" s="32" t="str">
        <f t="shared" si="395"/>
        <v>*</v>
      </c>
      <c r="FQ79" s="33" t="str">
        <f t="shared" si="396"/>
        <v>*</v>
      </c>
      <c r="FR79" s="32" t="str">
        <f t="shared" si="364"/>
        <v>*</v>
      </c>
      <c r="FS79" s="33" t="str">
        <f t="shared" si="365"/>
        <v>*</v>
      </c>
      <c r="FT79" s="32" t="str">
        <f t="shared" si="366"/>
        <v>*</v>
      </c>
      <c r="FU79" s="33" t="str">
        <f t="shared" si="367"/>
        <v>*</v>
      </c>
      <c r="FV79" s="32" t="str">
        <f t="shared" si="397"/>
        <v>*</v>
      </c>
      <c r="FW79" s="33" t="str">
        <f t="shared" si="398"/>
        <v>*</v>
      </c>
      <c r="FX79" s="32" t="str">
        <f t="shared" si="368"/>
        <v>*</v>
      </c>
      <c r="FY79" s="33" t="str">
        <f t="shared" si="369"/>
        <v>*</v>
      </c>
      <c r="FZ79" s="32" t="str">
        <f t="shared" si="370"/>
        <v>*</v>
      </c>
      <c r="GA79" s="33" t="str">
        <f t="shared" si="371"/>
        <v>*</v>
      </c>
      <c r="GB79" s="32" t="str">
        <f t="shared" si="372"/>
        <v>*</v>
      </c>
      <c r="GC79" s="33" t="str">
        <f t="shared" si="373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74"/>
        <v>3</v>
      </c>
      <c r="RE79" s="30" t="e">
        <f>#REF!</f>
        <v>#REF!</v>
      </c>
      <c r="RF79" s="34" t="s">
        <v>33</v>
      </c>
      <c r="RG79" s="110" t="str">
        <f t="shared" si="399"/>
        <v>*****************</v>
      </c>
      <c r="RH79" s="111"/>
      <c r="RI79" s="754" t="str">
        <f t="shared" si="400"/>
        <v>*فخرآور-رفیعی-***آجعفری-ایمانی-*********</v>
      </c>
      <c r="RJ79" s="755"/>
      <c r="RK79" s="29">
        <f t="shared" si="375"/>
        <v>3</v>
      </c>
      <c r="RL79" s="30" t="e">
        <f>#REF!</f>
        <v>#REF!</v>
      </c>
      <c r="RM79" s="36" t="s">
        <v>29</v>
      </c>
      <c r="RN79" s="758" t="str">
        <f t="shared" si="401"/>
        <v>************</v>
      </c>
      <c r="RO79" s="759"/>
      <c r="RP79" s="756" t="str">
        <f t="shared" si="402"/>
        <v>************</v>
      </c>
      <c r="RQ79" s="757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206</v>
      </c>
      <c r="B80" s="386"/>
      <c r="C80" s="387"/>
      <c r="D80" s="388"/>
      <c r="E80" s="318" t="s">
        <v>120</v>
      </c>
      <c r="F80" s="331" t="s">
        <v>157</v>
      </c>
      <c r="G80" s="566" t="s">
        <v>195</v>
      </c>
      <c r="H80" s="567"/>
      <c r="I80" s="567"/>
      <c r="J80" s="568"/>
      <c r="K80" s="579" t="s">
        <v>187</v>
      </c>
      <c r="L80" s="579"/>
      <c r="M80" s="579"/>
      <c r="N80" s="591" t="s">
        <v>196</v>
      </c>
      <c r="O80" s="591"/>
      <c r="P80" s="591"/>
      <c r="Q80" s="591" t="s">
        <v>197</v>
      </c>
      <c r="R80" s="591"/>
      <c r="S80" s="592"/>
      <c r="T80" s="588" t="s">
        <v>204</v>
      </c>
      <c r="U80" s="589"/>
      <c r="V80" s="589"/>
      <c r="W80" s="590"/>
      <c r="X80" s="585" t="s">
        <v>201</v>
      </c>
      <c r="Y80" s="586"/>
      <c r="Z80" s="586"/>
      <c r="AA80" s="586"/>
      <c r="AB80" s="587"/>
      <c r="AC80" s="599" t="str">
        <f>RO49</f>
        <v>*************************************</v>
      </c>
      <c r="AD80" s="599"/>
      <c r="AE80" s="599"/>
      <c r="AF80" s="599"/>
      <c r="AG80" s="599"/>
      <c r="AH80" s="599"/>
      <c r="AI80" s="600"/>
      <c r="AJ80" s="601"/>
      <c r="AK80" s="601"/>
      <c r="AL80" s="601"/>
      <c r="AM80" s="601"/>
      <c r="AN80" s="601"/>
      <c r="AO80" s="601"/>
      <c r="AP80" s="601"/>
      <c r="AQ80" s="601"/>
      <c r="AR80" s="602"/>
      <c r="AS80" s="615"/>
      <c r="AT80" s="616"/>
      <c r="AU80" s="616"/>
      <c r="AV80" s="616"/>
      <c r="AW80" s="616"/>
      <c r="AX80" s="617"/>
      <c r="AY80" s="1"/>
      <c r="AZ80" s="1"/>
      <c r="BA80" s="1"/>
      <c r="BB80" s="29">
        <f t="shared" si="342"/>
        <v>4</v>
      </c>
      <c r="BC80" s="30" t="str">
        <f t="shared" ref="BC80:BC107" si="404">BC5</f>
        <v>دوشنبه</v>
      </c>
      <c r="BD80" s="163" t="s">
        <v>32</v>
      </c>
      <c r="BE80" s="177" t="s">
        <v>32</v>
      </c>
      <c r="BF80" s="515">
        <v>1</v>
      </c>
      <c r="BG80" s="516">
        <v>1</v>
      </c>
      <c r="BH80" s="515" t="s">
        <v>32</v>
      </c>
      <c r="BI80" s="516" t="s">
        <v>32</v>
      </c>
      <c r="BJ80" s="515" t="s">
        <v>32</v>
      </c>
      <c r="BK80" s="516" t="s">
        <v>32</v>
      </c>
      <c r="BL80" s="515" t="s">
        <v>32</v>
      </c>
      <c r="BM80" s="516" t="s">
        <v>32</v>
      </c>
      <c r="BN80" s="515" t="s">
        <v>32</v>
      </c>
      <c r="BO80" s="516" t="s">
        <v>32</v>
      </c>
      <c r="BP80" s="515" t="s">
        <v>32</v>
      </c>
      <c r="BQ80" s="516" t="s">
        <v>32</v>
      </c>
      <c r="BR80" s="515" t="s">
        <v>32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 t="s">
        <v>32</v>
      </c>
      <c r="BY80" s="516" t="s">
        <v>32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6"/>
        <v>4</v>
      </c>
      <c r="CK80" s="30" t="str">
        <f t="shared" ref="CK80:CK107" si="405">BC5</f>
        <v>دوشنبه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43"/>
        <v>4</v>
      </c>
      <c r="DO80" s="30" t="str">
        <f t="shared" ref="DO80:DO107" si="406">BC5</f>
        <v>دوشنبه</v>
      </c>
      <c r="DP80" s="32" t="str">
        <f t="shared" si="344"/>
        <v>*</v>
      </c>
      <c r="DQ80" s="33" t="str">
        <f t="shared" si="344"/>
        <v>*</v>
      </c>
      <c r="DR80" s="32" t="str">
        <f t="shared" si="345"/>
        <v>فخرآور-</v>
      </c>
      <c r="DS80" s="33" t="str">
        <f t="shared" si="345"/>
        <v>فخرآور-</v>
      </c>
      <c r="DT80" s="32" t="str">
        <f t="shared" si="377"/>
        <v>*</v>
      </c>
      <c r="DU80" s="33" t="str">
        <f t="shared" si="378"/>
        <v>*</v>
      </c>
      <c r="DV80" s="32" t="str">
        <f t="shared" si="346"/>
        <v>*</v>
      </c>
      <c r="DW80" s="33" t="str">
        <f t="shared" si="346"/>
        <v>*</v>
      </c>
      <c r="DX80" s="32" t="str">
        <f t="shared" si="347"/>
        <v>*</v>
      </c>
      <c r="DY80" s="33" t="str">
        <f t="shared" si="347"/>
        <v>*</v>
      </c>
      <c r="DZ80" s="32" t="str">
        <f t="shared" si="379"/>
        <v>*</v>
      </c>
      <c r="EA80" s="33" t="str">
        <f t="shared" si="380"/>
        <v>*</v>
      </c>
      <c r="EB80" s="32" t="str">
        <f t="shared" si="381"/>
        <v>*</v>
      </c>
      <c r="EC80" s="33" t="str">
        <f t="shared" si="382"/>
        <v>*</v>
      </c>
      <c r="ED80" s="22"/>
      <c r="EE80" s="22"/>
      <c r="EF80" s="29">
        <f t="shared" si="348"/>
        <v>4</v>
      </c>
      <c r="EG80" s="30" t="str">
        <f t="shared" ref="EG80:EG107" si="407">BC5</f>
        <v>دوشنبه</v>
      </c>
      <c r="EH80" s="32" t="str">
        <f t="shared" si="383"/>
        <v>*</v>
      </c>
      <c r="EI80" s="33" t="str">
        <f t="shared" si="384"/>
        <v>*</v>
      </c>
      <c r="EJ80" s="32" t="str">
        <f t="shared" si="349"/>
        <v>*</v>
      </c>
      <c r="EK80" s="33" t="str">
        <f t="shared" si="349"/>
        <v>*</v>
      </c>
      <c r="EL80" s="32" t="str">
        <f t="shared" si="350"/>
        <v>*</v>
      </c>
      <c r="EM80" s="33" t="str">
        <f t="shared" si="350"/>
        <v>*</v>
      </c>
      <c r="EN80" s="32" t="str">
        <f t="shared" si="403"/>
        <v>*</v>
      </c>
      <c r="EO80" s="33" t="str">
        <f t="shared" si="351"/>
        <v>*</v>
      </c>
      <c r="EP80" s="32" t="str">
        <f t="shared" si="352"/>
        <v>*</v>
      </c>
      <c r="EQ80" s="33" t="str">
        <f t="shared" si="353"/>
        <v>*</v>
      </c>
      <c r="ER80" s="32" t="str">
        <f t="shared" si="354"/>
        <v>*</v>
      </c>
      <c r="ES80" s="33" t="str">
        <f t="shared" si="354"/>
        <v>*</v>
      </c>
      <c r="ET80" s="32" t="str">
        <f t="shared" si="355"/>
        <v>*</v>
      </c>
      <c r="EU80" s="33" t="str">
        <f t="shared" si="356"/>
        <v>*</v>
      </c>
      <c r="EV80" s="32" t="str">
        <f t="shared" si="385"/>
        <v>*</v>
      </c>
      <c r="EW80" s="33" t="str">
        <f t="shared" si="386"/>
        <v>*</v>
      </c>
      <c r="EX80" s="32" t="str">
        <f t="shared" si="357"/>
        <v>*</v>
      </c>
      <c r="EY80" s="33" t="str">
        <f t="shared" si="358"/>
        <v>*</v>
      </c>
      <c r="EZ80" s="21"/>
      <c r="FA80" s="21"/>
      <c r="FB80" s="29">
        <f t="shared" si="359"/>
        <v>4</v>
      </c>
      <c r="FC80" s="30" t="str">
        <f t="shared" ref="FC80:FC107" si="408">BC5</f>
        <v>دوشنبه</v>
      </c>
      <c r="FD80" s="32" t="str">
        <f t="shared" si="387"/>
        <v>*</v>
      </c>
      <c r="FE80" s="33" t="str">
        <f t="shared" si="388"/>
        <v>*</v>
      </c>
      <c r="FF80" s="32" t="str">
        <f t="shared" si="389"/>
        <v>*</v>
      </c>
      <c r="FG80" s="72" t="str">
        <f t="shared" si="390"/>
        <v>*</v>
      </c>
      <c r="FH80" s="32" t="str">
        <f t="shared" si="391"/>
        <v>*</v>
      </c>
      <c r="FI80" s="33" t="str">
        <f t="shared" si="392"/>
        <v>*</v>
      </c>
      <c r="FJ80" s="32" t="str">
        <f t="shared" si="393"/>
        <v>*</v>
      </c>
      <c r="FK80" s="33" t="str">
        <f t="shared" si="394"/>
        <v>*</v>
      </c>
      <c r="FL80" s="21" t="str">
        <f t="shared" si="360"/>
        <v>*</v>
      </c>
      <c r="FM80" s="21" t="str">
        <f t="shared" si="361"/>
        <v>*</v>
      </c>
      <c r="FN80" s="32" t="str">
        <f t="shared" si="362"/>
        <v>*</v>
      </c>
      <c r="FO80" s="33" t="str">
        <f t="shared" si="363"/>
        <v>*</v>
      </c>
      <c r="FP80" s="32" t="str">
        <f t="shared" si="395"/>
        <v>*</v>
      </c>
      <c r="FQ80" s="33" t="str">
        <f t="shared" si="396"/>
        <v>*</v>
      </c>
      <c r="FR80" s="32" t="str">
        <f t="shared" si="364"/>
        <v>*</v>
      </c>
      <c r="FS80" s="33" t="str">
        <f t="shared" si="365"/>
        <v>*</v>
      </c>
      <c r="FT80" s="32" t="str">
        <f t="shared" si="366"/>
        <v>*</v>
      </c>
      <c r="FU80" s="33" t="str">
        <f t="shared" si="367"/>
        <v>*</v>
      </c>
      <c r="FV80" s="32" t="str">
        <f t="shared" si="397"/>
        <v>*</v>
      </c>
      <c r="FW80" s="33" t="str">
        <f t="shared" si="398"/>
        <v>*</v>
      </c>
      <c r="FX80" s="32" t="str">
        <f t="shared" si="368"/>
        <v>*</v>
      </c>
      <c r="FY80" s="33" t="str">
        <f t="shared" si="369"/>
        <v>*</v>
      </c>
      <c r="FZ80" s="32" t="str">
        <f t="shared" si="370"/>
        <v>*</v>
      </c>
      <c r="GA80" s="33" t="str">
        <f t="shared" si="371"/>
        <v>*</v>
      </c>
      <c r="GB80" s="32" t="str">
        <f t="shared" si="372"/>
        <v>*</v>
      </c>
      <c r="GC80" s="33" t="str">
        <f t="shared" si="373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74"/>
        <v>4</v>
      </c>
      <c r="RE80" s="30" t="str">
        <f t="shared" ref="RE80:RE107" si="409">BC5</f>
        <v>دوشنبه</v>
      </c>
      <c r="RF80" s="34" t="s">
        <v>33</v>
      </c>
      <c r="RG80" s="110" t="str">
        <f t="shared" si="399"/>
        <v>*فخرآور-***************</v>
      </c>
      <c r="RH80" s="111"/>
      <c r="RI80" s="754" t="str">
        <f t="shared" si="400"/>
        <v>*فخرآور-***************</v>
      </c>
      <c r="RJ80" s="755"/>
      <c r="RK80" s="29">
        <f t="shared" si="375"/>
        <v>4</v>
      </c>
      <c r="RL80" s="30" t="str">
        <f t="shared" ref="RL80:RL107" si="410">BC5</f>
        <v>دوشنبه</v>
      </c>
      <c r="RM80" s="36" t="s">
        <v>29</v>
      </c>
      <c r="RN80" s="758" t="str">
        <f t="shared" si="401"/>
        <v>************</v>
      </c>
      <c r="RO80" s="759"/>
      <c r="RP80" s="756" t="str">
        <f t="shared" si="402"/>
        <v>************</v>
      </c>
      <c r="RQ80" s="757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109</v>
      </c>
      <c r="F81" s="320" t="s">
        <v>34</v>
      </c>
      <c r="G81" s="569"/>
      <c r="H81" s="570"/>
      <c r="I81" s="570"/>
      <c r="J81" s="571"/>
      <c r="K81" s="593"/>
      <c r="L81" s="593"/>
      <c r="M81" s="593"/>
      <c r="N81" s="593"/>
      <c r="O81" s="593"/>
      <c r="P81" s="593"/>
      <c r="Q81" s="593"/>
      <c r="R81" s="593"/>
      <c r="S81" s="594"/>
      <c r="T81" s="580"/>
      <c r="U81" s="581"/>
      <c r="V81" s="581"/>
      <c r="W81" s="582"/>
      <c r="X81" s="583"/>
      <c r="Y81" s="583"/>
      <c r="Z81" s="583"/>
      <c r="AA81" s="583"/>
      <c r="AB81" s="584"/>
      <c r="AC81" s="595" t="str">
        <f>RO13</f>
        <v>***********</v>
      </c>
      <c r="AD81" s="596"/>
      <c r="AE81" s="596"/>
      <c r="AF81" s="596"/>
      <c r="AG81" s="596"/>
      <c r="AH81" s="596"/>
      <c r="AI81" s="597"/>
      <c r="AJ81" s="598"/>
      <c r="AK81" s="583"/>
      <c r="AL81" s="583"/>
      <c r="AM81" s="583"/>
      <c r="AN81" s="583"/>
      <c r="AO81" s="583"/>
      <c r="AP81" s="583"/>
      <c r="AQ81" s="583"/>
      <c r="AR81" s="584"/>
      <c r="AS81" s="618"/>
      <c r="AT81" s="619"/>
      <c r="AU81" s="619"/>
      <c r="AV81" s="619"/>
      <c r="AW81" s="619"/>
      <c r="AX81" s="620"/>
      <c r="AY81" s="1"/>
      <c r="AZ81" s="1"/>
      <c r="BA81" s="1"/>
      <c r="BB81" s="29">
        <f t="shared" si="342"/>
        <v>5</v>
      </c>
      <c r="BC81" s="30" t="str">
        <f t="shared" si="404"/>
        <v>سه شنبه</v>
      </c>
      <c r="BD81" s="163" t="s">
        <v>32</v>
      </c>
      <c r="BE81" s="177" t="s">
        <v>32</v>
      </c>
      <c r="BF81" s="515" t="s">
        <v>32</v>
      </c>
      <c r="BG81" s="516" t="s">
        <v>32</v>
      </c>
      <c r="BH81" s="515" t="s">
        <v>32</v>
      </c>
      <c r="BI81" s="516" t="s">
        <v>32</v>
      </c>
      <c r="BJ81" s="515" t="s">
        <v>32</v>
      </c>
      <c r="BK81" s="516" t="s">
        <v>32</v>
      </c>
      <c r="BL81" s="515" t="s">
        <v>32</v>
      </c>
      <c r="BM81" s="516" t="s">
        <v>32</v>
      </c>
      <c r="BN81" s="515" t="s">
        <v>32</v>
      </c>
      <c r="BO81" s="516" t="s">
        <v>32</v>
      </c>
      <c r="BP81" s="515" t="s">
        <v>32</v>
      </c>
      <c r="BQ81" s="516">
        <v>1</v>
      </c>
      <c r="BR81" s="515" t="s">
        <v>32</v>
      </c>
      <c r="BS81" s="516" t="s">
        <v>32</v>
      </c>
      <c r="BT81" s="515" t="s">
        <v>32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 t="s">
        <v>32</v>
      </c>
      <c r="CF81" s="515" t="s">
        <v>32</v>
      </c>
      <c r="CG81" s="516" t="s">
        <v>32</v>
      </c>
      <c r="CH81" s="515" t="s">
        <v>32</v>
      </c>
      <c r="CI81" s="516" t="s">
        <v>32</v>
      </c>
      <c r="CJ81" s="29">
        <f t="shared" si="376"/>
        <v>5</v>
      </c>
      <c r="CK81" s="30" t="str">
        <f t="shared" si="405"/>
        <v>سه شنبه</v>
      </c>
      <c r="CL81" s="400" t="s">
        <v>32</v>
      </c>
      <c r="CM81" s="545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9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43"/>
        <v>5</v>
      </c>
      <c r="DO81" s="30" t="str">
        <f t="shared" si="406"/>
        <v>سه شنبه</v>
      </c>
      <c r="DP81" s="32" t="str">
        <f t="shared" si="344"/>
        <v>*</v>
      </c>
      <c r="DQ81" s="33" t="str">
        <f t="shared" si="344"/>
        <v>*</v>
      </c>
      <c r="DR81" s="32" t="str">
        <f t="shared" si="345"/>
        <v>*</v>
      </c>
      <c r="DS81" s="33" t="str">
        <f t="shared" si="345"/>
        <v>*</v>
      </c>
      <c r="DT81" s="32" t="str">
        <f t="shared" si="377"/>
        <v>*</v>
      </c>
      <c r="DU81" s="33" t="str">
        <f t="shared" si="378"/>
        <v>*</v>
      </c>
      <c r="DV81" s="32" t="str">
        <f t="shared" si="346"/>
        <v>*</v>
      </c>
      <c r="DW81" s="33" t="str">
        <f t="shared" si="346"/>
        <v>*</v>
      </c>
      <c r="DX81" s="32" t="str">
        <f t="shared" si="347"/>
        <v>*</v>
      </c>
      <c r="DY81" s="33" t="str">
        <f t="shared" si="347"/>
        <v>*</v>
      </c>
      <c r="DZ81" s="32" t="str">
        <f t="shared" si="379"/>
        <v>*</v>
      </c>
      <c r="EA81" s="33" t="str">
        <f t="shared" si="380"/>
        <v>*</v>
      </c>
      <c r="EB81" s="32" t="str">
        <f t="shared" si="381"/>
        <v>*</v>
      </c>
      <c r="EC81" s="33" t="str">
        <f t="shared" si="382"/>
        <v>ایمانی-</v>
      </c>
      <c r="ED81" s="22"/>
      <c r="EE81" s="22"/>
      <c r="EF81" s="29">
        <f t="shared" si="348"/>
        <v>5</v>
      </c>
      <c r="EG81" s="30" t="str">
        <f t="shared" si="407"/>
        <v>سه شنبه</v>
      </c>
      <c r="EH81" s="32" t="str">
        <f t="shared" si="383"/>
        <v>*</v>
      </c>
      <c r="EI81" s="33" t="str">
        <f t="shared" si="384"/>
        <v>*</v>
      </c>
      <c r="EJ81" s="32" t="str">
        <f t="shared" si="349"/>
        <v>*</v>
      </c>
      <c r="EK81" s="33" t="str">
        <f t="shared" si="349"/>
        <v>*</v>
      </c>
      <c r="EL81" s="32" t="str">
        <f t="shared" si="350"/>
        <v>*</v>
      </c>
      <c r="EM81" s="33" t="str">
        <f t="shared" si="350"/>
        <v>*</v>
      </c>
      <c r="EN81" s="32" t="str">
        <f t="shared" si="403"/>
        <v>*</v>
      </c>
      <c r="EO81" s="33" t="str">
        <f t="shared" si="351"/>
        <v>*</v>
      </c>
      <c r="EP81" s="32" t="str">
        <f t="shared" si="352"/>
        <v>*</v>
      </c>
      <c r="EQ81" s="33" t="str">
        <f t="shared" si="353"/>
        <v>*</v>
      </c>
      <c r="ER81" s="32" t="str">
        <f t="shared" si="354"/>
        <v>*</v>
      </c>
      <c r="ES81" s="33" t="str">
        <f t="shared" si="354"/>
        <v>*</v>
      </c>
      <c r="ET81" s="32" t="str">
        <f t="shared" si="355"/>
        <v>*</v>
      </c>
      <c r="EU81" s="33" t="str">
        <f t="shared" si="356"/>
        <v>*</v>
      </c>
      <c r="EV81" s="32" t="str">
        <f t="shared" si="385"/>
        <v>*</v>
      </c>
      <c r="EW81" s="33" t="str">
        <f t="shared" si="386"/>
        <v>*</v>
      </c>
      <c r="EX81" s="32" t="str">
        <f t="shared" si="357"/>
        <v>*</v>
      </c>
      <c r="EY81" s="33" t="str">
        <f t="shared" si="358"/>
        <v>*</v>
      </c>
      <c r="EZ81" s="21"/>
      <c r="FA81" s="21"/>
      <c r="FB81" s="29">
        <f t="shared" si="359"/>
        <v>5</v>
      </c>
      <c r="FC81" s="30" t="str">
        <f t="shared" si="408"/>
        <v>سه شنبه</v>
      </c>
      <c r="FD81" s="32" t="str">
        <f t="shared" si="387"/>
        <v>*</v>
      </c>
      <c r="FE81" s="33" t="str">
        <f t="shared" si="388"/>
        <v>*</v>
      </c>
      <c r="FF81" s="32" t="str">
        <f t="shared" si="389"/>
        <v>*</v>
      </c>
      <c r="FG81" s="72" t="str">
        <f t="shared" si="390"/>
        <v>*</v>
      </c>
      <c r="FH81" s="32" t="str">
        <f t="shared" si="391"/>
        <v>*</v>
      </c>
      <c r="FI81" s="33" t="str">
        <f t="shared" si="392"/>
        <v>*</v>
      </c>
      <c r="FJ81" s="32" t="str">
        <f t="shared" si="393"/>
        <v>*</v>
      </c>
      <c r="FK81" s="33" t="str">
        <f t="shared" si="394"/>
        <v>*</v>
      </c>
      <c r="FL81" s="21" t="str">
        <f t="shared" si="360"/>
        <v>*</v>
      </c>
      <c r="FM81" s="21" t="str">
        <f t="shared" si="361"/>
        <v>*</v>
      </c>
      <c r="FN81" s="32" t="str">
        <f t="shared" si="362"/>
        <v>*</v>
      </c>
      <c r="FO81" s="33" t="str">
        <f t="shared" si="363"/>
        <v>*</v>
      </c>
      <c r="FP81" s="32" t="str">
        <f t="shared" si="395"/>
        <v>*</v>
      </c>
      <c r="FQ81" s="33" t="str">
        <f t="shared" si="396"/>
        <v>*</v>
      </c>
      <c r="FR81" s="32" t="str">
        <f t="shared" si="364"/>
        <v>*</v>
      </c>
      <c r="FS81" s="33" t="str">
        <f t="shared" si="365"/>
        <v>*</v>
      </c>
      <c r="FT81" s="32" t="str">
        <f t="shared" si="366"/>
        <v>*</v>
      </c>
      <c r="FU81" s="33" t="str">
        <f t="shared" si="367"/>
        <v>*</v>
      </c>
      <c r="FV81" s="32" t="str">
        <f t="shared" si="397"/>
        <v>*</v>
      </c>
      <c r="FW81" s="33" t="str">
        <f t="shared" si="398"/>
        <v>*</v>
      </c>
      <c r="FX81" s="32" t="str">
        <f t="shared" si="368"/>
        <v>*</v>
      </c>
      <c r="FY81" s="33" t="str">
        <f t="shared" si="369"/>
        <v>*</v>
      </c>
      <c r="FZ81" s="32" t="str">
        <f t="shared" si="370"/>
        <v>*</v>
      </c>
      <c r="GA81" s="33" t="str">
        <f t="shared" si="371"/>
        <v>*</v>
      </c>
      <c r="GB81" s="32" t="str">
        <f t="shared" si="372"/>
        <v>*</v>
      </c>
      <c r="GC81" s="33" t="str">
        <f t="shared" si="373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74"/>
        <v>5</v>
      </c>
      <c r="RE81" s="30" t="str">
        <f t="shared" si="409"/>
        <v>سه شنبه</v>
      </c>
      <c r="RF81" s="34" t="s">
        <v>33</v>
      </c>
      <c r="RG81" s="110" t="str">
        <f t="shared" si="399"/>
        <v>*****************</v>
      </c>
      <c r="RH81" s="111"/>
      <c r="RI81" s="754" t="str">
        <f t="shared" si="400"/>
        <v>*******ایمانی-*********</v>
      </c>
      <c r="RJ81" s="755"/>
      <c r="RK81" s="29">
        <f t="shared" si="375"/>
        <v>5</v>
      </c>
      <c r="RL81" s="30" t="str">
        <f t="shared" si="410"/>
        <v>سه شنبه</v>
      </c>
      <c r="RM81" s="36" t="s">
        <v>29</v>
      </c>
      <c r="RN81" s="758" t="str">
        <f t="shared" si="401"/>
        <v>************</v>
      </c>
      <c r="RO81" s="759"/>
      <c r="RP81" s="756" t="str">
        <f t="shared" si="402"/>
        <v>************</v>
      </c>
      <c r="RQ81" s="757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42</v>
      </c>
      <c r="B82" s="251" t="s">
        <v>311</v>
      </c>
      <c r="C82" s="349" t="s">
        <v>172</v>
      </c>
      <c r="D82" s="350" t="s">
        <v>207</v>
      </c>
      <c r="E82" s="351" t="s">
        <v>209</v>
      </c>
      <c r="F82" s="352" t="s">
        <v>208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303</v>
      </c>
      <c r="O82" s="245" t="s">
        <v>303</v>
      </c>
      <c r="P82" s="193" t="s">
        <v>303</v>
      </c>
      <c r="Q82" s="577" t="s">
        <v>303</v>
      </c>
      <c r="R82" s="578"/>
      <c r="S82" s="246" t="s">
        <v>110</v>
      </c>
      <c r="T82" s="354"/>
      <c r="U82" s="354"/>
      <c r="V82" s="354"/>
      <c r="W82" s="354"/>
      <c r="X82" s="246" t="s">
        <v>111</v>
      </c>
      <c r="Y82" s="354"/>
      <c r="Z82" s="354"/>
      <c r="AA82" s="354"/>
      <c r="AB82" s="354"/>
      <c r="AC82" s="247" t="s">
        <v>135</v>
      </c>
      <c r="AD82" s="248"/>
      <c r="AE82" s="248"/>
      <c r="AF82" s="248"/>
      <c r="AG82" s="249" t="s">
        <v>31</v>
      </c>
      <c r="AH82" s="248"/>
      <c r="AI82" s="248"/>
      <c r="AJ82" s="248"/>
      <c r="AK82" s="247" t="s">
        <v>112</v>
      </c>
      <c r="AL82" s="248"/>
      <c r="AM82" s="248"/>
      <c r="AN82" s="248"/>
      <c r="AO82" s="249" t="s">
        <v>113</v>
      </c>
      <c r="AP82" s="248"/>
      <c r="AQ82" s="248"/>
      <c r="AR82" s="248"/>
      <c r="AS82" s="247" t="s">
        <v>198</v>
      </c>
      <c r="AT82" s="248"/>
      <c r="AU82" s="248"/>
      <c r="AV82" s="250" t="s">
        <v>114</v>
      </c>
      <c r="AW82" s="189"/>
      <c r="AX82" s="194"/>
      <c r="AY82" s="1"/>
      <c r="AZ82" s="1"/>
      <c r="BA82" s="1"/>
      <c r="BB82" s="29">
        <f t="shared" si="342"/>
        <v>6</v>
      </c>
      <c r="BC82" s="30" t="str">
        <f t="shared" si="404"/>
        <v>چهارشنبه</v>
      </c>
      <c r="BD82" s="163" t="s">
        <v>32</v>
      </c>
      <c r="BE82" s="177" t="s">
        <v>32</v>
      </c>
      <c r="BF82" s="515">
        <v>1</v>
      </c>
      <c r="BG82" s="516">
        <v>1</v>
      </c>
      <c r="BH82" s="515" t="s">
        <v>32</v>
      </c>
      <c r="BI82" s="516">
        <v>1</v>
      </c>
      <c r="BJ82" s="515" t="s">
        <v>32</v>
      </c>
      <c r="BK82" s="516" t="s">
        <v>32</v>
      </c>
      <c r="BL82" s="515" t="s">
        <v>32</v>
      </c>
      <c r="BM82" s="516" t="s">
        <v>32</v>
      </c>
      <c r="BN82" s="515" t="s">
        <v>32</v>
      </c>
      <c r="BO82" s="516" t="s">
        <v>32</v>
      </c>
      <c r="BP82" s="515" t="s">
        <v>32</v>
      </c>
      <c r="BQ82" s="516">
        <v>1</v>
      </c>
      <c r="BR82" s="515" t="s">
        <v>32</v>
      </c>
      <c r="BS82" s="516" t="s">
        <v>32</v>
      </c>
      <c r="BT82" s="515" t="s">
        <v>32</v>
      </c>
      <c r="BU82" s="516" t="s">
        <v>32</v>
      </c>
      <c r="BV82" s="515" t="s">
        <v>32</v>
      </c>
      <c r="BW82" s="516" t="s">
        <v>32</v>
      </c>
      <c r="BX82" s="515" t="s">
        <v>32</v>
      </c>
      <c r="BY82" s="516" t="s">
        <v>32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 t="s">
        <v>32</v>
      </c>
      <c r="CF82" s="515" t="s">
        <v>32</v>
      </c>
      <c r="CG82" s="516" t="s">
        <v>32</v>
      </c>
      <c r="CH82" s="515" t="s">
        <v>32</v>
      </c>
      <c r="CI82" s="516" t="s">
        <v>32</v>
      </c>
      <c r="CJ82" s="29">
        <f t="shared" si="376"/>
        <v>6</v>
      </c>
      <c r="CK82" s="30" t="str">
        <f t="shared" si="405"/>
        <v>چهارشنبه</v>
      </c>
      <c r="CL82" s="400" t="s">
        <v>32</v>
      </c>
      <c r="CM82" s="546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43"/>
        <v>6</v>
      </c>
      <c r="DO82" s="30" t="str">
        <f t="shared" si="406"/>
        <v>چهارشنبه</v>
      </c>
      <c r="DP82" s="32" t="str">
        <f t="shared" si="344"/>
        <v>*</v>
      </c>
      <c r="DQ82" s="33" t="str">
        <f t="shared" si="344"/>
        <v>*</v>
      </c>
      <c r="DR82" s="32" t="str">
        <f t="shared" si="345"/>
        <v>فخرآور-</v>
      </c>
      <c r="DS82" s="33" t="str">
        <f t="shared" si="345"/>
        <v>فخرآور-</v>
      </c>
      <c r="DT82" s="32" t="str">
        <f t="shared" si="377"/>
        <v>*</v>
      </c>
      <c r="DU82" s="33" t="str">
        <f t="shared" si="378"/>
        <v>رفیعی-</v>
      </c>
      <c r="DV82" s="32" t="str">
        <f t="shared" si="346"/>
        <v>*</v>
      </c>
      <c r="DW82" s="33" t="str">
        <f t="shared" si="346"/>
        <v>*</v>
      </c>
      <c r="DX82" s="32" t="str">
        <f t="shared" si="347"/>
        <v>*</v>
      </c>
      <c r="DY82" s="33" t="str">
        <f t="shared" si="347"/>
        <v>*</v>
      </c>
      <c r="DZ82" s="32" t="str">
        <f t="shared" si="379"/>
        <v>*</v>
      </c>
      <c r="EA82" s="33" t="str">
        <f t="shared" si="380"/>
        <v>*</v>
      </c>
      <c r="EB82" s="32" t="str">
        <f t="shared" si="381"/>
        <v>*</v>
      </c>
      <c r="EC82" s="33" t="str">
        <f t="shared" si="382"/>
        <v>ایمانی-</v>
      </c>
      <c r="ED82" s="22"/>
      <c r="EE82" s="22"/>
      <c r="EF82" s="29">
        <f t="shared" si="348"/>
        <v>6</v>
      </c>
      <c r="EG82" s="30" t="str">
        <f t="shared" si="407"/>
        <v>چهارشنبه</v>
      </c>
      <c r="EH82" s="32" t="str">
        <f t="shared" si="383"/>
        <v>*</v>
      </c>
      <c r="EI82" s="33" t="str">
        <f t="shared" si="384"/>
        <v>*</v>
      </c>
      <c r="EJ82" s="32" t="str">
        <f t="shared" si="349"/>
        <v>*</v>
      </c>
      <c r="EK82" s="33" t="str">
        <f t="shared" si="349"/>
        <v>*</v>
      </c>
      <c r="EL82" s="32" t="str">
        <f t="shared" si="350"/>
        <v>*</v>
      </c>
      <c r="EM82" s="33" t="str">
        <f t="shared" si="350"/>
        <v>*</v>
      </c>
      <c r="EN82" s="32" t="str">
        <f t="shared" si="403"/>
        <v>*</v>
      </c>
      <c r="EO82" s="33" t="str">
        <f t="shared" si="351"/>
        <v>*</v>
      </c>
      <c r="EP82" s="32" t="str">
        <f t="shared" si="352"/>
        <v>*</v>
      </c>
      <c r="EQ82" s="33" t="str">
        <f t="shared" si="353"/>
        <v>*</v>
      </c>
      <c r="ER82" s="32" t="str">
        <f t="shared" si="354"/>
        <v>*</v>
      </c>
      <c r="ES82" s="33" t="str">
        <f t="shared" si="354"/>
        <v>*</v>
      </c>
      <c r="ET82" s="32" t="str">
        <f t="shared" si="355"/>
        <v>*</v>
      </c>
      <c r="EU82" s="33" t="str">
        <f t="shared" si="356"/>
        <v>*</v>
      </c>
      <c r="EV82" s="32" t="str">
        <f t="shared" si="385"/>
        <v>*</v>
      </c>
      <c r="EW82" s="33" t="str">
        <f t="shared" si="386"/>
        <v>*</v>
      </c>
      <c r="EX82" s="32" t="str">
        <f t="shared" si="357"/>
        <v>*</v>
      </c>
      <c r="EY82" s="33" t="str">
        <f t="shared" si="358"/>
        <v>*</v>
      </c>
      <c r="EZ82" s="21"/>
      <c r="FA82" s="21"/>
      <c r="FB82" s="29">
        <f t="shared" si="359"/>
        <v>6</v>
      </c>
      <c r="FC82" s="30" t="str">
        <f t="shared" si="408"/>
        <v>چهارشنبه</v>
      </c>
      <c r="FD82" s="32" t="str">
        <f t="shared" si="387"/>
        <v>*</v>
      </c>
      <c r="FE82" s="33" t="str">
        <f t="shared" si="388"/>
        <v>آجعفری-</v>
      </c>
      <c r="FF82" s="32" t="str">
        <f t="shared" si="389"/>
        <v>*</v>
      </c>
      <c r="FG82" s="72" t="str">
        <f t="shared" si="390"/>
        <v>*</v>
      </c>
      <c r="FH82" s="32" t="str">
        <f t="shared" si="391"/>
        <v>*</v>
      </c>
      <c r="FI82" s="33" t="str">
        <f t="shared" si="392"/>
        <v>*</v>
      </c>
      <c r="FJ82" s="32" t="str">
        <f t="shared" si="393"/>
        <v>*</v>
      </c>
      <c r="FK82" s="33" t="str">
        <f t="shared" si="394"/>
        <v>*</v>
      </c>
      <c r="FL82" s="21" t="str">
        <f t="shared" si="360"/>
        <v>*</v>
      </c>
      <c r="FM82" s="21" t="str">
        <f t="shared" si="361"/>
        <v>*</v>
      </c>
      <c r="FN82" s="32" t="str">
        <f t="shared" si="362"/>
        <v>*</v>
      </c>
      <c r="FO82" s="33" t="str">
        <f t="shared" si="363"/>
        <v>*</v>
      </c>
      <c r="FP82" s="32" t="str">
        <f t="shared" si="395"/>
        <v>*</v>
      </c>
      <c r="FQ82" s="33" t="str">
        <f t="shared" si="396"/>
        <v>*</v>
      </c>
      <c r="FR82" s="32" t="str">
        <f t="shared" si="364"/>
        <v>*</v>
      </c>
      <c r="FS82" s="33" t="str">
        <f t="shared" si="365"/>
        <v>*</v>
      </c>
      <c r="FT82" s="32" t="str">
        <f t="shared" si="366"/>
        <v>*</v>
      </c>
      <c r="FU82" s="33" t="str">
        <f t="shared" si="367"/>
        <v>*</v>
      </c>
      <c r="FV82" s="32" t="str">
        <f t="shared" si="397"/>
        <v>*</v>
      </c>
      <c r="FW82" s="33" t="str">
        <f t="shared" si="398"/>
        <v>*</v>
      </c>
      <c r="FX82" s="32" t="str">
        <f t="shared" si="368"/>
        <v>*</v>
      </c>
      <c r="FY82" s="33" t="str">
        <f t="shared" si="369"/>
        <v>*</v>
      </c>
      <c r="FZ82" s="32" t="str">
        <f t="shared" si="370"/>
        <v>*</v>
      </c>
      <c r="GA82" s="33" t="str">
        <f t="shared" si="371"/>
        <v>*</v>
      </c>
      <c r="GB82" s="32" t="str">
        <f t="shared" si="372"/>
        <v>*</v>
      </c>
      <c r="GC82" s="33" t="str">
        <f t="shared" si="373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74"/>
        <v>6</v>
      </c>
      <c r="RE82" s="30" t="str">
        <f t="shared" si="409"/>
        <v>چهارشنبه</v>
      </c>
      <c r="RF82" s="34" t="s">
        <v>33</v>
      </c>
      <c r="RG82" s="110" t="str">
        <f t="shared" si="399"/>
        <v>*فخرآور-***************</v>
      </c>
      <c r="RH82" s="111"/>
      <c r="RI82" s="754" t="str">
        <f t="shared" si="400"/>
        <v>*فخرآور-رفیعی-***آجعفری-ایمانی-*********</v>
      </c>
      <c r="RJ82" s="755"/>
      <c r="RK82" s="29">
        <f t="shared" si="375"/>
        <v>6</v>
      </c>
      <c r="RL82" s="30" t="str">
        <f t="shared" si="410"/>
        <v>چهارشنبه</v>
      </c>
      <c r="RM82" s="36" t="s">
        <v>29</v>
      </c>
      <c r="RN82" s="758" t="str">
        <f t="shared" si="401"/>
        <v>************</v>
      </c>
      <c r="RO82" s="759"/>
      <c r="RP82" s="756" t="str">
        <f t="shared" si="402"/>
        <v>************</v>
      </c>
      <c r="RQ82" s="757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290</v>
      </c>
      <c r="B83" s="252" t="s">
        <v>149</v>
      </c>
      <c r="C83" s="315"/>
      <c r="D83" s="314"/>
      <c r="E83" s="308"/>
      <c r="F83" s="321" t="s">
        <v>104</v>
      </c>
      <c r="G83" s="322" t="s">
        <v>27</v>
      </c>
      <c r="H83" s="558" t="s">
        <v>293</v>
      </c>
      <c r="I83" s="559"/>
      <c r="J83" s="279"/>
      <c r="K83" s="564" t="s">
        <v>297</v>
      </c>
      <c r="L83" s="565"/>
      <c r="M83" s="254"/>
      <c r="N83" s="356" t="s">
        <v>202</v>
      </c>
      <c r="O83" s="255"/>
      <c r="P83" s="253"/>
      <c r="Q83" s="256"/>
      <c r="R83" s="257"/>
      <c r="S83" s="357" t="s">
        <v>194</v>
      </c>
      <c r="T83" s="258"/>
      <c r="U83" s="259"/>
      <c r="V83" s="260"/>
      <c r="W83" s="253"/>
      <c r="X83" s="262"/>
      <c r="Y83" s="423"/>
      <c r="Z83" s="261"/>
      <c r="AA83" s="262"/>
      <c r="AB83" s="263"/>
      <c r="AC83" s="332" t="s">
        <v>213</v>
      </c>
      <c r="AD83" s="574" t="str">
        <f>RG50</f>
        <v>*حا ج محمدی- *******************************************************</v>
      </c>
      <c r="AE83" s="575"/>
      <c r="AF83" s="575"/>
      <c r="AG83" s="575"/>
      <c r="AH83" s="575"/>
      <c r="AI83" s="575"/>
      <c r="AJ83" s="575"/>
      <c r="AK83" s="575"/>
      <c r="AL83" s="575"/>
      <c r="AM83" s="575"/>
      <c r="AN83" s="575"/>
      <c r="AO83" s="575"/>
      <c r="AP83" s="575"/>
      <c r="AQ83" s="575"/>
      <c r="AR83" s="576"/>
      <c r="AS83" s="607" t="s">
        <v>216</v>
      </c>
      <c r="AT83" s="608"/>
      <c r="AU83" s="608"/>
      <c r="AV83" s="608"/>
      <c r="AW83" s="608"/>
      <c r="AX83" s="609"/>
      <c r="AY83" s="1"/>
      <c r="AZ83" s="1"/>
      <c r="BA83" s="1"/>
      <c r="BB83" s="29">
        <f t="shared" si="342"/>
        <v>7</v>
      </c>
      <c r="BC83" s="30" t="str">
        <f t="shared" si="404"/>
        <v>پنجشنبه</v>
      </c>
      <c r="BD83" s="163" t="s">
        <v>32</v>
      </c>
      <c r="BE83" s="177" t="s">
        <v>32</v>
      </c>
      <c r="BF83" s="515">
        <v>1</v>
      </c>
      <c r="BG83" s="516" t="s">
        <v>32</v>
      </c>
      <c r="BH83" s="515" t="s">
        <v>32</v>
      </c>
      <c r="BI83" s="516">
        <v>1</v>
      </c>
      <c r="BJ83" s="515" t="s">
        <v>32</v>
      </c>
      <c r="BK83" s="516" t="s">
        <v>32</v>
      </c>
      <c r="BL83" s="515" t="s">
        <v>32</v>
      </c>
      <c r="BM83" s="516" t="s">
        <v>32</v>
      </c>
      <c r="BN83" s="515" t="s">
        <v>32</v>
      </c>
      <c r="BO83" s="516" t="s">
        <v>32</v>
      </c>
      <c r="BP83" s="515" t="s">
        <v>32</v>
      </c>
      <c r="BQ83" s="516">
        <v>1</v>
      </c>
      <c r="BR83" s="515" t="s">
        <v>32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 t="s">
        <v>32</v>
      </c>
      <c r="BY83" s="516" t="s">
        <v>32</v>
      </c>
      <c r="BZ83" s="515" t="s">
        <v>32</v>
      </c>
      <c r="CA83" s="516" t="s">
        <v>32</v>
      </c>
      <c r="CB83" s="515" t="s">
        <v>32</v>
      </c>
      <c r="CC83" s="516" t="s">
        <v>32</v>
      </c>
      <c r="CD83" s="515" t="s">
        <v>32</v>
      </c>
      <c r="CE83" s="516" t="s">
        <v>32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6"/>
        <v>7</v>
      </c>
      <c r="CK83" s="30" t="str">
        <f t="shared" si="405"/>
        <v>پنجشنبه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43"/>
        <v>7</v>
      </c>
      <c r="DO83" s="30" t="str">
        <f t="shared" si="406"/>
        <v>پنجشنبه</v>
      </c>
      <c r="DP83" s="32" t="str">
        <f t="shared" si="344"/>
        <v>*</v>
      </c>
      <c r="DQ83" s="33" t="str">
        <f t="shared" si="344"/>
        <v>*</v>
      </c>
      <c r="DR83" s="32" t="str">
        <f t="shared" si="345"/>
        <v>فخرآور-</v>
      </c>
      <c r="DS83" s="33" t="str">
        <f t="shared" si="345"/>
        <v>*</v>
      </c>
      <c r="DT83" s="32" t="str">
        <f t="shared" si="377"/>
        <v>*</v>
      </c>
      <c r="DU83" s="33" t="str">
        <f t="shared" si="378"/>
        <v>رفیعی-</v>
      </c>
      <c r="DV83" s="32" t="str">
        <f t="shared" si="346"/>
        <v>*</v>
      </c>
      <c r="DW83" s="33" t="str">
        <f t="shared" si="346"/>
        <v>*</v>
      </c>
      <c r="DX83" s="32" t="str">
        <f t="shared" si="347"/>
        <v>*</v>
      </c>
      <c r="DY83" s="33" t="str">
        <f t="shared" si="347"/>
        <v>*</v>
      </c>
      <c r="DZ83" s="32" t="str">
        <f t="shared" si="379"/>
        <v>*</v>
      </c>
      <c r="EA83" s="33" t="str">
        <f t="shared" si="380"/>
        <v>*</v>
      </c>
      <c r="EB83" s="32" t="str">
        <f t="shared" si="381"/>
        <v>*</v>
      </c>
      <c r="EC83" s="33" t="str">
        <f t="shared" si="382"/>
        <v>ایمانی-</v>
      </c>
      <c r="ED83" s="22"/>
      <c r="EE83" s="22"/>
      <c r="EF83" s="29">
        <f t="shared" si="348"/>
        <v>7</v>
      </c>
      <c r="EG83" s="30" t="str">
        <f t="shared" si="407"/>
        <v>پنجشنبه</v>
      </c>
      <c r="EH83" s="32" t="str">
        <f t="shared" si="383"/>
        <v>*</v>
      </c>
      <c r="EI83" s="33" t="str">
        <f t="shared" si="384"/>
        <v>*</v>
      </c>
      <c r="EJ83" s="32" t="str">
        <f t="shared" si="349"/>
        <v>*</v>
      </c>
      <c r="EK83" s="33" t="str">
        <f t="shared" si="349"/>
        <v>*</v>
      </c>
      <c r="EL83" s="32" t="str">
        <f t="shared" si="350"/>
        <v>*</v>
      </c>
      <c r="EM83" s="33" t="str">
        <f t="shared" si="350"/>
        <v>*</v>
      </c>
      <c r="EN83" s="32" t="str">
        <f t="shared" si="403"/>
        <v>*</v>
      </c>
      <c r="EO83" s="33" t="str">
        <f t="shared" si="351"/>
        <v>*</v>
      </c>
      <c r="EP83" s="32" t="str">
        <f t="shared" si="352"/>
        <v>*</v>
      </c>
      <c r="EQ83" s="33" t="str">
        <f t="shared" si="353"/>
        <v>*</v>
      </c>
      <c r="ER83" s="32" t="str">
        <f t="shared" si="354"/>
        <v>*</v>
      </c>
      <c r="ES83" s="33" t="str">
        <f t="shared" si="354"/>
        <v>*</v>
      </c>
      <c r="ET83" s="32" t="str">
        <f t="shared" si="355"/>
        <v>*</v>
      </c>
      <c r="EU83" s="33" t="str">
        <f t="shared" si="356"/>
        <v>*</v>
      </c>
      <c r="EV83" s="32" t="str">
        <f t="shared" si="385"/>
        <v>*</v>
      </c>
      <c r="EW83" s="33" t="str">
        <f t="shared" si="386"/>
        <v>*</v>
      </c>
      <c r="EX83" s="32" t="str">
        <f t="shared" si="357"/>
        <v>*</v>
      </c>
      <c r="EY83" s="33" t="str">
        <f t="shared" si="358"/>
        <v>*</v>
      </c>
      <c r="EZ83" s="21"/>
      <c r="FA83" s="21"/>
      <c r="FB83" s="29">
        <f t="shared" si="359"/>
        <v>7</v>
      </c>
      <c r="FC83" s="30" t="str">
        <f t="shared" si="408"/>
        <v>پنجشنبه</v>
      </c>
      <c r="FD83" s="32" t="str">
        <f t="shared" si="387"/>
        <v>*</v>
      </c>
      <c r="FE83" s="33" t="str">
        <f t="shared" si="388"/>
        <v>*</v>
      </c>
      <c r="FF83" s="32" t="str">
        <f t="shared" si="389"/>
        <v>*</v>
      </c>
      <c r="FG83" s="72" t="str">
        <f t="shared" si="390"/>
        <v>*</v>
      </c>
      <c r="FH83" s="32" t="str">
        <f t="shared" si="391"/>
        <v>*</v>
      </c>
      <c r="FI83" s="33" t="str">
        <f t="shared" si="392"/>
        <v>*</v>
      </c>
      <c r="FJ83" s="32" t="str">
        <f t="shared" si="393"/>
        <v>*</v>
      </c>
      <c r="FK83" s="33" t="str">
        <f t="shared" si="394"/>
        <v>*</v>
      </c>
      <c r="FL83" s="21" t="str">
        <f t="shared" si="360"/>
        <v>*</v>
      </c>
      <c r="FM83" s="21" t="str">
        <f t="shared" si="361"/>
        <v>*</v>
      </c>
      <c r="FN83" s="32" t="str">
        <f t="shared" si="362"/>
        <v>*</v>
      </c>
      <c r="FO83" s="33" t="str">
        <f t="shared" si="363"/>
        <v>*</v>
      </c>
      <c r="FP83" s="32" t="str">
        <f t="shared" si="395"/>
        <v>*</v>
      </c>
      <c r="FQ83" s="33" t="str">
        <f t="shared" si="396"/>
        <v>*</v>
      </c>
      <c r="FR83" s="32" t="str">
        <f t="shared" si="364"/>
        <v>*</v>
      </c>
      <c r="FS83" s="33" t="str">
        <f t="shared" si="365"/>
        <v>*</v>
      </c>
      <c r="FT83" s="32" t="str">
        <f t="shared" si="366"/>
        <v>*</v>
      </c>
      <c r="FU83" s="33" t="str">
        <f t="shared" si="367"/>
        <v>*</v>
      </c>
      <c r="FV83" s="32" t="str">
        <f t="shared" si="397"/>
        <v>*</v>
      </c>
      <c r="FW83" s="33" t="str">
        <f t="shared" si="398"/>
        <v>*</v>
      </c>
      <c r="FX83" s="32" t="str">
        <f t="shared" si="368"/>
        <v>*</v>
      </c>
      <c r="FY83" s="33" t="str">
        <f t="shared" si="369"/>
        <v>*</v>
      </c>
      <c r="FZ83" s="32" t="str">
        <f t="shared" si="370"/>
        <v>*</v>
      </c>
      <c r="GA83" s="33" t="str">
        <f t="shared" si="371"/>
        <v>*</v>
      </c>
      <c r="GB83" s="32" t="str">
        <f t="shared" si="372"/>
        <v>*</v>
      </c>
      <c r="GC83" s="33" t="str">
        <f t="shared" si="373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74"/>
        <v>7</v>
      </c>
      <c r="RE83" s="30" t="str">
        <f t="shared" si="409"/>
        <v>پنجشنبه</v>
      </c>
      <c r="RF83" s="34" t="s">
        <v>33</v>
      </c>
      <c r="RG83" s="110" t="str">
        <f t="shared" si="399"/>
        <v>*فخرآور-***************</v>
      </c>
      <c r="RH83" s="111"/>
      <c r="RI83" s="754" t="str">
        <f t="shared" si="400"/>
        <v>**رفیعی-****ایمانی-*********</v>
      </c>
      <c r="RJ83" s="755"/>
      <c r="RK83" s="29">
        <f t="shared" si="375"/>
        <v>7</v>
      </c>
      <c r="RL83" s="30" t="str">
        <f t="shared" si="410"/>
        <v>پنجشنبه</v>
      </c>
      <c r="RM83" s="36" t="s">
        <v>29</v>
      </c>
      <c r="RN83" s="758" t="str">
        <f t="shared" si="401"/>
        <v>************</v>
      </c>
      <c r="RO83" s="759"/>
      <c r="RP83" s="756" t="str">
        <f t="shared" si="402"/>
        <v>************</v>
      </c>
      <c r="RQ83" s="757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291</v>
      </c>
      <c r="B84" s="359" t="s">
        <v>308</v>
      </c>
      <c r="C84" s="360"/>
      <c r="D84" s="361"/>
      <c r="E84" s="309"/>
      <c r="F84" s="323" t="s">
        <v>107</v>
      </c>
      <c r="G84" s="324" t="s">
        <v>27</v>
      </c>
      <c r="H84" s="558" t="s">
        <v>203</v>
      </c>
      <c r="I84" s="559"/>
      <c r="J84" s="279"/>
      <c r="K84" s="564" t="s">
        <v>226</v>
      </c>
      <c r="L84" s="565"/>
      <c r="M84" s="275"/>
      <c r="N84" s="362" t="s">
        <v>199</v>
      </c>
      <c r="O84" s="275"/>
      <c r="P84" s="271"/>
      <c r="Q84" s="275"/>
      <c r="R84" s="271"/>
      <c r="S84" s="363" t="s">
        <v>194</v>
      </c>
      <c r="T84" s="268"/>
      <c r="U84" s="269"/>
      <c r="V84" s="270"/>
      <c r="W84" s="271"/>
      <c r="X84" s="265"/>
      <c r="Y84" s="424"/>
      <c r="Z84" s="264"/>
      <c r="AA84" s="265"/>
      <c r="AB84" s="266"/>
      <c r="AC84" s="333" t="s">
        <v>214</v>
      </c>
      <c r="AD84" s="633" t="str">
        <f>RG14</f>
        <v>********************************</v>
      </c>
      <c r="AE84" s="634"/>
      <c r="AF84" s="634"/>
      <c r="AG84" s="634"/>
      <c r="AH84" s="634"/>
      <c r="AI84" s="634"/>
      <c r="AJ84" s="634"/>
      <c r="AK84" s="634"/>
      <c r="AL84" s="634"/>
      <c r="AM84" s="634"/>
      <c r="AN84" s="634"/>
      <c r="AO84" s="634"/>
      <c r="AP84" s="634"/>
      <c r="AQ84" s="634"/>
      <c r="AR84" s="635"/>
      <c r="AS84" s="612" t="s">
        <v>223</v>
      </c>
      <c r="AT84" s="613"/>
      <c r="AU84" s="613"/>
      <c r="AV84" s="613"/>
      <c r="AW84" s="613"/>
      <c r="AX84" s="614"/>
      <c r="AY84" s="1"/>
      <c r="AZ84" s="1"/>
      <c r="BA84" s="1"/>
      <c r="BB84" s="29">
        <f t="shared" si="342"/>
        <v>8</v>
      </c>
      <c r="BC84" s="30" t="str">
        <f t="shared" si="404"/>
        <v>جمعه</v>
      </c>
      <c r="BD84" s="163" t="s">
        <v>32</v>
      </c>
      <c r="BE84" s="177" t="s">
        <v>32</v>
      </c>
      <c r="BF84" s="515" t="s">
        <v>32</v>
      </c>
      <c r="BG84" s="516" t="s">
        <v>32</v>
      </c>
      <c r="BH84" s="515" t="s">
        <v>32</v>
      </c>
      <c r="BI84" s="516">
        <v>1</v>
      </c>
      <c r="BJ84" s="515" t="s">
        <v>32</v>
      </c>
      <c r="BK84" s="516" t="s">
        <v>32</v>
      </c>
      <c r="BL84" s="515" t="s">
        <v>32</v>
      </c>
      <c r="BM84" s="516" t="s">
        <v>32</v>
      </c>
      <c r="BN84" s="515" t="s">
        <v>32</v>
      </c>
      <c r="BO84" s="516" t="s">
        <v>32</v>
      </c>
      <c r="BP84" s="515" t="s">
        <v>32</v>
      </c>
      <c r="BQ84" s="516">
        <v>1</v>
      </c>
      <c r="BR84" s="515" t="s">
        <v>32</v>
      </c>
      <c r="BS84" s="516" t="s">
        <v>32</v>
      </c>
      <c r="BT84" s="515" t="s">
        <v>32</v>
      </c>
      <c r="BU84" s="516" t="s">
        <v>32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 t="s">
        <v>32</v>
      </c>
      <c r="CF84" s="515" t="s">
        <v>32</v>
      </c>
      <c r="CG84" s="516" t="s">
        <v>32</v>
      </c>
      <c r="CH84" s="515" t="s">
        <v>32</v>
      </c>
      <c r="CI84" s="516" t="s">
        <v>32</v>
      </c>
      <c r="CJ84" s="29">
        <f t="shared" si="376"/>
        <v>8</v>
      </c>
      <c r="CK84" s="30" t="str">
        <f t="shared" si="405"/>
        <v>جمعه</v>
      </c>
      <c r="CL84" s="400" t="s">
        <v>32</v>
      </c>
      <c r="CM84" s="545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9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43"/>
        <v>8</v>
      </c>
      <c r="DO84" s="30" t="str">
        <f t="shared" si="406"/>
        <v>جمعه</v>
      </c>
      <c r="DP84" s="32" t="str">
        <f t="shared" si="344"/>
        <v>*</v>
      </c>
      <c r="DQ84" s="33" t="str">
        <f t="shared" si="344"/>
        <v>*</v>
      </c>
      <c r="DR84" s="32" t="str">
        <f t="shared" si="345"/>
        <v>*</v>
      </c>
      <c r="DS84" s="33" t="str">
        <f t="shared" si="345"/>
        <v>*</v>
      </c>
      <c r="DT84" s="32" t="str">
        <f t="shared" si="377"/>
        <v>*</v>
      </c>
      <c r="DU84" s="33" t="str">
        <f t="shared" si="378"/>
        <v>رفیعی-</v>
      </c>
      <c r="DV84" s="32" t="str">
        <f t="shared" si="346"/>
        <v>*</v>
      </c>
      <c r="DW84" s="33" t="str">
        <f t="shared" si="346"/>
        <v>*</v>
      </c>
      <c r="DX84" s="32" t="str">
        <f t="shared" si="347"/>
        <v>*</v>
      </c>
      <c r="DY84" s="33" t="str">
        <f t="shared" si="347"/>
        <v>*</v>
      </c>
      <c r="DZ84" s="32" t="str">
        <f t="shared" si="379"/>
        <v>*</v>
      </c>
      <c r="EA84" s="33" t="str">
        <f t="shared" si="380"/>
        <v>*</v>
      </c>
      <c r="EB84" s="32" t="str">
        <f t="shared" si="381"/>
        <v>*</v>
      </c>
      <c r="EC84" s="33" t="str">
        <f t="shared" si="382"/>
        <v>ایمانی-</v>
      </c>
      <c r="ED84" s="22"/>
      <c r="EE84" s="22"/>
      <c r="EF84" s="29">
        <f t="shared" si="348"/>
        <v>8</v>
      </c>
      <c r="EG84" s="30" t="str">
        <f t="shared" si="407"/>
        <v>جمعه</v>
      </c>
      <c r="EH84" s="32" t="str">
        <f t="shared" si="383"/>
        <v>*</v>
      </c>
      <c r="EI84" s="33" t="str">
        <f t="shared" si="384"/>
        <v>*</v>
      </c>
      <c r="EJ84" s="32" t="str">
        <f t="shared" si="349"/>
        <v>*</v>
      </c>
      <c r="EK84" s="33" t="str">
        <f t="shared" si="349"/>
        <v>*</v>
      </c>
      <c r="EL84" s="32" t="str">
        <f t="shared" si="350"/>
        <v>*</v>
      </c>
      <c r="EM84" s="33" t="str">
        <f t="shared" si="350"/>
        <v>*</v>
      </c>
      <c r="EN84" s="32" t="str">
        <f t="shared" si="403"/>
        <v>*</v>
      </c>
      <c r="EO84" s="33" t="str">
        <f t="shared" si="351"/>
        <v>*</v>
      </c>
      <c r="EP84" s="32" t="str">
        <f t="shared" si="352"/>
        <v>*</v>
      </c>
      <c r="EQ84" s="33" t="str">
        <f t="shared" si="353"/>
        <v>*</v>
      </c>
      <c r="ER84" s="32" t="str">
        <f t="shared" si="354"/>
        <v>*</v>
      </c>
      <c r="ES84" s="33" t="str">
        <f t="shared" si="354"/>
        <v>*</v>
      </c>
      <c r="ET84" s="32" t="str">
        <f t="shared" si="355"/>
        <v>*</v>
      </c>
      <c r="EU84" s="33" t="str">
        <f t="shared" si="356"/>
        <v>*</v>
      </c>
      <c r="EV84" s="32" t="str">
        <f t="shared" si="385"/>
        <v>*</v>
      </c>
      <c r="EW84" s="33" t="str">
        <f t="shared" si="386"/>
        <v>*</v>
      </c>
      <c r="EX84" s="32" t="str">
        <f t="shared" si="357"/>
        <v>*</v>
      </c>
      <c r="EY84" s="33" t="str">
        <f t="shared" si="358"/>
        <v>*</v>
      </c>
      <c r="EZ84" s="21"/>
      <c r="FA84" s="21"/>
      <c r="FB84" s="29">
        <f t="shared" si="359"/>
        <v>8</v>
      </c>
      <c r="FC84" s="30" t="str">
        <f t="shared" si="408"/>
        <v>جمعه</v>
      </c>
      <c r="FD84" s="32" t="str">
        <f t="shared" si="387"/>
        <v>*</v>
      </c>
      <c r="FE84" s="33" t="str">
        <f t="shared" si="388"/>
        <v>*</v>
      </c>
      <c r="FF84" s="32" t="str">
        <f t="shared" si="389"/>
        <v>*</v>
      </c>
      <c r="FG84" s="72" t="str">
        <f t="shared" si="390"/>
        <v>*</v>
      </c>
      <c r="FH84" s="32" t="str">
        <f t="shared" si="391"/>
        <v>*</v>
      </c>
      <c r="FI84" s="33" t="str">
        <f t="shared" si="392"/>
        <v>*</v>
      </c>
      <c r="FJ84" s="32" t="str">
        <f t="shared" si="393"/>
        <v>*</v>
      </c>
      <c r="FK84" s="33" t="str">
        <f t="shared" si="394"/>
        <v>*</v>
      </c>
      <c r="FL84" s="21" t="str">
        <f t="shared" si="360"/>
        <v>*</v>
      </c>
      <c r="FM84" s="21" t="str">
        <f t="shared" si="361"/>
        <v>*</v>
      </c>
      <c r="FN84" s="32" t="str">
        <f t="shared" si="362"/>
        <v>*</v>
      </c>
      <c r="FO84" s="33" t="str">
        <f t="shared" si="363"/>
        <v>*</v>
      </c>
      <c r="FP84" s="32" t="str">
        <f t="shared" si="395"/>
        <v>*</v>
      </c>
      <c r="FQ84" s="33" t="str">
        <f t="shared" si="396"/>
        <v>*</v>
      </c>
      <c r="FR84" s="32" t="str">
        <f t="shared" si="364"/>
        <v>*</v>
      </c>
      <c r="FS84" s="33" t="str">
        <f t="shared" si="365"/>
        <v>*</v>
      </c>
      <c r="FT84" s="32" t="str">
        <f t="shared" si="366"/>
        <v>*</v>
      </c>
      <c r="FU84" s="33" t="str">
        <f t="shared" si="367"/>
        <v>*</v>
      </c>
      <c r="FV84" s="32" t="str">
        <f t="shared" si="397"/>
        <v>*</v>
      </c>
      <c r="FW84" s="33" t="str">
        <f t="shared" si="398"/>
        <v>*</v>
      </c>
      <c r="FX84" s="32" t="str">
        <f t="shared" si="368"/>
        <v>*</v>
      </c>
      <c r="FY84" s="33" t="str">
        <f t="shared" si="369"/>
        <v>*</v>
      </c>
      <c r="FZ84" s="32" t="str">
        <f t="shared" si="370"/>
        <v>*</v>
      </c>
      <c r="GA84" s="33" t="str">
        <f t="shared" si="371"/>
        <v>*</v>
      </c>
      <c r="GB84" s="32" t="str">
        <f t="shared" si="372"/>
        <v>*</v>
      </c>
      <c r="GC84" s="33" t="str">
        <f t="shared" si="373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74"/>
        <v>8</v>
      </c>
      <c r="RE84" s="30" t="str">
        <f t="shared" si="409"/>
        <v>جمعه</v>
      </c>
      <c r="RF84" s="34" t="s">
        <v>33</v>
      </c>
      <c r="RG84" s="110" t="str">
        <f t="shared" si="399"/>
        <v>*****************</v>
      </c>
      <c r="RH84" s="111"/>
      <c r="RI84" s="754" t="str">
        <f t="shared" si="400"/>
        <v>**رفیعی-****ایمانی-*********</v>
      </c>
      <c r="RJ84" s="755"/>
      <c r="RK84" s="29">
        <f t="shared" si="375"/>
        <v>8</v>
      </c>
      <c r="RL84" s="30" t="str">
        <f t="shared" si="410"/>
        <v>جمعه</v>
      </c>
      <c r="RM84" s="36" t="s">
        <v>29</v>
      </c>
      <c r="RN84" s="758" t="str">
        <f t="shared" si="401"/>
        <v>************</v>
      </c>
      <c r="RO84" s="759"/>
      <c r="RP84" s="756" t="str">
        <f t="shared" si="402"/>
        <v>************</v>
      </c>
      <c r="RQ84" s="757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51" t="s">
        <v>292</v>
      </c>
      <c r="B85" s="553" t="s">
        <v>149</v>
      </c>
      <c r="C85" s="472"/>
      <c r="D85" s="473"/>
      <c r="E85" s="310"/>
      <c r="F85" s="325" t="s">
        <v>294</v>
      </c>
      <c r="G85" s="326" t="s">
        <v>27</v>
      </c>
      <c r="H85" s="564" t="s">
        <v>295</v>
      </c>
      <c r="I85" s="565"/>
      <c r="J85" s="496"/>
      <c r="K85" s="603" t="s">
        <v>226</v>
      </c>
      <c r="L85" s="604"/>
      <c r="M85" s="476"/>
      <c r="N85" s="366" t="s">
        <v>192</v>
      </c>
      <c r="O85" s="476"/>
      <c r="P85" s="366" t="s">
        <v>193</v>
      </c>
      <c r="Q85" s="477"/>
      <c r="R85" s="478"/>
      <c r="S85" s="267"/>
      <c r="T85" s="267"/>
      <c r="U85" s="483"/>
      <c r="V85" s="366" t="s">
        <v>132</v>
      </c>
      <c r="W85" s="272"/>
      <c r="X85" s="499"/>
      <c r="Y85" s="367" t="s">
        <v>200</v>
      </c>
      <c r="Z85" s="267" t="s">
        <v>305</v>
      </c>
      <c r="AA85" s="368"/>
      <c r="AB85" s="369"/>
      <c r="AC85" s="345" t="s">
        <v>215</v>
      </c>
      <c r="AD85" s="624" t="str">
        <f>RG86</f>
        <v>*****************</v>
      </c>
      <c r="AE85" s="624"/>
      <c r="AF85" s="624"/>
      <c r="AG85" s="624"/>
      <c r="AH85" s="624"/>
      <c r="AI85" s="624"/>
      <c r="AJ85" s="624"/>
      <c r="AK85" s="624"/>
      <c r="AL85" s="625"/>
      <c r="AM85" s="346" t="s">
        <v>212</v>
      </c>
      <c r="AN85" s="624" t="str">
        <f>RG122</f>
        <v>*******************</v>
      </c>
      <c r="AO85" s="624"/>
      <c r="AP85" s="624"/>
      <c r="AQ85" s="624"/>
      <c r="AR85" s="626"/>
      <c r="AS85" s="615"/>
      <c r="AT85" s="616"/>
      <c r="AU85" s="616"/>
      <c r="AV85" s="616"/>
      <c r="AW85" s="616"/>
      <c r="AX85" s="617"/>
      <c r="AY85" s="1"/>
      <c r="AZ85" s="1"/>
      <c r="BA85" s="1"/>
      <c r="BB85" s="29">
        <f t="shared" si="342"/>
        <v>9</v>
      </c>
      <c r="BC85" s="30" t="str">
        <f t="shared" si="404"/>
        <v>شنبه</v>
      </c>
      <c r="BD85" s="163" t="s">
        <v>32</v>
      </c>
      <c r="BE85" s="177" t="s">
        <v>32</v>
      </c>
      <c r="BF85" s="515">
        <v>1</v>
      </c>
      <c r="BG85" s="516" t="s">
        <v>32</v>
      </c>
      <c r="BH85" s="515" t="s">
        <v>32</v>
      </c>
      <c r="BI85" s="516" t="s">
        <v>32</v>
      </c>
      <c r="BJ85" s="515" t="s">
        <v>32</v>
      </c>
      <c r="BK85" s="516" t="s">
        <v>32</v>
      </c>
      <c r="BL85" s="515" t="s">
        <v>32</v>
      </c>
      <c r="BM85" s="516" t="s">
        <v>32</v>
      </c>
      <c r="BN85" s="515" t="s">
        <v>32</v>
      </c>
      <c r="BO85" s="516" t="s">
        <v>32</v>
      </c>
      <c r="BP85" s="515" t="s">
        <v>32</v>
      </c>
      <c r="BQ85" s="516">
        <v>1</v>
      </c>
      <c r="BR85" s="515" t="s">
        <v>32</v>
      </c>
      <c r="BS85" s="516" t="s">
        <v>32</v>
      </c>
      <c r="BT85" s="515" t="s">
        <v>32</v>
      </c>
      <c r="BU85" s="516" t="s">
        <v>32</v>
      </c>
      <c r="BV85" s="515" t="s">
        <v>32</v>
      </c>
      <c r="BW85" s="516" t="s">
        <v>32</v>
      </c>
      <c r="BX85" s="515" t="s">
        <v>32</v>
      </c>
      <c r="BY85" s="516" t="s">
        <v>32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 t="s">
        <v>32</v>
      </c>
      <c r="CF85" s="515" t="s">
        <v>32</v>
      </c>
      <c r="CG85" s="516" t="s">
        <v>32</v>
      </c>
      <c r="CH85" s="515" t="s">
        <v>32</v>
      </c>
      <c r="CI85" s="516" t="s">
        <v>32</v>
      </c>
      <c r="CJ85" s="29">
        <f t="shared" si="376"/>
        <v>9</v>
      </c>
      <c r="CK85" s="30" t="str">
        <f t="shared" si="405"/>
        <v>شنبه</v>
      </c>
      <c r="CL85" s="400" t="s">
        <v>32</v>
      </c>
      <c r="CM85" s="546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50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43"/>
        <v>9</v>
      </c>
      <c r="DO85" s="30" t="str">
        <f t="shared" si="406"/>
        <v>شنبه</v>
      </c>
      <c r="DP85" s="32" t="str">
        <f t="shared" si="344"/>
        <v>*</v>
      </c>
      <c r="DQ85" s="33" t="str">
        <f t="shared" si="344"/>
        <v>*</v>
      </c>
      <c r="DR85" s="32" t="str">
        <f t="shared" si="345"/>
        <v>فخرآور-</v>
      </c>
      <c r="DS85" s="33" t="str">
        <f t="shared" si="345"/>
        <v>*</v>
      </c>
      <c r="DT85" s="32" t="str">
        <f t="shared" si="377"/>
        <v>*</v>
      </c>
      <c r="DU85" s="33" t="str">
        <f t="shared" si="378"/>
        <v>*</v>
      </c>
      <c r="DV85" s="32" t="str">
        <f t="shared" si="346"/>
        <v>*</v>
      </c>
      <c r="DW85" s="33" t="str">
        <f t="shared" si="346"/>
        <v>*</v>
      </c>
      <c r="DX85" s="32" t="str">
        <f t="shared" si="347"/>
        <v>*</v>
      </c>
      <c r="DY85" s="33" t="str">
        <f t="shared" si="347"/>
        <v>*</v>
      </c>
      <c r="DZ85" s="32" t="str">
        <f t="shared" si="379"/>
        <v>*</v>
      </c>
      <c r="EA85" s="33" t="str">
        <f t="shared" si="380"/>
        <v>*</v>
      </c>
      <c r="EB85" s="32" t="str">
        <f t="shared" si="381"/>
        <v>*</v>
      </c>
      <c r="EC85" s="33" t="str">
        <f t="shared" si="382"/>
        <v>ایمانی-</v>
      </c>
      <c r="ED85" s="22"/>
      <c r="EE85" s="22"/>
      <c r="EF85" s="29">
        <f t="shared" si="348"/>
        <v>9</v>
      </c>
      <c r="EG85" s="30" t="str">
        <f t="shared" si="407"/>
        <v>شنبه</v>
      </c>
      <c r="EH85" s="32" t="str">
        <f t="shared" si="383"/>
        <v>*</v>
      </c>
      <c r="EI85" s="33" t="str">
        <f t="shared" si="384"/>
        <v>*</v>
      </c>
      <c r="EJ85" s="32" t="str">
        <f t="shared" si="349"/>
        <v>*</v>
      </c>
      <c r="EK85" s="33" t="str">
        <f t="shared" si="349"/>
        <v>*</v>
      </c>
      <c r="EL85" s="32" t="str">
        <f t="shared" si="350"/>
        <v>*</v>
      </c>
      <c r="EM85" s="33" t="str">
        <f t="shared" si="350"/>
        <v>*</v>
      </c>
      <c r="EN85" s="32" t="str">
        <f t="shared" si="403"/>
        <v>*</v>
      </c>
      <c r="EO85" s="33" t="str">
        <f t="shared" si="351"/>
        <v>*</v>
      </c>
      <c r="EP85" s="32" t="str">
        <f t="shared" si="352"/>
        <v>*</v>
      </c>
      <c r="EQ85" s="33" t="str">
        <f t="shared" si="353"/>
        <v>*</v>
      </c>
      <c r="ER85" s="32" t="str">
        <f t="shared" si="354"/>
        <v>*</v>
      </c>
      <c r="ES85" s="33" t="str">
        <f t="shared" si="354"/>
        <v>*</v>
      </c>
      <c r="ET85" s="32" t="str">
        <f t="shared" si="355"/>
        <v>*</v>
      </c>
      <c r="EU85" s="33" t="str">
        <f t="shared" si="356"/>
        <v>*</v>
      </c>
      <c r="EV85" s="32" t="str">
        <f t="shared" si="385"/>
        <v>*</v>
      </c>
      <c r="EW85" s="33" t="str">
        <f t="shared" si="386"/>
        <v>*</v>
      </c>
      <c r="EX85" s="32" t="str">
        <f t="shared" si="357"/>
        <v>*</v>
      </c>
      <c r="EY85" s="33" t="str">
        <f t="shared" si="358"/>
        <v>*</v>
      </c>
      <c r="EZ85" s="21"/>
      <c r="FA85" s="21"/>
      <c r="FB85" s="29">
        <f t="shared" si="359"/>
        <v>9</v>
      </c>
      <c r="FC85" s="30" t="str">
        <f t="shared" si="408"/>
        <v>شنبه</v>
      </c>
      <c r="FD85" s="32" t="str">
        <f t="shared" si="387"/>
        <v>*</v>
      </c>
      <c r="FE85" s="33" t="str">
        <f t="shared" si="388"/>
        <v>آجعفری-</v>
      </c>
      <c r="FF85" s="32" t="str">
        <f t="shared" si="389"/>
        <v>*</v>
      </c>
      <c r="FG85" s="72" t="str">
        <f t="shared" si="390"/>
        <v>*</v>
      </c>
      <c r="FH85" s="32" t="str">
        <f t="shared" si="391"/>
        <v>*</v>
      </c>
      <c r="FI85" s="33" t="str">
        <f t="shared" si="392"/>
        <v>*</v>
      </c>
      <c r="FJ85" s="32" t="str">
        <f t="shared" si="393"/>
        <v>*</v>
      </c>
      <c r="FK85" s="33" t="str">
        <f t="shared" si="394"/>
        <v>*</v>
      </c>
      <c r="FL85" s="21" t="str">
        <f t="shared" si="360"/>
        <v>*</v>
      </c>
      <c r="FM85" s="21" t="str">
        <f t="shared" si="361"/>
        <v>*</v>
      </c>
      <c r="FN85" s="32" t="str">
        <f t="shared" si="362"/>
        <v>*</v>
      </c>
      <c r="FO85" s="33" t="str">
        <f t="shared" si="363"/>
        <v>*</v>
      </c>
      <c r="FP85" s="32" t="str">
        <f t="shared" si="395"/>
        <v>*</v>
      </c>
      <c r="FQ85" s="33" t="str">
        <f t="shared" si="396"/>
        <v>*</v>
      </c>
      <c r="FR85" s="32" t="str">
        <f t="shared" si="364"/>
        <v>*</v>
      </c>
      <c r="FS85" s="33" t="str">
        <f t="shared" si="365"/>
        <v>*</v>
      </c>
      <c r="FT85" s="32" t="str">
        <f t="shared" si="366"/>
        <v>*</v>
      </c>
      <c r="FU85" s="33" t="str">
        <f t="shared" si="367"/>
        <v>*</v>
      </c>
      <c r="FV85" s="32" t="str">
        <f t="shared" si="397"/>
        <v>عشقی -</v>
      </c>
      <c r="FW85" s="33" t="str">
        <f t="shared" si="398"/>
        <v>*</v>
      </c>
      <c r="FX85" s="32" t="str">
        <f t="shared" si="368"/>
        <v>*</v>
      </c>
      <c r="FY85" s="33" t="str">
        <f t="shared" si="369"/>
        <v>*</v>
      </c>
      <c r="FZ85" s="32" t="str">
        <f t="shared" si="370"/>
        <v>*</v>
      </c>
      <c r="GA85" s="33" t="str">
        <f t="shared" si="371"/>
        <v>*</v>
      </c>
      <c r="GB85" s="32" t="str">
        <f t="shared" si="372"/>
        <v>*</v>
      </c>
      <c r="GC85" s="33" t="str">
        <f t="shared" si="373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74"/>
        <v>9</v>
      </c>
      <c r="RE85" s="30" t="str">
        <f t="shared" si="409"/>
        <v>شنبه</v>
      </c>
      <c r="RF85" s="34" t="s">
        <v>33</v>
      </c>
      <c r="RG85" s="110" t="str">
        <f t="shared" si="399"/>
        <v>*فخرآور-***************</v>
      </c>
      <c r="RH85" s="111"/>
      <c r="RI85" s="754" t="str">
        <f t="shared" si="400"/>
        <v>******آجعفری-ایمانی-*********</v>
      </c>
      <c r="RJ85" s="755"/>
      <c r="RK85" s="29">
        <f t="shared" si="375"/>
        <v>9</v>
      </c>
      <c r="RL85" s="30" t="str">
        <f t="shared" si="410"/>
        <v>شنبه</v>
      </c>
      <c r="RM85" s="36" t="s">
        <v>29</v>
      </c>
      <c r="RN85" s="758" t="str">
        <f t="shared" si="401"/>
        <v>********عشقی -***</v>
      </c>
      <c r="RO85" s="759"/>
      <c r="RP85" s="756" t="str">
        <f t="shared" si="402"/>
        <v>************</v>
      </c>
      <c r="RQ85" s="757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290</v>
      </c>
      <c r="B86" s="280" t="s">
        <v>148</v>
      </c>
      <c r="C86" s="316"/>
      <c r="D86" s="317"/>
      <c r="E86" s="311"/>
      <c r="F86" s="327" t="s">
        <v>104</v>
      </c>
      <c r="G86" s="328" t="s">
        <v>28</v>
      </c>
      <c r="H86" s="560" t="s">
        <v>293</v>
      </c>
      <c r="I86" s="561"/>
      <c r="J86" s="307"/>
      <c r="K86" s="572" t="s">
        <v>297</v>
      </c>
      <c r="L86" s="573"/>
      <c r="M86" s="282"/>
      <c r="N86" s="371" t="s">
        <v>202</v>
      </c>
      <c r="O86" s="283"/>
      <c r="P86" s="281"/>
      <c r="Q86" s="284"/>
      <c r="R86" s="285"/>
      <c r="S86" s="372" t="s">
        <v>194</v>
      </c>
      <c r="T86" s="286"/>
      <c r="U86" s="287"/>
      <c r="V86" s="288"/>
      <c r="W86" s="281"/>
      <c r="X86" s="281"/>
      <c r="Y86" s="281"/>
      <c r="Z86" s="281"/>
      <c r="AA86" s="294"/>
      <c r="AB86" s="295"/>
      <c r="AC86" s="347" t="s">
        <v>213</v>
      </c>
      <c r="AD86" s="630" t="str">
        <f>RJ50</f>
        <v>*********************************************************</v>
      </c>
      <c r="AE86" s="631"/>
      <c r="AF86" s="631"/>
      <c r="AG86" s="631"/>
      <c r="AH86" s="631"/>
      <c r="AI86" s="631"/>
      <c r="AJ86" s="631"/>
      <c r="AK86" s="631"/>
      <c r="AL86" s="631"/>
      <c r="AM86" s="631"/>
      <c r="AN86" s="631"/>
      <c r="AO86" s="631"/>
      <c r="AP86" s="631"/>
      <c r="AQ86" s="631"/>
      <c r="AR86" s="632"/>
      <c r="AS86" s="615"/>
      <c r="AT86" s="616"/>
      <c r="AU86" s="616"/>
      <c r="AV86" s="616"/>
      <c r="AW86" s="616"/>
      <c r="AX86" s="617"/>
      <c r="AY86" s="1"/>
      <c r="AZ86" s="1"/>
      <c r="BA86" s="1"/>
      <c r="BB86" s="29">
        <f t="shared" si="342"/>
        <v>10</v>
      </c>
      <c r="BC86" s="30" t="str">
        <f t="shared" si="404"/>
        <v>یکشنبه</v>
      </c>
      <c r="BD86" s="163" t="s">
        <v>32</v>
      </c>
      <c r="BE86" s="177" t="s">
        <v>32</v>
      </c>
      <c r="BF86" s="515" t="s">
        <v>32</v>
      </c>
      <c r="BG86" s="516">
        <v>1</v>
      </c>
      <c r="BH86" s="515" t="s">
        <v>32</v>
      </c>
      <c r="BI86" s="516" t="s">
        <v>32</v>
      </c>
      <c r="BJ86" s="515" t="s">
        <v>32</v>
      </c>
      <c r="BK86" s="516" t="s">
        <v>32</v>
      </c>
      <c r="BL86" s="515" t="s">
        <v>32</v>
      </c>
      <c r="BM86" s="516" t="s">
        <v>32</v>
      </c>
      <c r="BN86" s="515" t="s">
        <v>32</v>
      </c>
      <c r="BO86" s="516" t="s">
        <v>32</v>
      </c>
      <c r="BP86" s="515" t="s">
        <v>32</v>
      </c>
      <c r="BQ86" s="516" t="s">
        <v>32</v>
      </c>
      <c r="BR86" s="515" t="s">
        <v>32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 t="s">
        <v>32</v>
      </c>
      <c r="CC86" s="516" t="s">
        <v>32</v>
      </c>
      <c r="CD86" s="515" t="s">
        <v>32</v>
      </c>
      <c r="CE86" s="516" t="s">
        <v>32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6"/>
        <v>10</v>
      </c>
      <c r="CK86" s="30" t="str">
        <f t="shared" si="405"/>
        <v>یکشنبه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43"/>
        <v>10</v>
      </c>
      <c r="DO86" s="30" t="str">
        <f t="shared" si="406"/>
        <v>یکشنبه</v>
      </c>
      <c r="DP86" s="32" t="str">
        <f t="shared" si="344"/>
        <v>*</v>
      </c>
      <c r="DQ86" s="33" t="str">
        <f t="shared" si="344"/>
        <v>*</v>
      </c>
      <c r="DR86" s="32" t="str">
        <f t="shared" si="345"/>
        <v>*</v>
      </c>
      <c r="DS86" s="33" t="str">
        <f t="shared" si="345"/>
        <v>فخرآور-</v>
      </c>
      <c r="DT86" s="32" t="str">
        <f t="shared" si="377"/>
        <v>*</v>
      </c>
      <c r="DU86" s="33" t="str">
        <f t="shared" si="378"/>
        <v>*</v>
      </c>
      <c r="DV86" s="32" t="str">
        <f t="shared" si="346"/>
        <v>*</v>
      </c>
      <c r="DW86" s="33" t="str">
        <f t="shared" si="346"/>
        <v>*</v>
      </c>
      <c r="DX86" s="32" t="str">
        <f t="shared" si="347"/>
        <v>*</v>
      </c>
      <c r="DY86" s="33" t="str">
        <f t="shared" si="347"/>
        <v>*</v>
      </c>
      <c r="DZ86" s="32" t="str">
        <f t="shared" si="379"/>
        <v>*</v>
      </c>
      <c r="EA86" s="33" t="str">
        <f t="shared" si="380"/>
        <v>*</v>
      </c>
      <c r="EB86" s="32" t="str">
        <f t="shared" si="381"/>
        <v>*</v>
      </c>
      <c r="EC86" s="33" t="str">
        <f t="shared" si="382"/>
        <v>*</v>
      </c>
      <c r="ED86" s="22"/>
      <c r="EE86" s="22"/>
      <c r="EF86" s="29">
        <f t="shared" si="348"/>
        <v>10</v>
      </c>
      <c r="EG86" s="30" t="str">
        <f t="shared" si="407"/>
        <v>یکشنبه</v>
      </c>
      <c r="EH86" s="32" t="str">
        <f t="shared" si="383"/>
        <v>*</v>
      </c>
      <c r="EI86" s="33" t="str">
        <f t="shared" si="384"/>
        <v>*</v>
      </c>
      <c r="EJ86" s="32" t="str">
        <f t="shared" si="349"/>
        <v>*</v>
      </c>
      <c r="EK86" s="33" t="str">
        <f t="shared" si="349"/>
        <v>*</v>
      </c>
      <c r="EL86" s="32" t="str">
        <f t="shared" si="350"/>
        <v>*</v>
      </c>
      <c r="EM86" s="33" t="str">
        <f t="shared" si="350"/>
        <v>*</v>
      </c>
      <c r="EN86" s="32" t="str">
        <f t="shared" si="403"/>
        <v>*</v>
      </c>
      <c r="EO86" s="33" t="str">
        <f t="shared" si="351"/>
        <v>*</v>
      </c>
      <c r="EP86" s="32" t="str">
        <f t="shared" si="352"/>
        <v>*</v>
      </c>
      <c r="EQ86" s="33" t="str">
        <f t="shared" si="353"/>
        <v>*</v>
      </c>
      <c r="ER86" s="32" t="str">
        <f t="shared" si="354"/>
        <v>*</v>
      </c>
      <c r="ES86" s="33" t="str">
        <f t="shared" si="354"/>
        <v>*</v>
      </c>
      <c r="ET86" s="32" t="str">
        <f t="shared" si="355"/>
        <v>*</v>
      </c>
      <c r="EU86" s="33" t="str">
        <f t="shared" si="356"/>
        <v>*</v>
      </c>
      <c r="EV86" s="32" t="str">
        <f t="shared" si="385"/>
        <v>*</v>
      </c>
      <c r="EW86" s="33" t="str">
        <f t="shared" si="386"/>
        <v>*</v>
      </c>
      <c r="EX86" s="32" t="str">
        <f t="shared" si="357"/>
        <v>*</v>
      </c>
      <c r="EY86" s="33" t="str">
        <f t="shared" si="358"/>
        <v>*</v>
      </c>
      <c r="EZ86" s="21"/>
      <c r="FA86" s="21"/>
      <c r="FB86" s="29">
        <f t="shared" si="359"/>
        <v>10</v>
      </c>
      <c r="FC86" s="30" t="str">
        <f t="shared" si="408"/>
        <v>یکشنبه</v>
      </c>
      <c r="FD86" s="32" t="str">
        <f t="shared" si="387"/>
        <v>*</v>
      </c>
      <c r="FE86" s="33" t="str">
        <f t="shared" si="388"/>
        <v>*</v>
      </c>
      <c r="FF86" s="32" t="str">
        <f t="shared" si="389"/>
        <v>*</v>
      </c>
      <c r="FG86" s="72" t="str">
        <f t="shared" si="390"/>
        <v>*</v>
      </c>
      <c r="FH86" s="32" t="str">
        <f t="shared" si="391"/>
        <v>*</v>
      </c>
      <c r="FI86" s="33" t="str">
        <f t="shared" si="392"/>
        <v>*</v>
      </c>
      <c r="FJ86" s="32" t="str">
        <f t="shared" si="393"/>
        <v>*</v>
      </c>
      <c r="FK86" s="33" t="str">
        <f t="shared" si="394"/>
        <v>*</v>
      </c>
      <c r="FL86" s="21" t="str">
        <f t="shared" si="360"/>
        <v>*</v>
      </c>
      <c r="FM86" s="21" t="str">
        <f t="shared" si="361"/>
        <v>*</v>
      </c>
      <c r="FN86" s="32" t="str">
        <f t="shared" si="362"/>
        <v>*</v>
      </c>
      <c r="FO86" s="33" t="str">
        <f t="shared" si="363"/>
        <v>*</v>
      </c>
      <c r="FP86" s="32" t="str">
        <f t="shared" si="395"/>
        <v>*</v>
      </c>
      <c r="FQ86" s="33" t="str">
        <f t="shared" si="396"/>
        <v>*</v>
      </c>
      <c r="FR86" s="32" t="str">
        <f t="shared" si="364"/>
        <v>*</v>
      </c>
      <c r="FS86" s="33" t="str">
        <f t="shared" si="365"/>
        <v>*</v>
      </c>
      <c r="FT86" s="32" t="str">
        <f t="shared" si="366"/>
        <v>*</v>
      </c>
      <c r="FU86" s="33" t="str">
        <f t="shared" si="367"/>
        <v>*</v>
      </c>
      <c r="FV86" s="32" t="str">
        <f t="shared" si="397"/>
        <v>*</v>
      </c>
      <c r="FW86" s="33" t="str">
        <f t="shared" si="398"/>
        <v>*</v>
      </c>
      <c r="FX86" s="32" t="str">
        <f t="shared" si="368"/>
        <v>*</v>
      </c>
      <c r="FY86" s="33" t="str">
        <f t="shared" si="369"/>
        <v>*</v>
      </c>
      <c r="FZ86" s="32" t="str">
        <f t="shared" si="370"/>
        <v>*</v>
      </c>
      <c r="GA86" s="33" t="str">
        <f t="shared" si="371"/>
        <v>*</v>
      </c>
      <c r="GB86" s="32" t="str">
        <f t="shared" si="372"/>
        <v>*</v>
      </c>
      <c r="GC86" s="33" t="str">
        <f t="shared" si="373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74"/>
        <v>10</v>
      </c>
      <c r="RE86" s="30" t="str">
        <f t="shared" si="409"/>
        <v>یکشنبه</v>
      </c>
      <c r="RF86" s="34" t="s">
        <v>33</v>
      </c>
      <c r="RG86" s="110" t="str">
        <f t="shared" si="399"/>
        <v>*****************</v>
      </c>
      <c r="RH86" s="111"/>
      <c r="RI86" s="754" t="str">
        <f t="shared" si="400"/>
        <v>*فخرآور-***************</v>
      </c>
      <c r="RJ86" s="755"/>
      <c r="RK86" s="29">
        <f t="shared" si="375"/>
        <v>10</v>
      </c>
      <c r="RL86" s="30" t="str">
        <f t="shared" si="410"/>
        <v>یکشنبه</v>
      </c>
      <c r="RM86" s="36" t="s">
        <v>29</v>
      </c>
      <c r="RN86" s="758" t="str">
        <f t="shared" si="401"/>
        <v>************</v>
      </c>
      <c r="RO86" s="759"/>
      <c r="RP86" s="756" t="str">
        <f t="shared" si="402"/>
        <v>************</v>
      </c>
      <c r="RQ86" s="757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291</v>
      </c>
      <c r="B87" s="374" t="s">
        <v>308</v>
      </c>
      <c r="C87" s="375"/>
      <c r="D87" s="376"/>
      <c r="E87" s="312"/>
      <c r="F87" s="329" t="s">
        <v>107</v>
      </c>
      <c r="G87" s="330" t="s">
        <v>28</v>
      </c>
      <c r="H87" s="560" t="s">
        <v>203</v>
      </c>
      <c r="I87" s="561"/>
      <c r="J87" s="307"/>
      <c r="K87" s="572" t="s">
        <v>226</v>
      </c>
      <c r="L87" s="573"/>
      <c r="M87" s="303"/>
      <c r="N87" s="377" t="s">
        <v>199</v>
      </c>
      <c r="O87" s="303"/>
      <c r="P87" s="292"/>
      <c r="Q87" s="292"/>
      <c r="R87" s="304"/>
      <c r="S87" s="378" t="s">
        <v>194</v>
      </c>
      <c r="T87" s="289"/>
      <c r="U87" s="290"/>
      <c r="V87" s="291"/>
      <c r="W87" s="292"/>
      <c r="X87" s="297"/>
      <c r="Y87" s="297"/>
      <c r="Z87" s="296"/>
      <c r="AA87" s="297"/>
      <c r="AB87" s="298"/>
      <c r="AC87" s="334" t="s">
        <v>214</v>
      </c>
      <c r="AD87" s="627" t="str">
        <f>RJ14</f>
        <v>********************************</v>
      </c>
      <c r="AE87" s="628"/>
      <c r="AF87" s="628"/>
      <c r="AG87" s="628"/>
      <c r="AH87" s="628"/>
      <c r="AI87" s="628"/>
      <c r="AJ87" s="628"/>
      <c r="AK87" s="628"/>
      <c r="AL87" s="628"/>
      <c r="AM87" s="628"/>
      <c r="AN87" s="628"/>
      <c r="AO87" s="628"/>
      <c r="AP87" s="628"/>
      <c r="AQ87" s="628"/>
      <c r="AR87" s="629"/>
      <c r="AS87" s="615"/>
      <c r="AT87" s="616"/>
      <c r="AU87" s="616"/>
      <c r="AV87" s="616"/>
      <c r="AW87" s="616"/>
      <c r="AX87" s="617"/>
      <c r="AY87" s="1"/>
      <c r="AZ87" s="1"/>
      <c r="BA87" s="1"/>
      <c r="BB87" s="29">
        <f t="shared" si="342"/>
        <v>11</v>
      </c>
      <c r="BC87" s="30" t="str">
        <f t="shared" si="404"/>
        <v>دوشنبه</v>
      </c>
      <c r="BD87" s="163" t="s">
        <v>32</v>
      </c>
      <c r="BE87" s="177" t="s">
        <v>32</v>
      </c>
      <c r="BF87" s="515" t="s">
        <v>32</v>
      </c>
      <c r="BG87" s="516" t="s">
        <v>32</v>
      </c>
      <c r="BH87" s="515" t="s">
        <v>32</v>
      </c>
      <c r="BI87" s="516">
        <v>1</v>
      </c>
      <c r="BJ87" s="515" t="s">
        <v>32</v>
      </c>
      <c r="BK87" s="516" t="s">
        <v>32</v>
      </c>
      <c r="BL87" s="515" t="s">
        <v>32</v>
      </c>
      <c r="BM87" s="516" t="s">
        <v>32</v>
      </c>
      <c r="BN87" s="515" t="s">
        <v>32</v>
      </c>
      <c r="BO87" s="516" t="s">
        <v>32</v>
      </c>
      <c r="BP87" s="515" t="s">
        <v>32</v>
      </c>
      <c r="BQ87" s="516">
        <v>1</v>
      </c>
      <c r="BR87" s="515" t="s">
        <v>32</v>
      </c>
      <c r="BS87" s="516" t="s">
        <v>32</v>
      </c>
      <c r="BT87" s="515" t="s">
        <v>32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 t="s">
        <v>32</v>
      </c>
      <c r="CI87" s="516" t="s">
        <v>32</v>
      </c>
      <c r="CJ87" s="29">
        <f t="shared" si="376"/>
        <v>11</v>
      </c>
      <c r="CK87" s="30" t="str">
        <f t="shared" si="405"/>
        <v>دوشنبه</v>
      </c>
      <c r="CL87" s="400" t="s">
        <v>32</v>
      </c>
      <c r="CM87" s="422" t="s">
        <v>32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43"/>
        <v>11</v>
      </c>
      <c r="DO87" s="30" t="str">
        <f t="shared" si="406"/>
        <v>دوشنبه</v>
      </c>
      <c r="DP87" s="32" t="str">
        <f t="shared" si="344"/>
        <v>*</v>
      </c>
      <c r="DQ87" s="33" t="str">
        <f t="shared" si="344"/>
        <v>*</v>
      </c>
      <c r="DR87" s="32" t="str">
        <f t="shared" si="345"/>
        <v>*</v>
      </c>
      <c r="DS87" s="33" t="str">
        <f t="shared" si="345"/>
        <v>*</v>
      </c>
      <c r="DT87" s="32" t="str">
        <f t="shared" si="377"/>
        <v>*</v>
      </c>
      <c r="DU87" s="33" t="str">
        <f t="shared" si="378"/>
        <v>رفیعی-</v>
      </c>
      <c r="DV87" s="32" t="str">
        <f t="shared" si="346"/>
        <v>*</v>
      </c>
      <c r="DW87" s="33" t="str">
        <f t="shared" si="346"/>
        <v>*</v>
      </c>
      <c r="DX87" s="32" t="str">
        <f t="shared" si="347"/>
        <v>*</v>
      </c>
      <c r="DY87" s="33" t="str">
        <f t="shared" si="347"/>
        <v>*</v>
      </c>
      <c r="DZ87" s="32" t="str">
        <f t="shared" si="379"/>
        <v>*</v>
      </c>
      <c r="EA87" s="33" t="str">
        <f t="shared" si="380"/>
        <v>*</v>
      </c>
      <c r="EB87" s="32" t="str">
        <f t="shared" si="381"/>
        <v>*</v>
      </c>
      <c r="EC87" s="33" t="str">
        <f t="shared" si="382"/>
        <v>ایمانی-</v>
      </c>
      <c r="ED87" s="22"/>
      <c r="EE87" s="22"/>
      <c r="EF87" s="29">
        <f t="shared" si="348"/>
        <v>11</v>
      </c>
      <c r="EG87" s="30" t="str">
        <f t="shared" si="407"/>
        <v>دوشنبه</v>
      </c>
      <c r="EH87" s="32" t="str">
        <f t="shared" si="383"/>
        <v>*</v>
      </c>
      <c r="EI87" s="33" t="str">
        <f t="shared" si="384"/>
        <v>*</v>
      </c>
      <c r="EJ87" s="32" t="str">
        <f t="shared" si="349"/>
        <v>*</v>
      </c>
      <c r="EK87" s="33" t="str">
        <f t="shared" si="349"/>
        <v>*</v>
      </c>
      <c r="EL87" s="32" t="str">
        <f t="shared" si="350"/>
        <v>*</v>
      </c>
      <c r="EM87" s="33" t="str">
        <f t="shared" si="350"/>
        <v>*</v>
      </c>
      <c r="EN87" s="32" t="str">
        <f t="shared" si="403"/>
        <v>*</v>
      </c>
      <c r="EO87" s="33" t="str">
        <f t="shared" si="351"/>
        <v>*</v>
      </c>
      <c r="EP87" s="32" t="str">
        <f t="shared" si="352"/>
        <v>*</v>
      </c>
      <c r="EQ87" s="33" t="str">
        <f t="shared" si="353"/>
        <v>*</v>
      </c>
      <c r="ER87" s="32" t="str">
        <f t="shared" si="354"/>
        <v>*</v>
      </c>
      <c r="ES87" s="33" t="str">
        <f t="shared" si="354"/>
        <v>*</v>
      </c>
      <c r="ET87" s="32" t="str">
        <f t="shared" si="355"/>
        <v>*</v>
      </c>
      <c r="EU87" s="33" t="str">
        <f t="shared" si="356"/>
        <v>*</v>
      </c>
      <c r="EV87" s="32" t="str">
        <f t="shared" si="385"/>
        <v>*</v>
      </c>
      <c r="EW87" s="33" t="str">
        <f t="shared" si="386"/>
        <v>*</v>
      </c>
      <c r="EX87" s="32" t="str">
        <f t="shared" si="357"/>
        <v>*</v>
      </c>
      <c r="EY87" s="33" t="str">
        <f t="shared" si="358"/>
        <v>*</v>
      </c>
      <c r="EZ87" s="21"/>
      <c r="FA87" s="21"/>
      <c r="FB87" s="29">
        <f t="shared" si="359"/>
        <v>11</v>
      </c>
      <c r="FC87" s="30" t="str">
        <f t="shared" si="408"/>
        <v>دوشنبه</v>
      </c>
      <c r="FD87" s="32" t="str">
        <f t="shared" si="387"/>
        <v>*</v>
      </c>
      <c r="FE87" s="33" t="str">
        <f t="shared" si="388"/>
        <v>*</v>
      </c>
      <c r="FF87" s="32" t="str">
        <f t="shared" si="389"/>
        <v>*</v>
      </c>
      <c r="FG87" s="72" t="str">
        <f t="shared" si="390"/>
        <v>*</v>
      </c>
      <c r="FH87" s="32" t="str">
        <f t="shared" si="391"/>
        <v>*</v>
      </c>
      <c r="FI87" s="33" t="str">
        <f t="shared" si="392"/>
        <v>*</v>
      </c>
      <c r="FJ87" s="32" t="str">
        <f t="shared" si="393"/>
        <v>*</v>
      </c>
      <c r="FK87" s="33" t="str">
        <f t="shared" si="394"/>
        <v>*</v>
      </c>
      <c r="FL87" s="21" t="str">
        <f t="shared" si="360"/>
        <v>*</v>
      </c>
      <c r="FM87" s="21" t="str">
        <f t="shared" si="361"/>
        <v>*</v>
      </c>
      <c r="FN87" s="32" t="str">
        <f t="shared" si="362"/>
        <v>*</v>
      </c>
      <c r="FO87" s="33" t="str">
        <f t="shared" si="363"/>
        <v>*</v>
      </c>
      <c r="FP87" s="32" t="str">
        <f t="shared" si="395"/>
        <v>*</v>
      </c>
      <c r="FQ87" s="33" t="str">
        <f t="shared" si="396"/>
        <v>*</v>
      </c>
      <c r="FR87" s="32" t="str">
        <f t="shared" si="364"/>
        <v>*</v>
      </c>
      <c r="FS87" s="33" t="str">
        <f t="shared" si="365"/>
        <v>*</v>
      </c>
      <c r="FT87" s="32" t="str">
        <f t="shared" si="366"/>
        <v>*</v>
      </c>
      <c r="FU87" s="33" t="str">
        <f t="shared" si="367"/>
        <v>*</v>
      </c>
      <c r="FV87" s="32" t="str">
        <f t="shared" si="397"/>
        <v>*</v>
      </c>
      <c r="FW87" s="33" t="str">
        <f t="shared" si="398"/>
        <v>*</v>
      </c>
      <c r="FX87" s="32" t="str">
        <f t="shared" si="368"/>
        <v>*</v>
      </c>
      <c r="FY87" s="33" t="str">
        <f t="shared" si="369"/>
        <v>*</v>
      </c>
      <c r="FZ87" s="32" t="str">
        <f t="shared" si="370"/>
        <v>*</v>
      </c>
      <c r="GA87" s="33" t="str">
        <f t="shared" si="371"/>
        <v>*</v>
      </c>
      <c r="GB87" s="32" t="str">
        <f t="shared" si="372"/>
        <v>*</v>
      </c>
      <c r="GC87" s="33" t="str">
        <f t="shared" si="373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74"/>
        <v>11</v>
      </c>
      <c r="RE87" s="30" t="str">
        <f t="shared" si="409"/>
        <v>دوشنبه</v>
      </c>
      <c r="RF87" s="34" t="s">
        <v>33</v>
      </c>
      <c r="RG87" s="110" t="str">
        <f t="shared" si="399"/>
        <v>*****************</v>
      </c>
      <c r="RH87" s="111"/>
      <c r="RI87" s="754" t="str">
        <f t="shared" si="400"/>
        <v>**رفیعی-****ایمانی-*********</v>
      </c>
      <c r="RJ87" s="755"/>
      <c r="RK87" s="29">
        <f t="shared" si="375"/>
        <v>11</v>
      </c>
      <c r="RL87" s="30" t="str">
        <f t="shared" si="410"/>
        <v>دوشنبه</v>
      </c>
      <c r="RM87" s="36" t="s">
        <v>29</v>
      </c>
      <c r="RN87" s="758" t="str">
        <f t="shared" si="401"/>
        <v>************</v>
      </c>
      <c r="RO87" s="759"/>
      <c r="RP87" s="756" t="str">
        <f t="shared" si="402"/>
        <v>************</v>
      </c>
      <c r="RQ87" s="757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2" t="s">
        <v>292</v>
      </c>
      <c r="B88" s="554" t="s">
        <v>148</v>
      </c>
      <c r="C88" s="474"/>
      <c r="D88" s="475"/>
      <c r="E88" s="313"/>
      <c r="F88" s="338" t="s">
        <v>294</v>
      </c>
      <c r="G88" s="339" t="s">
        <v>28</v>
      </c>
      <c r="H88" s="562" t="s">
        <v>295</v>
      </c>
      <c r="I88" s="563"/>
      <c r="J88" s="481"/>
      <c r="K88" s="556" t="s">
        <v>226</v>
      </c>
      <c r="L88" s="557"/>
      <c r="M88" s="481"/>
      <c r="N88" s="381" t="s">
        <v>192</v>
      </c>
      <c r="O88" s="481"/>
      <c r="P88" s="381" t="s">
        <v>193</v>
      </c>
      <c r="Q88" s="479"/>
      <c r="R88" s="480"/>
      <c r="S88" s="299"/>
      <c r="T88" s="299"/>
      <c r="U88" s="484"/>
      <c r="V88" s="381" t="s">
        <v>132</v>
      </c>
      <c r="W88" s="300"/>
      <c r="X88" s="301"/>
      <c r="Y88" s="382" t="s">
        <v>200</v>
      </c>
      <c r="Z88" s="299" t="s">
        <v>305</v>
      </c>
      <c r="AA88" s="383"/>
      <c r="AB88" s="384"/>
      <c r="AC88" s="343" t="s">
        <v>215</v>
      </c>
      <c r="AD88" s="610" t="str">
        <f>RI86</f>
        <v>*فخرآور-***************</v>
      </c>
      <c r="AE88" s="605"/>
      <c r="AF88" s="605"/>
      <c r="AG88" s="605"/>
      <c r="AH88" s="605"/>
      <c r="AI88" s="605"/>
      <c r="AJ88" s="605"/>
      <c r="AK88" s="605"/>
      <c r="AL88" s="611"/>
      <c r="AM88" s="344" t="s">
        <v>212</v>
      </c>
      <c r="AN88" s="605" t="str">
        <f>RI122</f>
        <v>*******************</v>
      </c>
      <c r="AO88" s="605"/>
      <c r="AP88" s="605"/>
      <c r="AQ88" s="605"/>
      <c r="AR88" s="606"/>
      <c r="AS88" s="615"/>
      <c r="AT88" s="616"/>
      <c r="AU88" s="616"/>
      <c r="AV88" s="616"/>
      <c r="AW88" s="616"/>
      <c r="AX88" s="617"/>
      <c r="AY88" s="1"/>
      <c r="AZ88" s="1"/>
      <c r="BA88" s="1"/>
      <c r="BB88" s="29">
        <f t="shared" si="342"/>
        <v>12</v>
      </c>
      <c r="BC88" s="30" t="str">
        <f t="shared" si="404"/>
        <v>سه شنبه</v>
      </c>
      <c r="BD88" s="163" t="s">
        <v>32</v>
      </c>
      <c r="BE88" s="177" t="s">
        <v>32</v>
      </c>
      <c r="BF88" s="515">
        <v>1</v>
      </c>
      <c r="BG88" s="516">
        <v>1</v>
      </c>
      <c r="BH88" s="515" t="s">
        <v>32</v>
      </c>
      <c r="BI88" s="516">
        <v>1</v>
      </c>
      <c r="BJ88" s="515" t="s">
        <v>32</v>
      </c>
      <c r="BK88" s="516" t="s">
        <v>32</v>
      </c>
      <c r="BL88" s="515" t="s">
        <v>32</v>
      </c>
      <c r="BM88" s="516" t="s">
        <v>32</v>
      </c>
      <c r="BN88" s="515" t="s">
        <v>32</v>
      </c>
      <c r="BO88" s="516" t="s">
        <v>32</v>
      </c>
      <c r="BP88" s="515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 t="s">
        <v>32</v>
      </c>
      <c r="BY88" s="516" t="s">
        <v>32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 t="s">
        <v>32</v>
      </c>
      <c r="CF88" s="515" t="s">
        <v>32</v>
      </c>
      <c r="CG88" s="516" t="s">
        <v>32</v>
      </c>
      <c r="CH88" s="515" t="s">
        <v>32</v>
      </c>
      <c r="CI88" s="516" t="s">
        <v>32</v>
      </c>
      <c r="CJ88" s="29">
        <f t="shared" si="376"/>
        <v>12</v>
      </c>
      <c r="CK88" s="30" t="str">
        <f t="shared" si="405"/>
        <v>سه شنبه</v>
      </c>
      <c r="CL88" s="400" t="s">
        <v>32</v>
      </c>
      <c r="CM88" s="546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43"/>
        <v>12</v>
      </c>
      <c r="DO88" s="30" t="str">
        <f t="shared" si="406"/>
        <v>سه شنبه</v>
      </c>
      <c r="DP88" s="32" t="str">
        <f t="shared" si="344"/>
        <v>*</v>
      </c>
      <c r="DQ88" s="33" t="str">
        <f t="shared" si="344"/>
        <v>*</v>
      </c>
      <c r="DR88" s="32" t="str">
        <f t="shared" si="345"/>
        <v>فخرآور-</v>
      </c>
      <c r="DS88" s="33" t="str">
        <f t="shared" si="345"/>
        <v>فخرآور-</v>
      </c>
      <c r="DT88" s="32" t="str">
        <f t="shared" si="377"/>
        <v>*</v>
      </c>
      <c r="DU88" s="33" t="str">
        <f t="shared" si="378"/>
        <v>رفیعی-</v>
      </c>
      <c r="DV88" s="32" t="str">
        <f t="shared" si="346"/>
        <v>*</v>
      </c>
      <c r="DW88" s="33" t="str">
        <f t="shared" si="346"/>
        <v>*</v>
      </c>
      <c r="DX88" s="32" t="str">
        <f t="shared" si="347"/>
        <v>*</v>
      </c>
      <c r="DY88" s="33" t="str">
        <f t="shared" si="347"/>
        <v>*</v>
      </c>
      <c r="DZ88" s="32" t="str">
        <f t="shared" si="379"/>
        <v>*</v>
      </c>
      <c r="EA88" s="33" t="str">
        <f t="shared" si="380"/>
        <v>*</v>
      </c>
      <c r="EB88" s="32" t="str">
        <f t="shared" si="381"/>
        <v>*</v>
      </c>
      <c r="EC88" s="33" t="str">
        <f t="shared" si="382"/>
        <v>*</v>
      </c>
      <c r="ED88" s="22"/>
      <c r="EE88" s="22"/>
      <c r="EF88" s="29">
        <f t="shared" si="348"/>
        <v>12</v>
      </c>
      <c r="EG88" s="30" t="str">
        <f t="shared" si="407"/>
        <v>سه شنبه</v>
      </c>
      <c r="EH88" s="32" t="str">
        <f t="shared" si="383"/>
        <v>*</v>
      </c>
      <c r="EI88" s="33" t="str">
        <f t="shared" si="384"/>
        <v>*</v>
      </c>
      <c r="EJ88" s="32" t="str">
        <f t="shared" si="349"/>
        <v>*</v>
      </c>
      <c r="EK88" s="33" t="str">
        <f t="shared" si="349"/>
        <v>*</v>
      </c>
      <c r="EL88" s="32" t="str">
        <f t="shared" si="350"/>
        <v>*</v>
      </c>
      <c r="EM88" s="33" t="str">
        <f t="shared" si="350"/>
        <v>*</v>
      </c>
      <c r="EN88" s="32" t="str">
        <f t="shared" si="403"/>
        <v>*</v>
      </c>
      <c r="EO88" s="33" t="str">
        <f t="shared" si="351"/>
        <v>*</v>
      </c>
      <c r="EP88" s="32" t="str">
        <f t="shared" si="352"/>
        <v>*</v>
      </c>
      <c r="EQ88" s="33" t="str">
        <f t="shared" si="353"/>
        <v>*</v>
      </c>
      <c r="ER88" s="32" t="str">
        <f t="shared" si="354"/>
        <v>*</v>
      </c>
      <c r="ES88" s="33" t="str">
        <f t="shared" si="354"/>
        <v>*</v>
      </c>
      <c r="ET88" s="32" t="str">
        <f t="shared" si="355"/>
        <v>*</v>
      </c>
      <c r="EU88" s="33" t="str">
        <f t="shared" si="356"/>
        <v>*</v>
      </c>
      <c r="EV88" s="32" t="str">
        <f t="shared" si="385"/>
        <v>*</v>
      </c>
      <c r="EW88" s="33" t="str">
        <f t="shared" si="386"/>
        <v>*</v>
      </c>
      <c r="EX88" s="32" t="str">
        <f t="shared" si="357"/>
        <v>*</v>
      </c>
      <c r="EY88" s="33" t="str">
        <f t="shared" si="358"/>
        <v>*</v>
      </c>
      <c r="EZ88" s="21"/>
      <c r="FA88" s="21"/>
      <c r="FB88" s="29">
        <f t="shared" si="359"/>
        <v>12</v>
      </c>
      <c r="FC88" s="30" t="str">
        <f t="shared" si="408"/>
        <v>سه شنبه</v>
      </c>
      <c r="FD88" s="32" t="str">
        <f t="shared" si="387"/>
        <v>*</v>
      </c>
      <c r="FE88" s="33" t="str">
        <f t="shared" si="388"/>
        <v>آجعفری-</v>
      </c>
      <c r="FF88" s="32" t="str">
        <f t="shared" si="389"/>
        <v>*</v>
      </c>
      <c r="FG88" s="72" t="str">
        <f t="shared" si="390"/>
        <v>*</v>
      </c>
      <c r="FH88" s="32" t="str">
        <f t="shared" si="391"/>
        <v>*</v>
      </c>
      <c r="FI88" s="33" t="str">
        <f t="shared" si="392"/>
        <v>*</v>
      </c>
      <c r="FJ88" s="32" t="str">
        <f t="shared" si="393"/>
        <v>*</v>
      </c>
      <c r="FK88" s="33" t="str">
        <f t="shared" si="394"/>
        <v>*</v>
      </c>
      <c r="FL88" s="21" t="str">
        <f t="shared" si="360"/>
        <v>*</v>
      </c>
      <c r="FM88" s="21" t="str">
        <f t="shared" si="361"/>
        <v>*</v>
      </c>
      <c r="FN88" s="32" t="str">
        <f t="shared" si="362"/>
        <v>*</v>
      </c>
      <c r="FO88" s="33" t="str">
        <f t="shared" si="363"/>
        <v>*</v>
      </c>
      <c r="FP88" s="32" t="str">
        <f t="shared" si="395"/>
        <v>*</v>
      </c>
      <c r="FQ88" s="33" t="str">
        <f t="shared" si="396"/>
        <v>*</v>
      </c>
      <c r="FR88" s="32" t="str">
        <f t="shared" si="364"/>
        <v>*</v>
      </c>
      <c r="FS88" s="33" t="str">
        <f t="shared" si="365"/>
        <v>*</v>
      </c>
      <c r="FT88" s="32" t="str">
        <f t="shared" si="366"/>
        <v>*</v>
      </c>
      <c r="FU88" s="33" t="str">
        <f t="shared" si="367"/>
        <v>*</v>
      </c>
      <c r="FV88" s="32" t="str">
        <f t="shared" si="397"/>
        <v>*</v>
      </c>
      <c r="FW88" s="33" t="str">
        <f t="shared" si="398"/>
        <v>*</v>
      </c>
      <c r="FX88" s="32" t="str">
        <f t="shared" si="368"/>
        <v>*</v>
      </c>
      <c r="FY88" s="33" t="str">
        <f t="shared" si="369"/>
        <v>*</v>
      </c>
      <c r="FZ88" s="32" t="str">
        <f t="shared" si="370"/>
        <v>*</v>
      </c>
      <c r="GA88" s="33" t="str">
        <f t="shared" si="371"/>
        <v>*</v>
      </c>
      <c r="GB88" s="32" t="str">
        <f t="shared" si="372"/>
        <v>*</v>
      </c>
      <c r="GC88" s="33" t="str">
        <f t="shared" si="373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74"/>
        <v>12</v>
      </c>
      <c r="RE88" s="30" t="str">
        <f t="shared" si="409"/>
        <v>سه شنبه</v>
      </c>
      <c r="RF88" s="34" t="s">
        <v>33</v>
      </c>
      <c r="RG88" s="110" t="str">
        <f t="shared" si="399"/>
        <v>*فخرآور-***************</v>
      </c>
      <c r="RH88" s="111"/>
      <c r="RI88" s="754" t="str">
        <f t="shared" si="400"/>
        <v>*فخرآور-رفیعی-***آجعفری-**********</v>
      </c>
      <c r="RJ88" s="755"/>
      <c r="RK88" s="29">
        <f t="shared" si="375"/>
        <v>12</v>
      </c>
      <c r="RL88" s="30" t="str">
        <f t="shared" si="410"/>
        <v>سه شنبه</v>
      </c>
      <c r="RM88" s="36" t="s">
        <v>29</v>
      </c>
      <c r="RN88" s="758" t="str">
        <f t="shared" si="401"/>
        <v>************</v>
      </c>
      <c r="RO88" s="759"/>
      <c r="RP88" s="756" t="str">
        <f t="shared" si="402"/>
        <v>************</v>
      </c>
      <c r="RQ88" s="757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206</v>
      </c>
      <c r="B89" s="386"/>
      <c r="C89" s="387"/>
      <c r="D89" s="388"/>
      <c r="E89" s="318" t="s">
        <v>120</v>
      </c>
      <c r="F89" s="331" t="s">
        <v>157</v>
      </c>
      <c r="G89" s="566" t="s">
        <v>195</v>
      </c>
      <c r="H89" s="567"/>
      <c r="I89" s="567"/>
      <c r="J89" s="568"/>
      <c r="K89" s="579" t="s">
        <v>187</v>
      </c>
      <c r="L89" s="579"/>
      <c r="M89" s="579"/>
      <c r="N89" s="591" t="s">
        <v>196</v>
      </c>
      <c r="O89" s="591"/>
      <c r="P89" s="591"/>
      <c r="Q89" s="591" t="s">
        <v>197</v>
      </c>
      <c r="R89" s="591"/>
      <c r="S89" s="592"/>
      <c r="T89" s="588" t="s">
        <v>204</v>
      </c>
      <c r="U89" s="589"/>
      <c r="V89" s="589"/>
      <c r="W89" s="590"/>
      <c r="X89" s="585" t="s">
        <v>201</v>
      </c>
      <c r="Y89" s="586"/>
      <c r="Z89" s="586"/>
      <c r="AA89" s="586"/>
      <c r="AB89" s="587"/>
      <c r="AC89" s="599" t="str">
        <f>RO50</f>
        <v>************************************جعفری-</v>
      </c>
      <c r="AD89" s="599"/>
      <c r="AE89" s="599"/>
      <c r="AF89" s="599"/>
      <c r="AG89" s="599"/>
      <c r="AH89" s="599"/>
      <c r="AI89" s="600"/>
      <c r="AJ89" s="601"/>
      <c r="AK89" s="601"/>
      <c r="AL89" s="601"/>
      <c r="AM89" s="601"/>
      <c r="AN89" s="601"/>
      <c r="AO89" s="601"/>
      <c r="AP89" s="601"/>
      <c r="AQ89" s="601"/>
      <c r="AR89" s="602"/>
      <c r="AS89" s="615"/>
      <c r="AT89" s="616"/>
      <c r="AU89" s="616"/>
      <c r="AV89" s="616"/>
      <c r="AW89" s="616"/>
      <c r="AX89" s="617"/>
      <c r="AY89" s="1"/>
      <c r="AZ89" s="1"/>
      <c r="BA89" s="1"/>
      <c r="BB89" s="29">
        <f t="shared" si="342"/>
        <v>13</v>
      </c>
      <c r="BC89" s="30" t="str">
        <f t="shared" si="404"/>
        <v>چهارشنبه</v>
      </c>
      <c r="BD89" s="163" t="s">
        <v>32</v>
      </c>
      <c r="BE89" s="177" t="s">
        <v>32</v>
      </c>
      <c r="BF89" s="515">
        <v>1</v>
      </c>
      <c r="BG89" s="516">
        <v>1</v>
      </c>
      <c r="BH89" s="515" t="s">
        <v>32</v>
      </c>
      <c r="BI89" s="516" t="s">
        <v>32</v>
      </c>
      <c r="BJ89" s="515" t="s">
        <v>32</v>
      </c>
      <c r="BK89" s="516" t="s">
        <v>32</v>
      </c>
      <c r="BL89" s="515" t="s">
        <v>32</v>
      </c>
      <c r="BM89" s="516" t="s">
        <v>32</v>
      </c>
      <c r="BN89" s="515" t="s">
        <v>32</v>
      </c>
      <c r="BO89" s="516" t="s">
        <v>32</v>
      </c>
      <c r="BP89" s="515" t="s">
        <v>32</v>
      </c>
      <c r="BQ89" s="516">
        <v>1</v>
      </c>
      <c r="BR89" s="515" t="s">
        <v>32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 t="s">
        <v>32</v>
      </c>
      <c r="CD89" s="515" t="s">
        <v>32</v>
      </c>
      <c r="CE89" s="516" t="s">
        <v>32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6"/>
        <v>13</v>
      </c>
      <c r="CK89" s="30" t="str">
        <f t="shared" si="405"/>
        <v>چهارشنبه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43"/>
        <v>13</v>
      </c>
      <c r="DO89" s="30" t="str">
        <f t="shared" si="406"/>
        <v>چهارشنبه</v>
      </c>
      <c r="DP89" s="32" t="str">
        <f t="shared" si="344"/>
        <v>*</v>
      </c>
      <c r="DQ89" s="33" t="str">
        <f t="shared" si="344"/>
        <v>*</v>
      </c>
      <c r="DR89" s="32" t="str">
        <f t="shared" si="345"/>
        <v>فخرآور-</v>
      </c>
      <c r="DS89" s="33" t="str">
        <f t="shared" si="345"/>
        <v>فخرآور-</v>
      </c>
      <c r="DT89" s="32" t="str">
        <f t="shared" si="377"/>
        <v>*</v>
      </c>
      <c r="DU89" s="33" t="str">
        <f t="shared" si="378"/>
        <v>*</v>
      </c>
      <c r="DV89" s="32" t="str">
        <f t="shared" si="346"/>
        <v>*</v>
      </c>
      <c r="DW89" s="33" t="str">
        <f t="shared" si="346"/>
        <v>*</v>
      </c>
      <c r="DX89" s="32" t="str">
        <f t="shared" si="347"/>
        <v>*</v>
      </c>
      <c r="DY89" s="33" t="str">
        <f t="shared" si="347"/>
        <v>*</v>
      </c>
      <c r="DZ89" s="32" t="str">
        <f t="shared" si="379"/>
        <v>*</v>
      </c>
      <c r="EA89" s="33" t="str">
        <f t="shared" si="380"/>
        <v>*</v>
      </c>
      <c r="EB89" s="32" t="str">
        <f t="shared" si="381"/>
        <v>*</v>
      </c>
      <c r="EC89" s="33" t="str">
        <f t="shared" si="382"/>
        <v>ایمانی-</v>
      </c>
      <c r="ED89" s="22"/>
      <c r="EE89" s="22"/>
      <c r="EF89" s="29">
        <f t="shared" si="348"/>
        <v>13</v>
      </c>
      <c r="EG89" s="30" t="str">
        <f t="shared" si="407"/>
        <v>چهارشنبه</v>
      </c>
      <c r="EH89" s="32" t="str">
        <f t="shared" si="383"/>
        <v>*</v>
      </c>
      <c r="EI89" s="33" t="str">
        <f t="shared" si="384"/>
        <v>*</v>
      </c>
      <c r="EJ89" s="32" t="str">
        <f t="shared" si="349"/>
        <v>*</v>
      </c>
      <c r="EK89" s="33" t="str">
        <f t="shared" si="349"/>
        <v>*</v>
      </c>
      <c r="EL89" s="32" t="str">
        <f t="shared" si="350"/>
        <v>*</v>
      </c>
      <c r="EM89" s="33" t="str">
        <f t="shared" si="350"/>
        <v>*</v>
      </c>
      <c r="EN89" s="32" t="str">
        <f t="shared" si="403"/>
        <v>*</v>
      </c>
      <c r="EO89" s="33" t="str">
        <f t="shared" si="351"/>
        <v>*</v>
      </c>
      <c r="EP89" s="32" t="str">
        <f t="shared" si="352"/>
        <v>*</v>
      </c>
      <c r="EQ89" s="33" t="str">
        <f t="shared" si="353"/>
        <v>*</v>
      </c>
      <c r="ER89" s="32" t="str">
        <f t="shared" si="354"/>
        <v>*</v>
      </c>
      <c r="ES89" s="33" t="str">
        <f t="shared" si="354"/>
        <v>*</v>
      </c>
      <c r="ET89" s="32" t="str">
        <f t="shared" si="355"/>
        <v>*</v>
      </c>
      <c r="EU89" s="33" t="str">
        <f t="shared" si="356"/>
        <v>*</v>
      </c>
      <c r="EV89" s="32" t="str">
        <f t="shared" si="385"/>
        <v>*</v>
      </c>
      <c r="EW89" s="33" t="str">
        <f t="shared" si="386"/>
        <v>*</v>
      </c>
      <c r="EX89" s="32" t="str">
        <f t="shared" si="357"/>
        <v>*</v>
      </c>
      <c r="EY89" s="33" t="str">
        <f t="shared" si="358"/>
        <v>*</v>
      </c>
      <c r="EZ89" s="21"/>
      <c r="FA89" s="21"/>
      <c r="FB89" s="29">
        <f t="shared" si="359"/>
        <v>13</v>
      </c>
      <c r="FC89" s="30" t="str">
        <f t="shared" si="408"/>
        <v>چهارشنبه</v>
      </c>
      <c r="FD89" s="32" t="str">
        <f t="shared" si="387"/>
        <v>*</v>
      </c>
      <c r="FE89" s="33" t="str">
        <f t="shared" si="388"/>
        <v>*</v>
      </c>
      <c r="FF89" s="32" t="str">
        <f t="shared" si="389"/>
        <v>*</v>
      </c>
      <c r="FG89" s="72" t="str">
        <f t="shared" si="390"/>
        <v>*</v>
      </c>
      <c r="FH89" s="32" t="str">
        <f t="shared" si="391"/>
        <v>*</v>
      </c>
      <c r="FI89" s="33" t="str">
        <f t="shared" si="392"/>
        <v>*</v>
      </c>
      <c r="FJ89" s="32" t="str">
        <f t="shared" si="393"/>
        <v>*</v>
      </c>
      <c r="FK89" s="33" t="str">
        <f t="shared" si="394"/>
        <v>*</v>
      </c>
      <c r="FL89" s="21" t="str">
        <f t="shared" si="360"/>
        <v>*</v>
      </c>
      <c r="FM89" s="21" t="str">
        <f t="shared" si="361"/>
        <v>*</v>
      </c>
      <c r="FN89" s="32" t="str">
        <f t="shared" si="362"/>
        <v>*</v>
      </c>
      <c r="FO89" s="33" t="str">
        <f t="shared" si="363"/>
        <v>*</v>
      </c>
      <c r="FP89" s="32" t="str">
        <f t="shared" si="395"/>
        <v>*</v>
      </c>
      <c r="FQ89" s="33" t="str">
        <f t="shared" si="396"/>
        <v>*</v>
      </c>
      <c r="FR89" s="32" t="str">
        <f t="shared" si="364"/>
        <v>*</v>
      </c>
      <c r="FS89" s="33" t="str">
        <f t="shared" si="365"/>
        <v>*</v>
      </c>
      <c r="FT89" s="32" t="str">
        <f t="shared" si="366"/>
        <v>*</v>
      </c>
      <c r="FU89" s="33" t="str">
        <f t="shared" si="367"/>
        <v>*</v>
      </c>
      <c r="FV89" s="32" t="str">
        <f t="shared" si="397"/>
        <v>*</v>
      </c>
      <c r="FW89" s="33" t="str">
        <f t="shared" si="398"/>
        <v>*</v>
      </c>
      <c r="FX89" s="32" t="str">
        <f t="shared" si="368"/>
        <v>*</v>
      </c>
      <c r="FY89" s="33" t="str">
        <f t="shared" si="369"/>
        <v>*</v>
      </c>
      <c r="FZ89" s="32" t="str">
        <f t="shared" si="370"/>
        <v>*</v>
      </c>
      <c r="GA89" s="33" t="str">
        <f t="shared" si="371"/>
        <v>*</v>
      </c>
      <c r="GB89" s="32" t="str">
        <f t="shared" si="372"/>
        <v>*</v>
      </c>
      <c r="GC89" s="33" t="str">
        <f t="shared" si="373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74"/>
        <v>13</v>
      </c>
      <c r="RE89" s="30" t="str">
        <f t="shared" si="409"/>
        <v>چهارشنبه</v>
      </c>
      <c r="RF89" s="34" t="s">
        <v>33</v>
      </c>
      <c r="RG89" s="110" t="str">
        <f t="shared" si="399"/>
        <v>*فخرآور-***************</v>
      </c>
      <c r="RH89" s="111"/>
      <c r="RI89" s="754" t="str">
        <f t="shared" si="400"/>
        <v>*فخرآور-*****ایمانی-*********</v>
      </c>
      <c r="RJ89" s="755"/>
      <c r="RK89" s="29">
        <f t="shared" si="375"/>
        <v>13</v>
      </c>
      <c r="RL89" s="30" t="str">
        <f t="shared" si="410"/>
        <v>چهارشنبه</v>
      </c>
      <c r="RM89" s="36" t="s">
        <v>29</v>
      </c>
      <c r="RN89" s="758" t="str">
        <f t="shared" si="401"/>
        <v>************</v>
      </c>
      <c r="RO89" s="759"/>
      <c r="RP89" s="756" t="str">
        <f t="shared" si="402"/>
        <v>************</v>
      </c>
      <c r="RQ89" s="757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109</v>
      </c>
      <c r="F90" s="320" t="s">
        <v>34</v>
      </c>
      <c r="G90" s="569"/>
      <c r="H90" s="570"/>
      <c r="I90" s="570"/>
      <c r="J90" s="571"/>
      <c r="K90" s="593"/>
      <c r="L90" s="593"/>
      <c r="M90" s="593"/>
      <c r="N90" s="593"/>
      <c r="O90" s="593"/>
      <c r="P90" s="593"/>
      <c r="Q90" s="593"/>
      <c r="R90" s="593"/>
      <c r="S90" s="594"/>
      <c r="T90" s="580"/>
      <c r="U90" s="581"/>
      <c r="V90" s="581"/>
      <c r="W90" s="582"/>
      <c r="X90" s="583"/>
      <c r="Y90" s="583"/>
      <c r="Z90" s="583"/>
      <c r="AA90" s="583"/>
      <c r="AB90" s="584"/>
      <c r="AC90" s="595" t="str">
        <f>RO14</f>
        <v>***********</v>
      </c>
      <c r="AD90" s="596"/>
      <c r="AE90" s="596"/>
      <c r="AF90" s="596"/>
      <c r="AG90" s="596"/>
      <c r="AH90" s="596"/>
      <c r="AI90" s="597"/>
      <c r="AJ90" s="598"/>
      <c r="AK90" s="583"/>
      <c r="AL90" s="583"/>
      <c r="AM90" s="583"/>
      <c r="AN90" s="583"/>
      <c r="AO90" s="583"/>
      <c r="AP90" s="583"/>
      <c r="AQ90" s="583"/>
      <c r="AR90" s="584"/>
      <c r="AS90" s="618"/>
      <c r="AT90" s="619"/>
      <c r="AU90" s="619"/>
      <c r="AV90" s="619"/>
      <c r="AW90" s="619"/>
      <c r="AX90" s="620"/>
      <c r="AY90" s="1"/>
      <c r="AZ90" s="1"/>
      <c r="BA90" s="1"/>
      <c r="BB90" s="29">
        <f t="shared" si="342"/>
        <v>14</v>
      </c>
      <c r="BC90" s="30" t="str">
        <f t="shared" si="404"/>
        <v>پنجشنبه</v>
      </c>
      <c r="BD90" s="163" t="s">
        <v>32</v>
      </c>
      <c r="BE90" s="177" t="s">
        <v>32</v>
      </c>
      <c r="BF90" s="515">
        <v>1</v>
      </c>
      <c r="BG90" s="516" t="s">
        <v>32</v>
      </c>
      <c r="BH90" s="515" t="s">
        <v>32</v>
      </c>
      <c r="BI90" s="516">
        <v>1</v>
      </c>
      <c r="BJ90" s="515" t="s">
        <v>32</v>
      </c>
      <c r="BK90" s="516" t="s">
        <v>32</v>
      </c>
      <c r="BL90" s="515" t="s">
        <v>32</v>
      </c>
      <c r="BM90" s="516" t="s">
        <v>32</v>
      </c>
      <c r="BN90" s="515" t="s">
        <v>32</v>
      </c>
      <c r="BO90" s="516" t="s">
        <v>32</v>
      </c>
      <c r="BP90" s="515" t="s">
        <v>32</v>
      </c>
      <c r="BQ90" s="516">
        <v>1</v>
      </c>
      <c r="BR90" s="515" t="s">
        <v>32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 t="s">
        <v>32</v>
      </c>
      <c r="BY90" s="516" t="s">
        <v>32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 t="s">
        <v>32</v>
      </c>
      <c r="CF90" s="515" t="s">
        <v>32</v>
      </c>
      <c r="CG90" s="516" t="s">
        <v>32</v>
      </c>
      <c r="CH90" s="515" t="s">
        <v>32</v>
      </c>
      <c r="CI90" s="516" t="s">
        <v>32</v>
      </c>
      <c r="CJ90" s="29">
        <f t="shared" si="376"/>
        <v>14</v>
      </c>
      <c r="CK90" s="30" t="str">
        <f t="shared" si="405"/>
        <v>پنجشنبه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43"/>
        <v>14</v>
      </c>
      <c r="DO90" s="30" t="str">
        <f t="shared" si="406"/>
        <v>پنجشنبه</v>
      </c>
      <c r="DP90" s="32" t="str">
        <f t="shared" si="344"/>
        <v>*</v>
      </c>
      <c r="DQ90" s="33" t="str">
        <f t="shared" si="344"/>
        <v>*</v>
      </c>
      <c r="DR90" s="32" t="str">
        <f t="shared" si="345"/>
        <v>فخرآور-</v>
      </c>
      <c r="DS90" s="33" t="str">
        <f t="shared" si="345"/>
        <v>*</v>
      </c>
      <c r="DT90" s="32" t="str">
        <f t="shared" si="377"/>
        <v>*</v>
      </c>
      <c r="DU90" s="33" t="str">
        <f t="shared" si="378"/>
        <v>رفیعی-</v>
      </c>
      <c r="DV90" s="32" t="str">
        <f t="shared" si="346"/>
        <v>*</v>
      </c>
      <c r="DW90" s="33" t="str">
        <f t="shared" si="346"/>
        <v>*</v>
      </c>
      <c r="DX90" s="32" t="str">
        <f t="shared" si="347"/>
        <v>*</v>
      </c>
      <c r="DY90" s="33" t="str">
        <f t="shared" si="347"/>
        <v>*</v>
      </c>
      <c r="DZ90" s="32" t="str">
        <f t="shared" si="379"/>
        <v>*</v>
      </c>
      <c r="EA90" s="33" t="str">
        <f t="shared" si="380"/>
        <v>*</v>
      </c>
      <c r="EB90" s="32" t="str">
        <f t="shared" si="381"/>
        <v>*</v>
      </c>
      <c r="EC90" s="33" t="str">
        <f t="shared" si="382"/>
        <v>ایمانی-</v>
      </c>
      <c r="ED90" s="22"/>
      <c r="EE90" s="22"/>
      <c r="EF90" s="29">
        <f t="shared" si="348"/>
        <v>14</v>
      </c>
      <c r="EG90" s="30" t="str">
        <f t="shared" si="407"/>
        <v>پنجشنبه</v>
      </c>
      <c r="EH90" s="32" t="str">
        <f t="shared" si="383"/>
        <v>*</v>
      </c>
      <c r="EI90" s="33" t="str">
        <f t="shared" si="384"/>
        <v>*</v>
      </c>
      <c r="EJ90" s="32" t="str">
        <f t="shared" si="349"/>
        <v>*</v>
      </c>
      <c r="EK90" s="33" t="str">
        <f t="shared" si="349"/>
        <v>*</v>
      </c>
      <c r="EL90" s="32" t="str">
        <f t="shared" si="350"/>
        <v>*</v>
      </c>
      <c r="EM90" s="33" t="str">
        <f t="shared" si="350"/>
        <v>*</v>
      </c>
      <c r="EN90" s="32" t="str">
        <f t="shared" si="403"/>
        <v>*</v>
      </c>
      <c r="EO90" s="33" t="str">
        <f t="shared" si="351"/>
        <v>*</v>
      </c>
      <c r="EP90" s="32" t="str">
        <f t="shared" si="352"/>
        <v>*</v>
      </c>
      <c r="EQ90" s="33" t="str">
        <f t="shared" si="353"/>
        <v>*</v>
      </c>
      <c r="ER90" s="32" t="str">
        <f t="shared" si="354"/>
        <v>*</v>
      </c>
      <c r="ES90" s="33" t="str">
        <f t="shared" si="354"/>
        <v>*</v>
      </c>
      <c r="ET90" s="32" t="str">
        <f t="shared" si="355"/>
        <v>*</v>
      </c>
      <c r="EU90" s="33" t="str">
        <f t="shared" si="356"/>
        <v>*</v>
      </c>
      <c r="EV90" s="32" t="str">
        <f t="shared" si="385"/>
        <v>*</v>
      </c>
      <c r="EW90" s="33" t="str">
        <f t="shared" si="386"/>
        <v>*</v>
      </c>
      <c r="EX90" s="32" t="str">
        <f t="shared" si="357"/>
        <v>*</v>
      </c>
      <c r="EY90" s="33" t="str">
        <f t="shared" si="358"/>
        <v>*</v>
      </c>
      <c r="EZ90" s="21"/>
      <c r="FA90" s="21"/>
      <c r="FB90" s="29">
        <f t="shared" si="359"/>
        <v>14</v>
      </c>
      <c r="FC90" s="30" t="str">
        <f t="shared" si="408"/>
        <v>پنجشنبه</v>
      </c>
      <c r="FD90" s="32" t="str">
        <f t="shared" si="387"/>
        <v>*</v>
      </c>
      <c r="FE90" s="33" t="str">
        <f t="shared" si="388"/>
        <v>*</v>
      </c>
      <c r="FF90" s="32" t="str">
        <f t="shared" si="389"/>
        <v>*</v>
      </c>
      <c r="FG90" s="72" t="str">
        <f t="shared" si="390"/>
        <v>*</v>
      </c>
      <c r="FH90" s="32" t="str">
        <f t="shared" si="391"/>
        <v>*</v>
      </c>
      <c r="FI90" s="33" t="str">
        <f t="shared" si="392"/>
        <v>*</v>
      </c>
      <c r="FJ90" s="32" t="str">
        <f t="shared" si="393"/>
        <v>*</v>
      </c>
      <c r="FK90" s="33" t="str">
        <f t="shared" si="394"/>
        <v>*</v>
      </c>
      <c r="FL90" s="21" t="str">
        <f t="shared" si="360"/>
        <v>*</v>
      </c>
      <c r="FM90" s="21" t="str">
        <f t="shared" si="361"/>
        <v>*</v>
      </c>
      <c r="FN90" s="32" t="str">
        <f t="shared" si="362"/>
        <v>*</v>
      </c>
      <c r="FO90" s="33" t="str">
        <f t="shared" si="363"/>
        <v>*</v>
      </c>
      <c r="FP90" s="32" t="str">
        <f t="shared" si="395"/>
        <v>*</v>
      </c>
      <c r="FQ90" s="33" t="str">
        <f t="shared" si="396"/>
        <v>*</v>
      </c>
      <c r="FR90" s="32" t="str">
        <f t="shared" si="364"/>
        <v>*</v>
      </c>
      <c r="FS90" s="33" t="str">
        <f t="shared" si="365"/>
        <v>*</v>
      </c>
      <c r="FT90" s="32" t="str">
        <f t="shared" si="366"/>
        <v>*</v>
      </c>
      <c r="FU90" s="33" t="str">
        <f t="shared" si="367"/>
        <v>*</v>
      </c>
      <c r="FV90" s="32" t="str">
        <f t="shared" si="397"/>
        <v>*</v>
      </c>
      <c r="FW90" s="33" t="str">
        <f t="shared" si="398"/>
        <v>*</v>
      </c>
      <c r="FX90" s="32" t="str">
        <f t="shared" si="368"/>
        <v>*</v>
      </c>
      <c r="FY90" s="33" t="str">
        <f t="shared" si="369"/>
        <v>*</v>
      </c>
      <c r="FZ90" s="32" t="str">
        <f t="shared" si="370"/>
        <v>*</v>
      </c>
      <c r="GA90" s="33" t="str">
        <f t="shared" si="371"/>
        <v>*</v>
      </c>
      <c r="GB90" s="32" t="str">
        <f t="shared" si="372"/>
        <v>*</v>
      </c>
      <c r="GC90" s="33" t="str">
        <f t="shared" si="373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74"/>
        <v>14</v>
      </c>
      <c r="RE90" s="30" t="str">
        <f t="shared" si="409"/>
        <v>پنجشنبه</v>
      </c>
      <c r="RF90" s="34" t="s">
        <v>33</v>
      </c>
      <c r="RG90" s="110" t="str">
        <f t="shared" si="399"/>
        <v>*فخرآور-***************</v>
      </c>
      <c r="RH90" s="111"/>
      <c r="RI90" s="754" t="str">
        <f t="shared" si="400"/>
        <v>**رفیعی-****ایمانی-*********</v>
      </c>
      <c r="RJ90" s="755"/>
      <c r="RK90" s="29">
        <f t="shared" si="375"/>
        <v>14</v>
      </c>
      <c r="RL90" s="30" t="str">
        <f t="shared" si="410"/>
        <v>پنجشنبه</v>
      </c>
      <c r="RM90" s="36" t="s">
        <v>29</v>
      </c>
      <c r="RN90" s="758" t="str">
        <f t="shared" si="401"/>
        <v>************</v>
      </c>
      <c r="RO90" s="759"/>
      <c r="RP90" s="756" t="str">
        <f t="shared" si="402"/>
        <v>************</v>
      </c>
      <c r="RQ90" s="757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43</v>
      </c>
      <c r="B91" s="251" t="s">
        <v>310</v>
      </c>
      <c r="C91" s="349" t="s">
        <v>172</v>
      </c>
      <c r="D91" s="350" t="s">
        <v>207</v>
      </c>
      <c r="E91" s="351" t="s">
        <v>209</v>
      </c>
      <c r="F91" s="352" t="s">
        <v>208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303</v>
      </c>
      <c r="O91" s="245" t="s">
        <v>303</v>
      </c>
      <c r="P91" s="193" t="s">
        <v>303</v>
      </c>
      <c r="Q91" s="577" t="s">
        <v>303</v>
      </c>
      <c r="R91" s="578"/>
      <c r="S91" s="246" t="s">
        <v>110</v>
      </c>
      <c r="T91" s="354"/>
      <c r="U91" s="354"/>
      <c r="V91" s="354"/>
      <c r="W91" s="354"/>
      <c r="X91" s="246" t="s">
        <v>111</v>
      </c>
      <c r="Y91" s="354"/>
      <c r="Z91" s="354"/>
      <c r="AA91" s="354"/>
      <c r="AB91" s="354"/>
      <c r="AC91" s="247" t="s">
        <v>135</v>
      </c>
      <c r="AD91" s="248"/>
      <c r="AE91" s="248"/>
      <c r="AF91" s="248"/>
      <c r="AG91" s="249" t="s">
        <v>31</v>
      </c>
      <c r="AH91" s="248"/>
      <c r="AI91" s="248"/>
      <c r="AJ91" s="248"/>
      <c r="AK91" s="247" t="s">
        <v>112</v>
      </c>
      <c r="AL91" s="248"/>
      <c r="AM91" s="248"/>
      <c r="AN91" s="248"/>
      <c r="AO91" s="249" t="s">
        <v>113</v>
      </c>
      <c r="AP91" s="248"/>
      <c r="AQ91" s="248"/>
      <c r="AR91" s="248"/>
      <c r="AS91" s="247" t="s">
        <v>198</v>
      </c>
      <c r="AT91" s="248"/>
      <c r="AU91" s="248"/>
      <c r="AV91" s="250" t="s">
        <v>114</v>
      </c>
      <c r="AW91" s="189"/>
      <c r="AX91" s="194"/>
      <c r="AY91" s="1"/>
      <c r="AZ91" s="1"/>
      <c r="BA91" s="1"/>
      <c r="BB91" s="29">
        <f t="shared" si="342"/>
        <v>15</v>
      </c>
      <c r="BC91" s="30" t="str">
        <f t="shared" si="404"/>
        <v>جمعه</v>
      </c>
      <c r="BD91" s="163" t="s">
        <v>32</v>
      </c>
      <c r="BE91" s="177" t="s">
        <v>32</v>
      </c>
      <c r="BF91" s="515" t="s">
        <v>32</v>
      </c>
      <c r="BG91" s="516" t="s">
        <v>32</v>
      </c>
      <c r="BH91" s="515" t="s">
        <v>32</v>
      </c>
      <c r="BI91" s="516">
        <v>1</v>
      </c>
      <c r="BJ91" s="515" t="s">
        <v>32</v>
      </c>
      <c r="BK91" s="516" t="s">
        <v>32</v>
      </c>
      <c r="BL91" s="515" t="s">
        <v>32</v>
      </c>
      <c r="BM91" s="516" t="s">
        <v>32</v>
      </c>
      <c r="BN91" s="515" t="s">
        <v>32</v>
      </c>
      <c r="BO91" s="516" t="s">
        <v>32</v>
      </c>
      <c r="BP91" s="515" t="s">
        <v>32</v>
      </c>
      <c r="BQ91" s="516">
        <v>1</v>
      </c>
      <c r="BR91" s="515" t="s">
        <v>32</v>
      </c>
      <c r="BS91" s="516" t="s">
        <v>32</v>
      </c>
      <c r="BT91" s="515" t="s">
        <v>32</v>
      </c>
      <c r="BU91" s="516" t="s">
        <v>32</v>
      </c>
      <c r="BV91" s="515" t="s">
        <v>32</v>
      </c>
      <c r="BW91" s="516" t="s">
        <v>32</v>
      </c>
      <c r="BX91" s="515" t="s">
        <v>32</v>
      </c>
      <c r="BY91" s="516" t="s">
        <v>32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 t="s">
        <v>32</v>
      </c>
      <c r="CF91" s="515" t="s">
        <v>32</v>
      </c>
      <c r="CG91" s="516" t="s">
        <v>32</v>
      </c>
      <c r="CH91" s="515" t="s">
        <v>32</v>
      </c>
      <c r="CI91" s="516" t="s">
        <v>32</v>
      </c>
      <c r="CJ91" s="29">
        <f t="shared" si="376"/>
        <v>15</v>
      </c>
      <c r="CK91" s="30" t="str">
        <f t="shared" si="405"/>
        <v>جمعه</v>
      </c>
      <c r="CL91" s="400" t="s">
        <v>32</v>
      </c>
      <c r="CM91" s="547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9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43"/>
        <v>15</v>
      </c>
      <c r="DO91" s="30" t="str">
        <f t="shared" si="406"/>
        <v>جمعه</v>
      </c>
      <c r="DP91" s="32" t="str">
        <f t="shared" si="344"/>
        <v>*</v>
      </c>
      <c r="DQ91" s="33" t="str">
        <f t="shared" si="344"/>
        <v>*</v>
      </c>
      <c r="DR91" s="32" t="str">
        <f t="shared" si="345"/>
        <v>*</v>
      </c>
      <c r="DS91" s="33" t="str">
        <f t="shared" si="345"/>
        <v>*</v>
      </c>
      <c r="DT91" s="32" t="str">
        <f t="shared" si="377"/>
        <v>*</v>
      </c>
      <c r="DU91" s="33" t="str">
        <f t="shared" si="378"/>
        <v>رفیعی-</v>
      </c>
      <c r="DV91" s="32" t="str">
        <f t="shared" si="346"/>
        <v>*</v>
      </c>
      <c r="DW91" s="33" t="str">
        <f t="shared" si="346"/>
        <v>*</v>
      </c>
      <c r="DX91" s="32" t="str">
        <f t="shared" si="347"/>
        <v>*</v>
      </c>
      <c r="DY91" s="33" t="str">
        <f t="shared" si="347"/>
        <v>*</v>
      </c>
      <c r="DZ91" s="32" t="str">
        <f t="shared" si="379"/>
        <v>*</v>
      </c>
      <c r="EA91" s="33" t="str">
        <f t="shared" si="380"/>
        <v>*</v>
      </c>
      <c r="EB91" s="32" t="str">
        <f t="shared" si="381"/>
        <v>*</v>
      </c>
      <c r="EC91" s="33" t="str">
        <f t="shared" si="382"/>
        <v>ایمانی-</v>
      </c>
      <c r="ED91" s="22"/>
      <c r="EE91" s="22"/>
      <c r="EF91" s="29">
        <f t="shared" si="348"/>
        <v>15</v>
      </c>
      <c r="EG91" s="30" t="str">
        <f t="shared" si="407"/>
        <v>جمعه</v>
      </c>
      <c r="EH91" s="32" t="str">
        <f t="shared" si="383"/>
        <v>*</v>
      </c>
      <c r="EI91" s="33" t="str">
        <f t="shared" si="384"/>
        <v>*</v>
      </c>
      <c r="EJ91" s="32" t="str">
        <f t="shared" si="349"/>
        <v>*</v>
      </c>
      <c r="EK91" s="33" t="str">
        <f t="shared" si="349"/>
        <v>*</v>
      </c>
      <c r="EL91" s="32" t="str">
        <f t="shared" si="350"/>
        <v>*</v>
      </c>
      <c r="EM91" s="33" t="str">
        <f t="shared" si="350"/>
        <v>*</v>
      </c>
      <c r="EN91" s="32" t="str">
        <f t="shared" si="403"/>
        <v>*</v>
      </c>
      <c r="EO91" s="33" t="str">
        <f t="shared" si="351"/>
        <v>*</v>
      </c>
      <c r="EP91" s="32" t="str">
        <f t="shared" si="352"/>
        <v>*</v>
      </c>
      <c r="EQ91" s="33" t="str">
        <f t="shared" si="353"/>
        <v>*</v>
      </c>
      <c r="ER91" s="32" t="str">
        <f t="shared" si="354"/>
        <v>*</v>
      </c>
      <c r="ES91" s="33" t="str">
        <f t="shared" si="354"/>
        <v>*</v>
      </c>
      <c r="ET91" s="32" t="str">
        <f t="shared" si="355"/>
        <v>*</v>
      </c>
      <c r="EU91" s="33" t="str">
        <f t="shared" si="356"/>
        <v>*</v>
      </c>
      <c r="EV91" s="32" t="str">
        <f t="shared" si="385"/>
        <v>*</v>
      </c>
      <c r="EW91" s="33" t="str">
        <f t="shared" si="386"/>
        <v>*</v>
      </c>
      <c r="EX91" s="32" t="str">
        <f t="shared" si="357"/>
        <v>*</v>
      </c>
      <c r="EY91" s="33" t="str">
        <f t="shared" si="358"/>
        <v>*</v>
      </c>
      <c r="EZ91" s="21"/>
      <c r="FA91" s="21"/>
      <c r="FB91" s="29">
        <f t="shared" si="359"/>
        <v>15</v>
      </c>
      <c r="FC91" s="30" t="str">
        <f t="shared" si="408"/>
        <v>جمعه</v>
      </c>
      <c r="FD91" s="32" t="str">
        <f t="shared" si="387"/>
        <v>*</v>
      </c>
      <c r="FE91" s="33" t="str">
        <f t="shared" si="388"/>
        <v>آجعفری-</v>
      </c>
      <c r="FF91" s="32" t="str">
        <f t="shared" si="389"/>
        <v>*</v>
      </c>
      <c r="FG91" s="72" t="str">
        <f t="shared" si="390"/>
        <v>*</v>
      </c>
      <c r="FH91" s="32" t="str">
        <f t="shared" si="391"/>
        <v>*</v>
      </c>
      <c r="FI91" s="33" t="str">
        <f t="shared" si="392"/>
        <v>*</v>
      </c>
      <c r="FJ91" s="32" t="str">
        <f t="shared" si="393"/>
        <v>*</v>
      </c>
      <c r="FK91" s="33" t="str">
        <f t="shared" si="394"/>
        <v>*</v>
      </c>
      <c r="FL91" s="21" t="str">
        <f t="shared" si="360"/>
        <v>*</v>
      </c>
      <c r="FM91" s="21" t="str">
        <f t="shared" si="361"/>
        <v>*</v>
      </c>
      <c r="FN91" s="32" t="str">
        <f t="shared" si="362"/>
        <v>*</v>
      </c>
      <c r="FO91" s="33" t="str">
        <f t="shared" si="363"/>
        <v>*</v>
      </c>
      <c r="FP91" s="32" t="str">
        <f t="shared" si="395"/>
        <v>*</v>
      </c>
      <c r="FQ91" s="33" t="str">
        <f t="shared" si="396"/>
        <v>*</v>
      </c>
      <c r="FR91" s="32" t="str">
        <f t="shared" si="364"/>
        <v>*</v>
      </c>
      <c r="FS91" s="33" t="str">
        <f t="shared" si="365"/>
        <v>*</v>
      </c>
      <c r="FT91" s="32" t="str">
        <f t="shared" si="366"/>
        <v>*</v>
      </c>
      <c r="FU91" s="33" t="str">
        <f t="shared" si="367"/>
        <v>*</v>
      </c>
      <c r="FV91" s="32" t="str">
        <f t="shared" si="397"/>
        <v>*</v>
      </c>
      <c r="FW91" s="33" t="str">
        <f t="shared" si="398"/>
        <v>*</v>
      </c>
      <c r="FX91" s="32" t="str">
        <f t="shared" si="368"/>
        <v>*</v>
      </c>
      <c r="FY91" s="33" t="str">
        <f t="shared" si="369"/>
        <v>*</v>
      </c>
      <c r="FZ91" s="32" t="str">
        <f t="shared" si="370"/>
        <v>*</v>
      </c>
      <c r="GA91" s="33" t="str">
        <f t="shared" si="371"/>
        <v>*</v>
      </c>
      <c r="GB91" s="32" t="str">
        <f t="shared" si="372"/>
        <v>*</v>
      </c>
      <c r="GC91" s="33" t="str">
        <f t="shared" si="373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74"/>
        <v>15</v>
      </c>
      <c r="RE91" s="30" t="str">
        <f t="shared" si="409"/>
        <v>جمعه</v>
      </c>
      <c r="RF91" s="34" t="s">
        <v>33</v>
      </c>
      <c r="RG91" s="110" t="str">
        <f t="shared" si="399"/>
        <v>*****************</v>
      </c>
      <c r="RH91" s="111"/>
      <c r="RI91" s="754" t="str">
        <f t="shared" si="400"/>
        <v>**رفیعی-***آجعفری-ایمانی-*********</v>
      </c>
      <c r="RJ91" s="755"/>
      <c r="RK91" s="29">
        <f t="shared" si="375"/>
        <v>15</v>
      </c>
      <c r="RL91" s="30" t="str">
        <f t="shared" si="410"/>
        <v>جمعه</v>
      </c>
      <c r="RM91" s="36" t="s">
        <v>29</v>
      </c>
      <c r="RN91" s="758" t="str">
        <f t="shared" si="401"/>
        <v>************</v>
      </c>
      <c r="RO91" s="759"/>
      <c r="RP91" s="756" t="str">
        <f t="shared" si="402"/>
        <v>************</v>
      </c>
      <c r="RQ91" s="757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290</v>
      </c>
      <c r="B92" s="252" t="s">
        <v>168</v>
      </c>
      <c r="C92" s="315"/>
      <c r="D92" s="314"/>
      <c r="E92" s="308"/>
      <c r="F92" s="321" t="s">
        <v>104</v>
      </c>
      <c r="G92" s="322" t="s">
        <v>27</v>
      </c>
      <c r="H92" s="558" t="s">
        <v>293</v>
      </c>
      <c r="I92" s="559"/>
      <c r="J92" s="279"/>
      <c r="K92" s="564" t="s">
        <v>297</v>
      </c>
      <c r="L92" s="565"/>
      <c r="M92" s="254"/>
      <c r="N92" s="356" t="s">
        <v>202</v>
      </c>
      <c r="O92" s="255"/>
      <c r="P92" s="253"/>
      <c r="Q92" s="256"/>
      <c r="R92" s="257"/>
      <c r="S92" s="357" t="s">
        <v>194</v>
      </c>
      <c r="T92" s="258"/>
      <c r="U92" s="259"/>
      <c r="V92" s="260"/>
      <c r="W92" s="253"/>
      <c r="X92" s="261"/>
      <c r="Y92" s="261"/>
      <c r="Z92" s="261"/>
      <c r="AA92" s="262"/>
      <c r="AB92" s="263"/>
      <c r="AC92" s="332" t="s">
        <v>213</v>
      </c>
      <c r="AD92" s="574" t="str">
        <f>RG51</f>
        <v>*********************************************************</v>
      </c>
      <c r="AE92" s="575"/>
      <c r="AF92" s="575"/>
      <c r="AG92" s="575"/>
      <c r="AH92" s="575"/>
      <c r="AI92" s="575"/>
      <c r="AJ92" s="575"/>
      <c r="AK92" s="575"/>
      <c r="AL92" s="575"/>
      <c r="AM92" s="575"/>
      <c r="AN92" s="575"/>
      <c r="AO92" s="575"/>
      <c r="AP92" s="575"/>
      <c r="AQ92" s="575"/>
      <c r="AR92" s="576"/>
      <c r="AS92" s="607" t="s">
        <v>216</v>
      </c>
      <c r="AT92" s="608"/>
      <c r="AU92" s="608"/>
      <c r="AV92" s="608"/>
      <c r="AW92" s="608"/>
      <c r="AX92" s="609"/>
      <c r="AY92" s="1"/>
      <c r="AZ92" s="1"/>
      <c r="BA92" s="1"/>
      <c r="BB92" s="29">
        <f t="shared" si="342"/>
        <v>16</v>
      </c>
      <c r="BC92" s="30" t="str">
        <f t="shared" si="404"/>
        <v>شنبه</v>
      </c>
      <c r="BD92" s="163" t="s">
        <v>32</v>
      </c>
      <c r="BE92" s="177" t="s">
        <v>32</v>
      </c>
      <c r="BF92" s="515">
        <v>1</v>
      </c>
      <c r="BG92" s="516" t="s">
        <v>32</v>
      </c>
      <c r="BH92" s="515" t="s">
        <v>32</v>
      </c>
      <c r="BI92" s="516">
        <v>1</v>
      </c>
      <c r="BJ92" s="515" t="s">
        <v>32</v>
      </c>
      <c r="BK92" s="516" t="s">
        <v>32</v>
      </c>
      <c r="BL92" s="515" t="s">
        <v>32</v>
      </c>
      <c r="BM92" s="516" t="s">
        <v>32</v>
      </c>
      <c r="BN92" s="515" t="s">
        <v>32</v>
      </c>
      <c r="BO92" s="516" t="s">
        <v>32</v>
      </c>
      <c r="BP92" s="515" t="s">
        <v>32</v>
      </c>
      <c r="BQ92" s="516">
        <v>1</v>
      </c>
      <c r="BR92" s="515" t="s">
        <v>32</v>
      </c>
      <c r="BS92" s="516" t="s">
        <v>32</v>
      </c>
      <c r="BT92" s="515" t="s">
        <v>32</v>
      </c>
      <c r="BU92" s="516" t="s">
        <v>32</v>
      </c>
      <c r="BV92" s="515" t="s">
        <v>32</v>
      </c>
      <c r="BW92" s="516" t="s">
        <v>32</v>
      </c>
      <c r="BX92" s="515" t="s">
        <v>32</v>
      </c>
      <c r="BY92" s="516" t="s">
        <v>32</v>
      </c>
      <c r="BZ92" s="515" t="s">
        <v>32</v>
      </c>
      <c r="CA92" s="516" t="s">
        <v>32</v>
      </c>
      <c r="CB92" s="515" t="s">
        <v>32</v>
      </c>
      <c r="CC92" s="516" t="s">
        <v>32</v>
      </c>
      <c r="CD92" s="515" t="s">
        <v>32</v>
      </c>
      <c r="CE92" s="516" t="s">
        <v>32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6"/>
        <v>16</v>
      </c>
      <c r="CK92" s="30" t="str">
        <f t="shared" si="405"/>
        <v>شنبه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50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43"/>
        <v>16</v>
      </c>
      <c r="DO92" s="30" t="str">
        <f t="shared" si="406"/>
        <v>شنبه</v>
      </c>
      <c r="DP92" s="32" t="str">
        <f t="shared" si="344"/>
        <v>*</v>
      </c>
      <c r="DQ92" s="33" t="str">
        <f t="shared" si="344"/>
        <v>*</v>
      </c>
      <c r="DR92" s="32" t="str">
        <f t="shared" si="345"/>
        <v>فخرآور-</v>
      </c>
      <c r="DS92" s="33" t="str">
        <f t="shared" si="345"/>
        <v>*</v>
      </c>
      <c r="DT92" s="32" t="str">
        <f t="shared" si="377"/>
        <v>*</v>
      </c>
      <c r="DU92" s="33" t="str">
        <f t="shared" si="378"/>
        <v>رفیعی-</v>
      </c>
      <c r="DV92" s="32" t="str">
        <f t="shared" si="346"/>
        <v>*</v>
      </c>
      <c r="DW92" s="33" t="str">
        <f t="shared" si="346"/>
        <v>*</v>
      </c>
      <c r="DX92" s="32" t="str">
        <f t="shared" si="347"/>
        <v>*</v>
      </c>
      <c r="DY92" s="33" t="str">
        <f t="shared" si="347"/>
        <v>*</v>
      </c>
      <c r="DZ92" s="32" t="str">
        <f t="shared" si="379"/>
        <v>*</v>
      </c>
      <c r="EA92" s="33" t="str">
        <f t="shared" si="380"/>
        <v>*</v>
      </c>
      <c r="EB92" s="32" t="str">
        <f t="shared" si="381"/>
        <v>*</v>
      </c>
      <c r="EC92" s="33" t="str">
        <f t="shared" si="382"/>
        <v>ایمانی-</v>
      </c>
      <c r="ED92" s="22"/>
      <c r="EE92" s="22"/>
      <c r="EF92" s="29">
        <f t="shared" si="348"/>
        <v>16</v>
      </c>
      <c r="EG92" s="30" t="str">
        <f t="shared" si="407"/>
        <v>شنبه</v>
      </c>
      <c r="EH92" s="32" t="str">
        <f t="shared" si="383"/>
        <v>*</v>
      </c>
      <c r="EI92" s="33" t="str">
        <f t="shared" si="384"/>
        <v>*</v>
      </c>
      <c r="EJ92" s="32" t="str">
        <f t="shared" si="349"/>
        <v>*</v>
      </c>
      <c r="EK92" s="33" t="str">
        <f t="shared" si="349"/>
        <v>*</v>
      </c>
      <c r="EL92" s="32" t="str">
        <f t="shared" si="350"/>
        <v>*</v>
      </c>
      <c r="EM92" s="33" t="str">
        <f t="shared" si="350"/>
        <v>*</v>
      </c>
      <c r="EN92" s="32" t="str">
        <f t="shared" si="403"/>
        <v>*</v>
      </c>
      <c r="EO92" s="33" t="str">
        <f t="shared" si="351"/>
        <v>*</v>
      </c>
      <c r="EP92" s="32" t="str">
        <f t="shared" si="352"/>
        <v>*</v>
      </c>
      <c r="EQ92" s="33" t="str">
        <f t="shared" si="353"/>
        <v>*</v>
      </c>
      <c r="ER92" s="32" t="str">
        <f t="shared" si="354"/>
        <v>*</v>
      </c>
      <c r="ES92" s="33" t="str">
        <f t="shared" si="354"/>
        <v>*</v>
      </c>
      <c r="ET92" s="32" t="str">
        <f t="shared" si="355"/>
        <v>*</v>
      </c>
      <c r="EU92" s="33" t="str">
        <f t="shared" si="356"/>
        <v>*</v>
      </c>
      <c r="EV92" s="32" t="str">
        <f t="shared" si="385"/>
        <v>*</v>
      </c>
      <c r="EW92" s="33" t="str">
        <f t="shared" si="386"/>
        <v>*</v>
      </c>
      <c r="EX92" s="32" t="str">
        <f t="shared" si="357"/>
        <v>*</v>
      </c>
      <c r="EY92" s="33" t="str">
        <f t="shared" si="358"/>
        <v>*</v>
      </c>
      <c r="EZ92" s="21"/>
      <c r="FA92" s="21"/>
      <c r="FB92" s="29">
        <f t="shared" si="359"/>
        <v>16</v>
      </c>
      <c r="FC92" s="30" t="str">
        <f t="shared" si="408"/>
        <v>شنبه</v>
      </c>
      <c r="FD92" s="32" t="str">
        <f t="shared" si="387"/>
        <v>*</v>
      </c>
      <c r="FE92" s="33" t="str">
        <f t="shared" si="388"/>
        <v>*</v>
      </c>
      <c r="FF92" s="32" t="str">
        <f t="shared" si="389"/>
        <v>*</v>
      </c>
      <c r="FG92" s="72" t="str">
        <f t="shared" si="390"/>
        <v>*</v>
      </c>
      <c r="FH92" s="32" t="str">
        <f t="shared" si="391"/>
        <v>*</v>
      </c>
      <c r="FI92" s="33" t="str">
        <f t="shared" si="392"/>
        <v>*</v>
      </c>
      <c r="FJ92" s="32" t="str">
        <f t="shared" si="393"/>
        <v>*</v>
      </c>
      <c r="FK92" s="33" t="str">
        <f t="shared" si="394"/>
        <v>*</v>
      </c>
      <c r="FL92" s="21" t="str">
        <f t="shared" si="360"/>
        <v>*</v>
      </c>
      <c r="FM92" s="21" t="str">
        <f t="shared" si="361"/>
        <v>*</v>
      </c>
      <c r="FN92" s="32" t="str">
        <f t="shared" si="362"/>
        <v>*</v>
      </c>
      <c r="FO92" s="33" t="str">
        <f t="shared" si="363"/>
        <v>*</v>
      </c>
      <c r="FP92" s="32" t="str">
        <f t="shared" si="395"/>
        <v>*</v>
      </c>
      <c r="FQ92" s="33" t="str">
        <f t="shared" si="396"/>
        <v>*</v>
      </c>
      <c r="FR92" s="32" t="str">
        <f t="shared" si="364"/>
        <v>*</v>
      </c>
      <c r="FS92" s="33" t="str">
        <f t="shared" si="365"/>
        <v>*</v>
      </c>
      <c r="FT92" s="32" t="str">
        <f t="shared" si="366"/>
        <v>*</v>
      </c>
      <c r="FU92" s="33" t="str">
        <f t="shared" si="367"/>
        <v>*</v>
      </c>
      <c r="FV92" s="32" t="str">
        <f t="shared" si="397"/>
        <v>عشقی -</v>
      </c>
      <c r="FW92" s="33" t="str">
        <f t="shared" si="398"/>
        <v>*</v>
      </c>
      <c r="FX92" s="32" t="str">
        <f t="shared" si="368"/>
        <v>*</v>
      </c>
      <c r="FY92" s="33" t="str">
        <f t="shared" si="369"/>
        <v>*</v>
      </c>
      <c r="FZ92" s="32" t="str">
        <f t="shared" si="370"/>
        <v>*</v>
      </c>
      <c r="GA92" s="33" t="str">
        <f t="shared" si="371"/>
        <v>*</v>
      </c>
      <c r="GB92" s="32" t="str">
        <f t="shared" si="372"/>
        <v>*</v>
      </c>
      <c r="GC92" s="33" t="str">
        <f t="shared" si="373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74"/>
        <v>16</v>
      </c>
      <c r="RE92" s="30" t="str">
        <f t="shared" si="409"/>
        <v>شنبه</v>
      </c>
      <c r="RF92" s="34" t="s">
        <v>33</v>
      </c>
      <c r="RG92" s="110" t="str">
        <f t="shared" si="399"/>
        <v>*فخرآور-***************</v>
      </c>
      <c r="RH92" s="111"/>
      <c r="RI92" s="754" t="str">
        <f t="shared" si="400"/>
        <v>**رفیعی-****ایمانی-*********</v>
      </c>
      <c r="RJ92" s="755"/>
      <c r="RK92" s="29">
        <f t="shared" si="375"/>
        <v>16</v>
      </c>
      <c r="RL92" s="30" t="str">
        <f t="shared" si="410"/>
        <v>شنبه</v>
      </c>
      <c r="RM92" s="36" t="s">
        <v>29</v>
      </c>
      <c r="RN92" s="758" t="str">
        <f t="shared" si="401"/>
        <v>********عشقی -***</v>
      </c>
      <c r="RO92" s="759"/>
      <c r="RP92" s="756" t="str">
        <f t="shared" si="402"/>
        <v>************</v>
      </c>
      <c r="RQ92" s="757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291</v>
      </c>
      <c r="B93" s="359" t="s">
        <v>306</v>
      </c>
      <c r="C93" s="360"/>
      <c r="D93" s="361"/>
      <c r="E93" s="309"/>
      <c r="F93" s="323" t="s">
        <v>107</v>
      </c>
      <c r="G93" s="324" t="s">
        <v>27</v>
      </c>
      <c r="H93" s="558" t="s">
        <v>203</v>
      </c>
      <c r="I93" s="559"/>
      <c r="J93" s="279"/>
      <c r="K93" s="564" t="s">
        <v>226</v>
      </c>
      <c r="L93" s="565"/>
      <c r="M93" s="275"/>
      <c r="N93" s="362" t="s">
        <v>199</v>
      </c>
      <c r="O93" s="275"/>
      <c r="P93" s="271"/>
      <c r="Q93" s="271"/>
      <c r="R93" s="276"/>
      <c r="S93" s="363" t="s">
        <v>194</v>
      </c>
      <c r="T93" s="268"/>
      <c r="U93" s="269"/>
      <c r="V93" s="270"/>
      <c r="W93" s="271"/>
      <c r="X93" s="265"/>
      <c r="Y93" s="424"/>
      <c r="Z93" s="264"/>
      <c r="AA93" s="265"/>
      <c r="AB93" s="266"/>
      <c r="AC93" s="333" t="s">
        <v>214</v>
      </c>
      <c r="AD93" s="633" t="str">
        <f>RG15</f>
        <v>********************************</v>
      </c>
      <c r="AE93" s="634"/>
      <c r="AF93" s="634"/>
      <c r="AG93" s="634"/>
      <c r="AH93" s="634"/>
      <c r="AI93" s="634"/>
      <c r="AJ93" s="634"/>
      <c r="AK93" s="634"/>
      <c r="AL93" s="634"/>
      <c r="AM93" s="634"/>
      <c r="AN93" s="634"/>
      <c r="AO93" s="634"/>
      <c r="AP93" s="634"/>
      <c r="AQ93" s="634"/>
      <c r="AR93" s="635"/>
      <c r="AS93" s="612" t="s">
        <v>223</v>
      </c>
      <c r="AT93" s="613"/>
      <c r="AU93" s="613"/>
      <c r="AV93" s="613"/>
      <c r="AW93" s="613"/>
      <c r="AX93" s="614"/>
      <c r="AY93" s="1"/>
      <c r="AZ93" s="1"/>
      <c r="BA93" s="1"/>
      <c r="BB93" s="29">
        <f t="shared" si="342"/>
        <v>17</v>
      </c>
      <c r="BC93" s="30" t="str">
        <f t="shared" si="404"/>
        <v>یکشنبه</v>
      </c>
      <c r="BD93" s="163" t="s">
        <v>32</v>
      </c>
      <c r="BE93" s="177" t="s">
        <v>32</v>
      </c>
      <c r="BF93" s="515" t="s">
        <v>32</v>
      </c>
      <c r="BG93" s="516">
        <v>1</v>
      </c>
      <c r="BH93" s="515" t="s">
        <v>32</v>
      </c>
      <c r="BI93" s="516">
        <v>1</v>
      </c>
      <c r="BJ93" s="515" t="s">
        <v>32</v>
      </c>
      <c r="BK93" s="516" t="s">
        <v>32</v>
      </c>
      <c r="BL93" s="515" t="s">
        <v>32</v>
      </c>
      <c r="BM93" s="516" t="s">
        <v>32</v>
      </c>
      <c r="BN93" s="515" t="s">
        <v>32</v>
      </c>
      <c r="BO93" s="516" t="s">
        <v>32</v>
      </c>
      <c r="BP93" s="515" t="s">
        <v>32</v>
      </c>
      <c r="BQ93" s="516">
        <v>1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 t="s">
        <v>32</v>
      </c>
      <c r="CF93" s="515" t="s">
        <v>32</v>
      </c>
      <c r="CG93" s="516" t="s">
        <v>32</v>
      </c>
      <c r="CH93" s="515" t="s">
        <v>32</v>
      </c>
      <c r="CI93" s="516" t="s">
        <v>32</v>
      </c>
      <c r="CJ93" s="29">
        <f t="shared" si="376"/>
        <v>17</v>
      </c>
      <c r="CK93" s="30" t="str">
        <f t="shared" si="405"/>
        <v>یکشنبه</v>
      </c>
      <c r="CL93" s="400" t="s">
        <v>32</v>
      </c>
      <c r="CM93" s="422" t="s">
        <v>32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43"/>
        <v>17</v>
      </c>
      <c r="DO93" s="30" t="str">
        <f t="shared" si="406"/>
        <v>یکشنبه</v>
      </c>
      <c r="DP93" s="32" t="str">
        <f t="shared" si="344"/>
        <v>*</v>
      </c>
      <c r="DQ93" s="33" t="str">
        <f t="shared" si="344"/>
        <v>*</v>
      </c>
      <c r="DR93" s="32" t="str">
        <f t="shared" si="345"/>
        <v>*</v>
      </c>
      <c r="DS93" s="33" t="str">
        <f t="shared" si="345"/>
        <v>فخرآور-</v>
      </c>
      <c r="DT93" s="32" t="str">
        <f t="shared" si="377"/>
        <v>*</v>
      </c>
      <c r="DU93" s="33" t="str">
        <f t="shared" si="378"/>
        <v>رفیعی-</v>
      </c>
      <c r="DV93" s="32" t="str">
        <f t="shared" si="346"/>
        <v>*</v>
      </c>
      <c r="DW93" s="33" t="str">
        <f t="shared" si="346"/>
        <v>*</v>
      </c>
      <c r="DX93" s="32" t="str">
        <f t="shared" si="347"/>
        <v>*</v>
      </c>
      <c r="DY93" s="33" t="str">
        <f t="shared" si="347"/>
        <v>*</v>
      </c>
      <c r="DZ93" s="32" t="str">
        <f t="shared" si="379"/>
        <v>*</v>
      </c>
      <c r="EA93" s="33" t="str">
        <f t="shared" si="380"/>
        <v>*</v>
      </c>
      <c r="EB93" s="32" t="str">
        <f t="shared" si="381"/>
        <v>*</v>
      </c>
      <c r="EC93" s="33" t="str">
        <f t="shared" si="382"/>
        <v>ایمانی-</v>
      </c>
      <c r="ED93" s="22"/>
      <c r="EE93" s="22"/>
      <c r="EF93" s="29">
        <f t="shared" si="348"/>
        <v>17</v>
      </c>
      <c r="EG93" s="30" t="str">
        <f t="shared" si="407"/>
        <v>یکشنبه</v>
      </c>
      <c r="EH93" s="32" t="str">
        <f t="shared" si="383"/>
        <v>*</v>
      </c>
      <c r="EI93" s="33" t="str">
        <f t="shared" si="384"/>
        <v>*</v>
      </c>
      <c r="EJ93" s="32" t="str">
        <f t="shared" si="349"/>
        <v>*</v>
      </c>
      <c r="EK93" s="33" t="str">
        <f t="shared" si="349"/>
        <v>*</v>
      </c>
      <c r="EL93" s="32" t="str">
        <f t="shared" si="350"/>
        <v>*</v>
      </c>
      <c r="EM93" s="33" t="str">
        <f t="shared" si="350"/>
        <v>*</v>
      </c>
      <c r="EN93" s="32" t="str">
        <f t="shared" si="403"/>
        <v>*</v>
      </c>
      <c r="EO93" s="33" t="str">
        <f t="shared" si="351"/>
        <v>*</v>
      </c>
      <c r="EP93" s="32" t="str">
        <f t="shared" si="352"/>
        <v>*</v>
      </c>
      <c r="EQ93" s="33" t="str">
        <f t="shared" si="353"/>
        <v>*</v>
      </c>
      <c r="ER93" s="32" t="str">
        <f t="shared" si="354"/>
        <v>*</v>
      </c>
      <c r="ES93" s="33" t="str">
        <f t="shared" si="354"/>
        <v>*</v>
      </c>
      <c r="ET93" s="32" t="str">
        <f t="shared" si="355"/>
        <v>*</v>
      </c>
      <c r="EU93" s="33" t="str">
        <f t="shared" si="356"/>
        <v>*</v>
      </c>
      <c r="EV93" s="32" t="str">
        <f t="shared" si="385"/>
        <v>*</v>
      </c>
      <c r="EW93" s="33" t="str">
        <f t="shared" si="386"/>
        <v>*</v>
      </c>
      <c r="EX93" s="32" t="str">
        <f t="shared" si="357"/>
        <v>*</v>
      </c>
      <c r="EY93" s="33" t="str">
        <f t="shared" si="358"/>
        <v>*</v>
      </c>
      <c r="EZ93" s="21"/>
      <c r="FA93" s="21"/>
      <c r="FB93" s="29">
        <f t="shared" si="359"/>
        <v>17</v>
      </c>
      <c r="FC93" s="30" t="str">
        <f t="shared" si="408"/>
        <v>یکشنبه</v>
      </c>
      <c r="FD93" s="32" t="str">
        <f t="shared" si="387"/>
        <v>*</v>
      </c>
      <c r="FE93" s="33" t="str">
        <f t="shared" si="388"/>
        <v>*</v>
      </c>
      <c r="FF93" s="32" t="str">
        <f t="shared" si="389"/>
        <v>*</v>
      </c>
      <c r="FG93" s="72" t="str">
        <f t="shared" si="390"/>
        <v>*</v>
      </c>
      <c r="FH93" s="32" t="str">
        <f t="shared" si="391"/>
        <v>*</v>
      </c>
      <c r="FI93" s="33" t="str">
        <f t="shared" si="392"/>
        <v>*</v>
      </c>
      <c r="FJ93" s="32" t="str">
        <f t="shared" si="393"/>
        <v>*</v>
      </c>
      <c r="FK93" s="33" t="str">
        <f t="shared" si="394"/>
        <v>*</v>
      </c>
      <c r="FL93" s="21" t="str">
        <f t="shared" si="360"/>
        <v>*</v>
      </c>
      <c r="FM93" s="21" t="str">
        <f t="shared" si="361"/>
        <v>*</v>
      </c>
      <c r="FN93" s="32" t="str">
        <f t="shared" si="362"/>
        <v>*</v>
      </c>
      <c r="FO93" s="33" t="str">
        <f t="shared" si="363"/>
        <v>*</v>
      </c>
      <c r="FP93" s="32" t="str">
        <f t="shared" si="395"/>
        <v>*</v>
      </c>
      <c r="FQ93" s="33" t="str">
        <f t="shared" si="396"/>
        <v>*</v>
      </c>
      <c r="FR93" s="32" t="str">
        <f t="shared" si="364"/>
        <v>*</v>
      </c>
      <c r="FS93" s="33" t="str">
        <f t="shared" si="365"/>
        <v>*</v>
      </c>
      <c r="FT93" s="32" t="str">
        <f t="shared" si="366"/>
        <v>*</v>
      </c>
      <c r="FU93" s="33" t="str">
        <f t="shared" si="367"/>
        <v>*</v>
      </c>
      <c r="FV93" s="32" t="str">
        <f t="shared" si="397"/>
        <v>*</v>
      </c>
      <c r="FW93" s="33" t="str">
        <f t="shared" si="398"/>
        <v>*</v>
      </c>
      <c r="FX93" s="32" t="str">
        <f t="shared" si="368"/>
        <v>*</v>
      </c>
      <c r="FY93" s="33" t="str">
        <f t="shared" si="369"/>
        <v>*</v>
      </c>
      <c r="FZ93" s="32" t="str">
        <f t="shared" si="370"/>
        <v>*</v>
      </c>
      <c r="GA93" s="33" t="str">
        <f t="shared" si="371"/>
        <v>*</v>
      </c>
      <c r="GB93" s="32" t="str">
        <f t="shared" si="372"/>
        <v>*</v>
      </c>
      <c r="GC93" s="33" t="str">
        <f t="shared" si="373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74"/>
        <v>17</v>
      </c>
      <c r="RE93" s="30" t="str">
        <f t="shared" si="409"/>
        <v>یکشنبه</v>
      </c>
      <c r="RF93" s="34" t="s">
        <v>33</v>
      </c>
      <c r="RG93" s="110" t="str">
        <f t="shared" si="399"/>
        <v>*****************</v>
      </c>
      <c r="RH93" s="111"/>
      <c r="RI93" s="754" t="str">
        <f t="shared" si="400"/>
        <v>*فخرآور-رفیعی-****ایمانی-*********</v>
      </c>
      <c r="RJ93" s="755"/>
      <c r="RK93" s="29">
        <f t="shared" si="375"/>
        <v>17</v>
      </c>
      <c r="RL93" s="30" t="str">
        <f t="shared" si="410"/>
        <v>یکشنبه</v>
      </c>
      <c r="RM93" s="36" t="s">
        <v>29</v>
      </c>
      <c r="RN93" s="758" t="str">
        <f t="shared" si="401"/>
        <v>************</v>
      </c>
      <c r="RO93" s="759"/>
      <c r="RP93" s="756" t="str">
        <f t="shared" si="402"/>
        <v>************</v>
      </c>
      <c r="RQ93" s="757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51" t="s">
        <v>292</v>
      </c>
      <c r="B94" s="553" t="s">
        <v>82</v>
      </c>
      <c r="C94" s="472"/>
      <c r="D94" s="473"/>
      <c r="E94" s="310"/>
      <c r="F94" s="325" t="s">
        <v>294</v>
      </c>
      <c r="G94" s="326" t="s">
        <v>27</v>
      </c>
      <c r="H94" s="564" t="s">
        <v>295</v>
      </c>
      <c r="I94" s="565"/>
      <c r="J94" s="496"/>
      <c r="K94" s="603" t="s">
        <v>226</v>
      </c>
      <c r="L94" s="604"/>
      <c r="M94" s="476"/>
      <c r="N94" s="366" t="s">
        <v>192</v>
      </c>
      <c r="O94" s="476"/>
      <c r="P94" s="366" t="s">
        <v>193</v>
      </c>
      <c r="Q94" s="477"/>
      <c r="R94" s="478"/>
      <c r="S94" s="267"/>
      <c r="T94" s="267"/>
      <c r="U94" s="483"/>
      <c r="V94" s="366" t="s">
        <v>132</v>
      </c>
      <c r="W94" s="272"/>
      <c r="X94" s="273"/>
      <c r="Y94" s="367" t="s">
        <v>200</v>
      </c>
      <c r="Z94" s="267" t="s">
        <v>185</v>
      </c>
      <c r="AA94" s="368"/>
      <c r="AB94" s="369"/>
      <c r="AC94" s="345" t="s">
        <v>215</v>
      </c>
      <c r="AD94" s="624" t="str">
        <f>RG87</f>
        <v>*****************</v>
      </c>
      <c r="AE94" s="624"/>
      <c r="AF94" s="624"/>
      <c r="AG94" s="624"/>
      <c r="AH94" s="624"/>
      <c r="AI94" s="624"/>
      <c r="AJ94" s="624"/>
      <c r="AK94" s="624"/>
      <c r="AL94" s="625"/>
      <c r="AM94" s="346" t="s">
        <v>212</v>
      </c>
      <c r="AN94" s="624" t="str">
        <f>RG123</f>
        <v>*******************</v>
      </c>
      <c r="AO94" s="624"/>
      <c r="AP94" s="624"/>
      <c r="AQ94" s="624"/>
      <c r="AR94" s="626"/>
      <c r="AS94" s="615"/>
      <c r="AT94" s="616"/>
      <c r="AU94" s="616"/>
      <c r="AV94" s="616"/>
      <c r="AW94" s="616"/>
      <c r="AX94" s="617"/>
      <c r="AY94" s="1"/>
      <c r="AZ94" s="1"/>
      <c r="BA94" s="1"/>
      <c r="BB94" s="29">
        <f t="shared" si="342"/>
        <v>18</v>
      </c>
      <c r="BC94" s="30" t="str">
        <f t="shared" si="404"/>
        <v>دوشنبه</v>
      </c>
      <c r="BD94" s="163" t="s">
        <v>32</v>
      </c>
      <c r="BE94" s="177" t="s">
        <v>32</v>
      </c>
      <c r="BF94" s="515">
        <v>1</v>
      </c>
      <c r="BG94" s="516">
        <v>1</v>
      </c>
      <c r="BH94" s="515" t="s">
        <v>32</v>
      </c>
      <c r="BI94" s="516" t="s">
        <v>32</v>
      </c>
      <c r="BJ94" s="515" t="s">
        <v>32</v>
      </c>
      <c r="BK94" s="516" t="s">
        <v>32</v>
      </c>
      <c r="BL94" s="515" t="s">
        <v>32</v>
      </c>
      <c r="BM94" s="516" t="s">
        <v>32</v>
      </c>
      <c r="BN94" s="515" t="s">
        <v>32</v>
      </c>
      <c r="BO94" s="516" t="s">
        <v>32</v>
      </c>
      <c r="BP94" s="515" t="s">
        <v>32</v>
      </c>
      <c r="BQ94" s="516">
        <v>1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 t="s">
        <v>32</v>
      </c>
      <c r="CI94" s="516" t="s">
        <v>32</v>
      </c>
      <c r="CJ94" s="29">
        <f t="shared" si="376"/>
        <v>18</v>
      </c>
      <c r="CK94" s="30" t="str">
        <f t="shared" si="405"/>
        <v>دوشنبه</v>
      </c>
      <c r="CL94" s="400" t="s">
        <v>32</v>
      </c>
      <c r="CM94" s="546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43"/>
        <v>18</v>
      </c>
      <c r="DO94" s="30" t="str">
        <f t="shared" si="406"/>
        <v>دوشنبه</v>
      </c>
      <c r="DP94" s="32" t="str">
        <f t="shared" si="344"/>
        <v>*</v>
      </c>
      <c r="DQ94" s="33" t="str">
        <f t="shared" si="344"/>
        <v>*</v>
      </c>
      <c r="DR94" s="32" t="str">
        <f t="shared" si="345"/>
        <v>فخرآور-</v>
      </c>
      <c r="DS94" s="33" t="str">
        <f t="shared" si="345"/>
        <v>فخرآور-</v>
      </c>
      <c r="DT94" s="32" t="str">
        <f t="shared" si="377"/>
        <v>*</v>
      </c>
      <c r="DU94" s="33" t="str">
        <f t="shared" si="378"/>
        <v>*</v>
      </c>
      <c r="DV94" s="32" t="str">
        <f t="shared" si="346"/>
        <v>*</v>
      </c>
      <c r="DW94" s="33" t="str">
        <f t="shared" si="346"/>
        <v>*</v>
      </c>
      <c r="DX94" s="32" t="str">
        <f t="shared" si="347"/>
        <v>*</v>
      </c>
      <c r="DY94" s="33" t="str">
        <f t="shared" si="347"/>
        <v>*</v>
      </c>
      <c r="DZ94" s="32" t="str">
        <f t="shared" si="379"/>
        <v>*</v>
      </c>
      <c r="EA94" s="33" t="str">
        <f t="shared" si="380"/>
        <v>*</v>
      </c>
      <c r="EB94" s="32" t="str">
        <f t="shared" si="381"/>
        <v>*</v>
      </c>
      <c r="EC94" s="33" t="str">
        <f t="shared" si="382"/>
        <v>ایمانی-</v>
      </c>
      <c r="ED94" s="22"/>
      <c r="EE94" s="22"/>
      <c r="EF94" s="29">
        <f t="shared" si="348"/>
        <v>18</v>
      </c>
      <c r="EG94" s="30" t="str">
        <f t="shared" si="407"/>
        <v>دوشنبه</v>
      </c>
      <c r="EH94" s="32" t="str">
        <f t="shared" si="383"/>
        <v>*</v>
      </c>
      <c r="EI94" s="33" t="str">
        <f t="shared" si="384"/>
        <v>*</v>
      </c>
      <c r="EJ94" s="32" t="str">
        <f t="shared" si="349"/>
        <v>*</v>
      </c>
      <c r="EK94" s="33" t="str">
        <f t="shared" si="349"/>
        <v>*</v>
      </c>
      <c r="EL94" s="32" t="str">
        <f t="shared" si="350"/>
        <v>*</v>
      </c>
      <c r="EM94" s="33" t="str">
        <f t="shared" si="350"/>
        <v>*</v>
      </c>
      <c r="EN94" s="32" t="str">
        <f t="shared" si="403"/>
        <v>*</v>
      </c>
      <c r="EO94" s="33" t="str">
        <f t="shared" si="351"/>
        <v>*</v>
      </c>
      <c r="EP94" s="32" t="str">
        <f t="shared" si="352"/>
        <v>*</v>
      </c>
      <c r="EQ94" s="33" t="str">
        <f t="shared" si="353"/>
        <v>*</v>
      </c>
      <c r="ER94" s="32" t="str">
        <f t="shared" si="354"/>
        <v>*</v>
      </c>
      <c r="ES94" s="33" t="str">
        <f t="shared" si="354"/>
        <v>*</v>
      </c>
      <c r="ET94" s="32" t="str">
        <f t="shared" si="355"/>
        <v>*</v>
      </c>
      <c r="EU94" s="33" t="str">
        <f t="shared" si="356"/>
        <v>*</v>
      </c>
      <c r="EV94" s="32" t="str">
        <f t="shared" si="385"/>
        <v>*</v>
      </c>
      <c r="EW94" s="33" t="str">
        <f t="shared" si="386"/>
        <v>*</v>
      </c>
      <c r="EX94" s="32" t="str">
        <f t="shared" si="357"/>
        <v>*</v>
      </c>
      <c r="EY94" s="33" t="str">
        <f t="shared" si="358"/>
        <v>*</v>
      </c>
      <c r="EZ94" s="21"/>
      <c r="FA94" s="21"/>
      <c r="FB94" s="29">
        <f t="shared" si="359"/>
        <v>18</v>
      </c>
      <c r="FC94" s="30" t="str">
        <f t="shared" si="408"/>
        <v>دوشنبه</v>
      </c>
      <c r="FD94" s="32" t="str">
        <f t="shared" si="387"/>
        <v>*</v>
      </c>
      <c r="FE94" s="33" t="str">
        <f t="shared" si="388"/>
        <v>آجعفری-</v>
      </c>
      <c r="FF94" s="32" t="str">
        <f t="shared" si="389"/>
        <v>*</v>
      </c>
      <c r="FG94" s="72" t="str">
        <f t="shared" si="390"/>
        <v>*</v>
      </c>
      <c r="FH94" s="32" t="str">
        <f t="shared" si="391"/>
        <v>*</v>
      </c>
      <c r="FI94" s="33" t="str">
        <f t="shared" si="392"/>
        <v>*</v>
      </c>
      <c r="FJ94" s="32" t="str">
        <f t="shared" si="393"/>
        <v>*</v>
      </c>
      <c r="FK94" s="33" t="str">
        <f t="shared" si="394"/>
        <v>*</v>
      </c>
      <c r="FL94" s="21" t="str">
        <f t="shared" si="360"/>
        <v>*</v>
      </c>
      <c r="FM94" s="21" t="str">
        <f t="shared" si="361"/>
        <v>*</v>
      </c>
      <c r="FN94" s="32" t="str">
        <f t="shared" si="362"/>
        <v>*</v>
      </c>
      <c r="FO94" s="33" t="str">
        <f t="shared" si="363"/>
        <v>*</v>
      </c>
      <c r="FP94" s="32" t="str">
        <f t="shared" si="395"/>
        <v>*</v>
      </c>
      <c r="FQ94" s="33" t="str">
        <f t="shared" si="396"/>
        <v>*</v>
      </c>
      <c r="FR94" s="32" t="str">
        <f t="shared" si="364"/>
        <v>*</v>
      </c>
      <c r="FS94" s="33" t="str">
        <f t="shared" si="365"/>
        <v>*</v>
      </c>
      <c r="FT94" s="32" t="str">
        <f t="shared" si="366"/>
        <v>*</v>
      </c>
      <c r="FU94" s="33" t="str">
        <f t="shared" si="367"/>
        <v>*</v>
      </c>
      <c r="FV94" s="32" t="str">
        <f t="shared" si="397"/>
        <v>*</v>
      </c>
      <c r="FW94" s="33" t="str">
        <f t="shared" si="398"/>
        <v>*</v>
      </c>
      <c r="FX94" s="32" t="str">
        <f t="shared" si="368"/>
        <v>*</v>
      </c>
      <c r="FY94" s="33" t="str">
        <f t="shared" si="369"/>
        <v>*</v>
      </c>
      <c r="FZ94" s="32" t="str">
        <f t="shared" si="370"/>
        <v>*</v>
      </c>
      <c r="GA94" s="33" t="str">
        <f t="shared" si="371"/>
        <v>*</v>
      </c>
      <c r="GB94" s="32" t="str">
        <f t="shared" si="372"/>
        <v>*</v>
      </c>
      <c r="GC94" s="33" t="str">
        <f t="shared" si="373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74"/>
        <v>18</v>
      </c>
      <c r="RE94" s="30" t="str">
        <f t="shared" si="409"/>
        <v>دوشنبه</v>
      </c>
      <c r="RF94" s="34" t="s">
        <v>33</v>
      </c>
      <c r="RG94" s="110" t="str">
        <f t="shared" si="399"/>
        <v>*فخرآور-***************</v>
      </c>
      <c r="RH94" s="111"/>
      <c r="RI94" s="754" t="str">
        <f t="shared" si="400"/>
        <v>*فخرآور-****آجعفری-ایمانی-*********</v>
      </c>
      <c r="RJ94" s="755"/>
      <c r="RK94" s="29">
        <f t="shared" si="375"/>
        <v>18</v>
      </c>
      <c r="RL94" s="30" t="str">
        <f t="shared" si="410"/>
        <v>دوشنبه</v>
      </c>
      <c r="RM94" s="36" t="s">
        <v>29</v>
      </c>
      <c r="RN94" s="758" t="str">
        <f t="shared" si="401"/>
        <v>************</v>
      </c>
      <c r="RO94" s="759"/>
      <c r="RP94" s="756" t="str">
        <f t="shared" si="402"/>
        <v>************</v>
      </c>
      <c r="RQ94" s="757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290</v>
      </c>
      <c r="B95" s="280" t="s">
        <v>232</v>
      </c>
      <c r="C95" s="316"/>
      <c r="D95" s="317"/>
      <c r="E95" s="311"/>
      <c r="F95" s="327" t="s">
        <v>104</v>
      </c>
      <c r="G95" s="328" t="s">
        <v>28</v>
      </c>
      <c r="H95" s="560" t="s">
        <v>293</v>
      </c>
      <c r="I95" s="561"/>
      <c r="J95" s="307"/>
      <c r="K95" s="572" t="s">
        <v>297</v>
      </c>
      <c r="L95" s="573"/>
      <c r="M95" s="282"/>
      <c r="N95" s="371" t="s">
        <v>202</v>
      </c>
      <c r="O95" s="283"/>
      <c r="P95" s="281"/>
      <c r="Q95" s="284"/>
      <c r="R95" s="285"/>
      <c r="S95" s="372" t="s">
        <v>194</v>
      </c>
      <c r="T95" s="286"/>
      <c r="U95" s="287"/>
      <c r="V95" s="288"/>
      <c r="W95" s="281"/>
      <c r="X95" s="281"/>
      <c r="Y95" s="281"/>
      <c r="Z95" s="281"/>
      <c r="AA95" s="294"/>
      <c r="AB95" s="295"/>
      <c r="AC95" s="347" t="s">
        <v>213</v>
      </c>
      <c r="AD95" s="630" t="str">
        <f>RJ51</f>
        <v>*********************************************************</v>
      </c>
      <c r="AE95" s="631"/>
      <c r="AF95" s="631"/>
      <c r="AG95" s="631"/>
      <c r="AH95" s="631"/>
      <c r="AI95" s="631"/>
      <c r="AJ95" s="631"/>
      <c r="AK95" s="631"/>
      <c r="AL95" s="631"/>
      <c r="AM95" s="631"/>
      <c r="AN95" s="631"/>
      <c r="AO95" s="631"/>
      <c r="AP95" s="631"/>
      <c r="AQ95" s="631"/>
      <c r="AR95" s="632"/>
      <c r="AS95" s="615"/>
      <c r="AT95" s="616"/>
      <c r="AU95" s="616"/>
      <c r="AV95" s="616"/>
      <c r="AW95" s="616"/>
      <c r="AX95" s="617"/>
      <c r="AY95" s="1"/>
      <c r="AZ95" s="1"/>
      <c r="BA95" s="1"/>
      <c r="BB95" s="29">
        <f t="shared" si="342"/>
        <v>19</v>
      </c>
      <c r="BC95" s="30" t="str">
        <f t="shared" si="404"/>
        <v>سه شنبه</v>
      </c>
      <c r="BD95" s="163" t="s">
        <v>32</v>
      </c>
      <c r="BE95" s="177" t="s">
        <v>32</v>
      </c>
      <c r="BF95" s="515" t="s">
        <v>32</v>
      </c>
      <c r="BG95" s="516" t="s">
        <v>32</v>
      </c>
      <c r="BH95" s="515" t="s">
        <v>32</v>
      </c>
      <c r="BI95" s="516" t="s">
        <v>32</v>
      </c>
      <c r="BJ95" s="515" t="s">
        <v>32</v>
      </c>
      <c r="BK95" s="516" t="s">
        <v>32</v>
      </c>
      <c r="BL95" s="515" t="s">
        <v>32</v>
      </c>
      <c r="BM95" s="516" t="s">
        <v>32</v>
      </c>
      <c r="BN95" s="515" t="s">
        <v>32</v>
      </c>
      <c r="BO95" s="516" t="s">
        <v>32</v>
      </c>
      <c r="BP95" s="515" t="s">
        <v>32</v>
      </c>
      <c r="BQ95" s="516" t="s">
        <v>32</v>
      </c>
      <c r="BR95" s="515" t="s">
        <v>32</v>
      </c>
      <c r="BS95" s="516" t="s">
        <v>32</v>
      </c>
      <c r="BT95" s="515" t="s">
        <v>32</v>
      </c>
      <c r="BU95" s="516" t="s">
        <v>32</v>
      </c>
      <c r="BV95" s="515" t="s">
        <v>32</v>
      </c>
      <c r="BW95" s="516" t="s">
        <v>32</v>
      </c>
      <c r="BX95" s="515" t="s">
        <v>32</v>
      </c>
      <c r="BY95" s="516" t="s">
        <v>32</v>
      </c>
      <c r="BZ95" s="515" t="s">
        <v>32</v>
      </c>
      <c r="CA95" s="516" t="s">
        <v>32</v>
      </c>
      <c r="CB95" s="515" t="s">
        <v>32</v>
      </c>
      <c r="CC95" s="516" t="s">
        <v>32</v>
      </c>
      <c r="CD95" s="515" t="s">
        <v>32</v>
      </c>
      <c r="CE95" s="516" t="s">
        <v>32</v>
      </c>
      <c r="CF95" s="515" t="s">
        <v>32</v>
      </c>
      <c r="CG95" s="516" t="s">
        <v>32</v>
      </c>
      <c r="CH95" s="515" t="s">
        <v>32</v>
      </c>
      <c r="CI95" s="516" t="s">
        <v>32</v>
      </c>
      <c r="CJ95" s="29">
        <f t="shared" si="376"/>
        <v>19</v>
      </c>
      <c r="CK95" s="30" t="str">
        <f t="shared" si="405"/>
        <v>سه شنبه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43"/>
        <v>19</v>
      </c>
      <c r="DO95" s="30" t="str">
        <f t="shared" si="406"/>
        <v>سه شنبه</v>
      </c>
      <c r="DP95" s="32" t="str">
        <f t="shared" si="344"/>
        <v>*</v>
      </c>
      <c r="DQ95" s="33" t="str">
        <f t="shared" si="344"/>
        <v>*</v>
      </c>
      <c r="DR95" s="32" t="str">
        <f t="shared" si="345"/>
        <v>*</v>
      </c>
      <c r="DS95" s="33" t="str">
        <f t="shared" si="345"/>
        <v>*</v>
      </c>
      <c r="DT95" s="32" t="str">
        <f t="shared" si="377"/>
        <v>*</v>
      </c>
      <c r="DU95" s="33" t="str">
        <f t="shared" si="378"/>
        <v>*</v>
      </c>
      <c r="DV95" s="32" t="str">
        <f t="shared" si="346"/>
        <v>*</v>
      </c>
      <c r="DW95" s="33" t="str">
        <f t="shared" si="346"/>
        <v>*</v>
      </c>
      <c r="DX95" s="32" t="str">
        <f t="shared" si="347"/>
        <v>*</v>
      </c>
      <c r="DY95" s="33" t="str">
        <f t="shared" si="347"/>
        <v>*</v>
      </c>
      <c r="DZ95" s="32" t="str">
        <f t="shared" si="379"/>
        <v>*</v>
      </c>
      <c r="EA95" s="33" t="str">
        <f t="shared" si="380"/>
        <v>*</v>
      </c>
      <c r="EB95" s="32" t="str">
        <f t="shared" si="381"/>
        <v>*</v>
      </c>
      <c r="EC95" s="33" t="str">
        <f t="shared" si="382"/>
        <v>*</v>
      </c>
      <c r="ED95" s="22"/>
      <c r="EE95" s="22"/>
      <c r="EF95" s="29">
        <f t="shared" si="348"/>
        <v>19</v>
      </c>
      <c r="EG95" s="30" t="str">
        <f t="shared" si="407"/>
        <v>سه شنبه</v>
      </c>
      <c r="EH95" s="32" t="str">
        <f t="shared" si="383"/>
        <v>*</v>
      </c>
      <c r="EI95" s="33" t="str">
        <f t="shared" si="384"/>
        <v>*</v>
      </c>
      <c r="EJ95" s="32" t="str">
        <f t="shared" si="349"/>
        <v>*</v>
      </c>
      <c r="EK95" s="33" t="str">
        <f t="shared" si="349"/>
        <v>*</v>
      </c>
      <c r="EL95" s="32" t="str">
        <f t="shared" si="350"/>
        <v>*</v>
      </c>
      <c r="EM95" s="33" t="str">
        <f t="shared" si="350"/>
        <v>*</v>
      </c>
      <c r="EN95" s="32" t="str">
        <f t="shared" si="403"/>
        <v>*</v>
      </c>
      <c r="EO95" s="33" t="str">
        <f t="shared" si="351"/>
        <v>*</v>
      </c>
      <c r="EP95" s="32" t="str">
        <f t="shared" si="352"/>
        <v>*</v>
      </c>
      <c r="EQ95" s="33" t="str">
        <f t="shared" si="353"/>
        <v>*</v>
      </c>
      <c r="ER95" s="32" t="str">
        <f t="shared" si="354"/>
        <v>*</v>
      </c>
      <c r="ES95" s="33" t="str">
        <f t="shared" si="354"/>
        <v>*</v>
      </c>
      <c r="ET95" s="32" t="str">
        <f t="shared" si="355"/>
        <v>*</v>
      </c>
      <c r="EU95" s="33" t="str">
        <f t="shared" si="356"/>
        <v>*</v>
      </c>
      <c r="EV95" s="32" t="str">
        <f t="shared" si="385"/>
        <v>*</v>
      </c>
      <c r="EW95" s="33" t="str">
        <f t="shared" si="386"/>
        <v>*</v>
      </c>
      <c r="EX95" s="32" t="str">
        <f t="shared" si="357"/>
        <v>*</v>
      </c>
      <c r="EY95" s="33" t="str">
        <f t="shared" si="358"/>
        <v>*</v>
      </c>
      <c r="EZ95" s="21"/>
      <c r="FA95" s="21"/>
      <c r="FB95" s="29">
        <f t="shared" si="359"/>
        <v>19</v>
      </c>
      <c r="FC95" s="30" t="str">
        <f t="shared" si="408"/>
        <v>سه شنبه</v>
      </c>
      <c r="FD95" s="32" t="str">
        <f t="shared" si="387"/>
        <v>*</v>
      </c>
      <c r="FE95" s="33" t="str">
        <f t="shared" si="388"/>
        <v>*</v>
      </c>
      <c r="FF95" s="32" t="str">
        <f t="shared" si="389"/>
        <v>*</v>
      </c>
      <c r="FG95" s="72" t="str">
        <f t="shared" si="390"/>
        <v>*</v>
      </c>
      <c r="FH95" s="32" t="str">
        <f t="shared" si="391"/>
        <v>*</v>
      </c>
      <c r="FI95" s="33" t="str">
        <f t="shared" si="392"/>
        <v>*</v>
      </c>
      <c r="FJ95" s="32" t="str">
        <f t="shared" si="393"/>
        <v>*</v>
      </c>
      <c r="FK95" s="33" t="str">
        <f t="shared" si="394"/>
        <v>*</v>
      </c>
      <c r="FL95" s="21" t="str">
        <f t="shared" si="360"/>
        <v>*</v>
      </c>
      <c r="FM95" s="21" t="str">
        <f t="shared" si="361"/>
        <v>*</v>
      </c>
      <c r="FN95" s="32" t="str">
        <f t="shared" si="362"/>
        <v>*</v>
      </c>
      <c r="FO95" s="33" t="str">
        <f t="shared" si="363"/>
        <v>*</v>
      </c>
      <c r="FP95" s="32" t="str">
        <f t="shared" si="395"/>
        <v>*</v>
      </c>
      <c r="FQ95" s="33" t="str">
        <f t="shared" si="396"/>
        <v>*</v>
      </c>
      <c r="FR95" s="32" t="str">
        <f t="shared" si="364"/>
        <v>*</v>
      </c>
      <c r="FS95" s="33" t="str">
        <f t="shared" si="365"/>
        <v>*</v>
      </c>
      <c r="FT95" s="32" t="str">
        <f t="shared" si="366"/>
        <v>*</v>
      </c>
      <c r="FU95" s="33" t="str">
        <f t="shared" si="367"/>
        <v>*</v>
      </c>
      <c r="FV95" s="32" t="str">
        <f t="shared" si="397"/>
        <v>*</v>
      </c>
      <c r="FW95" s="33" t="str">
        <f t="shared" si="398"/>
        <v>*</v>
      </c>
      <c r="FX95" s="32" t="str">
        <f t="shared" si="368"/>
        <v>*</v>
      </c>
      <c r="FY95" s="33" t="str">
        <f t="shared" si="369"/>
        <v>*</v>
      </c>
      <c r="FZ95" s="32" t="str">
        <f t="shared" si="370"/>
        <v>*</v>
      </c>
      <c r="GA95" s="33" t="str">
        <f t="shared" si="371"/>
        <v>*</v>
      </c>
      <c r="GB95" s="32" t="str">
        <f t="shared" si="372"/>
        <v>*</v>
      </c>
      <c r="GC95" s="33" t="str">
        <f t="shared" si="373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74"/>
        <v>19</v>
      </c>
      <c r="RE95" s="30" t="str">
        <f t="shared" si="409"/>
        <v>سه شنبه</v>
      </c>
      <c r="RF95" s="34" t="s">
        <v>33</v>
      </c>
      <c r="RG95" s="110" t="str">
        <f t="shared" si="399"/>
        <v>*****************</v>
      </c>
      <c r="RH95" s="111"/>
      <c r="RI95" s="754" t="str">
        <f t="shared" si="400"/>
        <v>*****************</v>
      </c>
      <c r="RJ95" s="755"/>
      <c r="RK95" s="29">
        <f t="shared" si="375"/>
        <v>19</v>
      </c>
      <c r="RL95" s="30" t="str">
        <f t="shared" si="410"/>
        <v>سه شنبه</v>
      </c>
      <c r="RM95" s="36" t="s">
        <v>29</v>
      </c>
      <c r="RN95" s="758" t="str">
        <f t="shared" si="401"/>
        <v>************</v>
      </c>
      <c r="RO95" s="759"/>
      <c r="RP95" s="756" t="str">
        <f t="shared" si="402"/>
        <v>************</v>
      </c>
      <c r="RQ95" s="757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291</v>
      </c>
      <c r="B96" s="374" t="s">
        <v>306</v>
      </c>
      <c r="C96" s="375"/>
      <c r="D96" s="376"/>
      <c r="E96" s="312"/>
      <c r="F96" s="329" t="s">
        <v>107</v>
      </c>
      <c r="G96" s="330" t="s">
        <v>28</v>
      </c>
      <c r="H96" s="560" t="s">
        <v>203</v>
      </c>
      <c r="I96" s="561"/>
      <c r="J96" s="307"/>
      <c r="K96" s="572" t="s">
        <v>226</v>
      </c>
      <c r="L96" s="573"/>
      <c r="M96" s="303"/>
      <c r="N96" s="377" t="s">
        <v>199</v>
      </c>
      <c r="O96" s="303"/>
      <c r="P96" s="292"/>
      <c r="Q96" s="292"/>
      <c r="R96" s="304"/>
      <c r="S96" s="378" t="s">
        <v>194</v>
      </c>
      <c r="T96" s="289"/>
      <c r="U96" s="290"/>
      <c r="V96" s="291"/>
      <c r="W96" s="292"/>
      <c r="X96" s="297"/>
      <c r="Y96" s="297"/>
      <c r="Z96" s="296"/>
      <c r="AA96" s="297"/>
      <c r="AB96" s="298"/>
      <c r="AC96" s="334" t="s">
        <v>214</v>
      </c>
      <c r="AD96" s="627" t="str">
        <f>RJ15</f>
        <v>********************************</v>
      </c>
      <c r="AE96" s="628"/>
      <c r="AF96" s="628"/>
      <c r="AG96" s="628"/>
      <c r="AH96" s="628"/>
      <c r="AI96" s="628"/>
      <c r="AJ96" s="628"/>
      <c r="AK96" s="628"/>
      <c r="AL96" s="628"/>
      <c r="AM96" s="628"/>
      <c r="AN96" s="628"/>
      <c r="AO96" s="628"/>
      <c r="AP96" s="628"/>
      <c r="AQ96" s="628"/>
      <c r="AR96" s="629"/>
      <c r="AS96" s="615"/>
      <c r="AT96" s="616"/>
      <c r="AU96" s="616"/>
      <c r="AV96" s="616"/>
      <c r="AW96" s="616"/>
      <c r="AX96" s="617"/>
      <c r="AY96" s="1"/>
      <c r="AZ96" s="1"/>
      <c r="BA96" s="1"/>
      <c r="BB96" s="29">
        <f t="shared" si="342"/>
        <v>20</v>
      </c>
      <c r="BC96" s="30" t="str">
        <f t="shared" si="404"/>
        <v>چهارشنبه</v>
      </c>
      <c r="BD96" s="163" t="s">
        <v>32</v>
      </c>
      <c r="BE96" s="177" t="s">
        <v>32</v>
      </c>
      <c r="BF96" s="515">
        <v>1</v>
      </c>
      <c r="BG96" s="516">
        <v>1</v>
      </c>
      <c r="BH96" s="515" t="s">
        <v>32</v>
      </c>
      <c r="BI96" s="516">
        <v>1</v>
      </c>
      <c r="BJ96" s="515" t="s">
        <v>32</v>
      </c>
      <c r="BK96" s="516" t="s">
        <v>32</v>
      </c>
      <c r="BL96" s="515" t="s">
        <v>32</v>
      </c>
      <c r="BM96" s="516" t="s">
        <v>32</v>
      </c>
      <c r="BN96" s="515" t="s">
        <v>32</v>
      </c>
      <c r="BO96" s="516" t="s">
        <v>32</v>
      </c>
      <c r="BP96" s="515" t="s">
        <v>32</v>
      </c>
      <c r="BQ96" s="516">
        <v>1</v>
      </c>
      <c r="BR96" s="515" t="s">
        <v>32</v>
      </c>
      <c r="BS96" s="516" t="s">
        <v>32</v>
      </c>
      <c r="BT96" s="515" t="s">
        <v>32</v>
      </c>
      <c r="BU96" s="516" t="s">
        <v>32</v>
      </c>
      <c r="BV96" s="515" t="s">
        <v>32</v>
      </c>
      <c r="BW96" s="516" t="s">
        <v>32</v>
      </c>
      <c r="BX96" s="515" t="s">
        <v>32</v>
      </c>
      <c r="BY96" s="516" t="s">
        <v>32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 t="s">
        <v>32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6"/>
        <v>20</v>
      </c>
      <c r="CK96" s="30" t="str">
        <f t="shared" si="405"/>
        <v>چهارشنبه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43"/>
        <v>20</v>
      </c>
      <c r="DO96" s="30" t="str">
        <f t="shared" si="406"/>
        <v>چهارشنبه</v>
      </c>
      <c r="DP96" s="32" t="str">
        <f t="shared" si="344"/>
        <v>*</v>
      </c>
      <c r="DQ96" s="33" t="str">
        <f t="shared" si="344"/>
        <v>*</v>
      </c>
      <c r="DR96" s="32" t="str">
        <f t="shared" si="345"/>
        <v>فخرآور-</v>
      </c>
      <c r="DS96" s="33" t="str">
        <f t="shared" si="345"/>
        <v>فخرآور-</v>
      </c>
      <c r="DT96" s="32" t="str">
        <f t="shared" si="377"/>
        <v>*</v>
      </c>
      <c r="DU96" s="33" t="str">
        <f t="shared" si="378"/>
        <v>رفیعی-</v>
      </c>
      <c r="DV96" s="32" t="str">
        <f t="shared" si="346"/>
        <v>*</v>
      </c>
      <c r="DW96" s="33" t="str">
        <f t="shared" si="346"/>
        <v>*</v>
      </c>
      <c r="DX96" s="32" t="str">
        <f t="shared" si="347"/>
        <v>*</v>
      </c>
      <c r="DY96" s="33" t="str">
        <f t="shared" si="347"/>
        <v>*</v>
      </c>
      <c r="DZ96" s="32" t="str">
        <f t="shared" si="379"/>
        <v>*</v>
      </c>
      <c r="EA96" s="33" t="str">
        <f t="shared" si="380"/>
        <v>*</v>
      </c>
      <c r="EB96" s="32" t="str">
        <f t="shared" si="381"/>
        <v>*</v>
      </c>
      <c r="EC96" s="33" t="str">
        <f t="shared" si="382"/>
        <v>ایمانی-</v>
      </c>
      <c r="ED96" s="22"/>
      <c r="EE96" s="22"/>
      <c r="EF96" s="29">
        <f t="shared" si="348"/>
        <v>20</v>
      </c>
      <c r="EG96" s="30" t="str">
        <f t="shared" si="407"/>
        <v>چهارشنبه</v>
      </c>
      <c r="EH96" s="32" t="str">
        <f t="shared" si="383"/>
        <v>*</v>
      </c>
      <c r="EI96" s="33" t="str">
        <f t="shared" si="384"/>
        <v>*</v>
      </c>
      <c r="EJ96" s="32" t="str">
        <f t="shared" si="349"/>
        <v>*</v>
      </c>
      <c r="EK96" s="33" t="str">
        <f t="shared" si="349"/>
        <v>*</v>
      </c>
      <c r="EL96" s="32" t="str">
        <f t="shared" si="350"/>
        <v>*</v>
      </c>
      <c r="EM96" s="33" t="str">
        <f t="shared" si="350"/>
        <v>*</v>
      </c>
      <c r="EN96" s="32" t="str">
        <f t="shared" si="403"/>
        <v>*</v>
      </c>
      <c r="EO96" s="33" t="str">
        <f t="shared" si="351"/>
        <v>*</v>
      </c>
      <c r="EP96" s="32" t="str">
        <f t="shared" si="352"/>
        <v>*</v>
      </c>
      <c r="EQ96" s="33" t="str">
        <f t="shared" si="353"/>
        <v>*</v>
      </c>
      <c r="ER96" s="32" t="str">
        <f t="shared" si="354"/>
        <v>*</v>
      </c>
      <c r="ES96" s="33" t="str">
        <f t="shared" si="354"/>
        <v>*</v>
      </c>
      <c r="ET96" s="32" t="str">
        <f t="shared" si="355"/>
        <v>*</v>
      </c>
      <c r="EU96" s="33" t="str">
        <f t="shared" si="356"/>
        <v>*</v>
      </c>
      <c r="EV96" s="32" t="str">
        <f t="shared" si="385"/>
        <v>*</v>
      </c>
      <c r="EW96" s="33" t="str">
        <f t="shared" si="386"/>
        <v>*</v>
      </c>
      <c r="EX96" s="32" t="str">
        <f t="shared" si="357"/>
        <v>*</v>
      </c>
      <c r="EY96" s="33" t="str">
        <f t="shared" si="358"/>
        <v>*</v>
      </c>
      <c r="EZ96" s="21"/>
      <c r="FA96" s="21"/>
      <c r="FB96" s="29">
        <f t="shared" si="359"/>
        <v>20</v>
      </c>
      <c r="FC96" s="30" t="str">
        <f t="shared" si="408"/>
        <v>چهارشنبه</v>
      </c>
      <c r="FD96" s="32" t="str">
        <f t="shared" si="387"/>
        <v>*</v>
      </c>
      <c r="FE96" s="33" t="str">
        <f t="shared" si="388"/>
        <v>*</v>
      </c>
      <c r="FF96" s="32" t="str">
        <f t="shared" si="389"/>
        <v>*</v>
      </c>
      <c r="FG96" s="72" t="str">
        <f t="shared" si="390"/>
        <v>*</v>
      </c>
      <c r="FH96" s="32" t="str">
        <f t="shared" si="391"/>
        <v>*</v>
      </c>
      <c r="FI96" s="33" t="str">
        <f t="shared" si="392"/>
        <v>*</v>
      </c>
      <c r="FJ96" s="32" t="str">
        <f t="shared" si="393"/>
        <v>*</v>
      </c>
      <c r="FK96" s="33" t="str">
        <f t="shared" si="394"/>
        <v>*</v>
      </c>
      <c r="FL96" s="21" t="str">
        <f t="shared" si="360"/>
        <v>*</v>
      </c>
      <c r="FM96" s="21" t="str">
        <f t="shared" si="361"/>
        <v>*</v>
      </c>
      <c r="FN96" s="32" t="str">
        <f t="shared" si="362"/>
        <v>*</v>
      </c>
      <c r="FO96" s="33" t="str">
        <f t="shared" si="363"/>
        <v>*</v>
      </c>
      <c r="FP96" s="32" t="str">
        <f t="shared" si="395"/>
        <v>*</v>
      </c>
      <c r="FQ96" s="33" t="str">
        <f t="shared" si="396"/>
        <v>*</v>
      </c>
      <c r="FR96" s="32" t="str">
        <f t="shared" si="364"/>
        <v>*</v>
      </c>
      <c r="FS96" s="33" t="str">
        <f t="shared" si="365"/>
        <v>*</v>
      </c>
      <c r="FT96" s="32" t="str">
        <f t="shared" si="366"/>
        <v>*</v>
      </c>
      <c r="FU96" s="33" t="str">
        <f t="shared" si="367"/>
        <v>*</v>
      </c>
      <c r="FV96" s="32" t="str">
        <f t="shared" si="397"/>
        <v>*</v>
      </c>
      <c r="FW96" s="33" t="str">
        <f t="shared" si="398"/>
        <v>*</v>
      </c>
      <c r="FX96" s="32" t="str">
        <f t="shared" si="368"/>
        <v>*</v>
      </c>
      <c r="FY96" s="33" t="str">
        <f t="shared" si="369"/>
        <v>*</v>
      </c>
      <c r="FZ96" s="32" t="str">
        <f t="shared" si="370"/>
        <v>*</v>
      </c>
      <c r="GA96" s="33" t="str">
        <f t="shared" si="371"/>
        <v>*</v>
      </c>
      <c r="GB96" s="32" t="str">
        <f t="shared" si="372"/>
        <v>*</v>
      </c>
      <c r="GC96" s="33" t="str">
        <f t="shared" si="373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74"/>
        <v>20</v>
      </c>
      <c r="RE96" s="30" t="str">
        <f t="shared" si="409"/>
        <v>چهارشنبه</v>
      </c>
      <c r="RF96" s="34" t="s">
        <v>33</v>
      </c>
      <c r="RG96" s="110" t="str">
        <f t="shared" si="399"/>
        <v>*فخرآور-***************</v>
      </c>
      <c r="RH96" s="111"/>
      <c r="RI96" s="754" t="str">
        <f t="shared" si="400"/>
        <v>*فخرآور-رفیعی-****ایمانی-*********</v>
      </c>
      <c r="RJ96" s="755"/>
      <c r="RK96" s="29">
        <f t="shared" si="375"/>
        <v>20</v>
      </c>
      <c r="RL96" s="30" t="str">
        <f t="shared" si="410"/>
        <v>چهارشنبه</v>
      </c>
      <c r="RM96" s="36" t="s">
        <v>29</v>
      </c>
      <c r="RN96" s="758" t="str">
        <f t="shared" si="401"/>
        <v>************</v>
      </c>
      <c r="RO96" s="759"/>
      <c r="RP96" s="756" t="str">
        <f t="shared" si="402"/>
        <v>************</v>
      </c>
      <c r="RQ96" s="757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2" t="s">
        <v>292</v>
      </c>
      <c r="B97" s="554" t="s">
        <v>232</v>
      </c>
      <c r="C97" s="474"/>
      <c r="D97" s="475"/>
      <c r="E97" s="313"/>
      <c r="F97" s="338" t="s">
        <v>294</v>
      </c>
      <c r="G97" s="339" t="s">
        <v>28</v>
      </c>
      <c r="H97" s="562" t="s">
        <v>295</v>
      </c>
      <c r="I97" s="563"/>
      <c r="J97" s="481"/>
      <c r="K97" s="556" t="s">
        <v>226</v>
      </c>
      <c r="L97" s="557"/>
      <c r="M97" s="481"/>
      <c r="N97" s="381" t="s">
        <v>192</v>
      </c>
      <c r="O97" s="481"/>
      <c r="P97" s="381" t="s">
        <v>193</v>
      </c>
      <c r="Q97" s="479"/>
      <c r="R97" s="480"/>
      <c r="S97" s="299"/>
      <c r="T97" s="299"/>
      <c r="U97" s="484"/>
      <c r="V97" s="381" t="s">
        <v>132</v>
      </c>
      <c r="W97" s="300"/>
      <c r="X97" s="301"/>
      <c r="Y97" s="382" t="s">
        <v>200</v>
      </c>
      <c r="Z97" s="299" t="s">
        <v>185</v>
      </c>
      <c r="AA97" s="383"/>
      <c r="AB97" s="384"/>
      <c r="AC97" s="343" t="s">
        <v>215</v>
      </c>
      <c r="AD97" s="610" t="str">
        <f>RI87</f>
        <v>**رفیعی-****ایمانی-*********</v>
      </c>
      <c r="AE97" s="605"/>
      <c r="AF97" s="605"/>
      <c r="AG97" s="605"/>
      <c r="AH97" s="605"/>
      <c r="AI97" s="605"/>
      <c r="AJ97" s="605"/>
      <c r="AK97" s="605"/>
      <c r="AL97" s="611"/>
      <c r="AM97" s="344" t="s">
        <v>212</v>
      </c>
      <c r="AN97" s="605" t="str">
        <f>RI123</f>
        <v>*******************</v>
      </c>
      <c r="AO97" s="605"/>
      <c r="AP97" s="605"/>
      <c r="AQ97" s="605"/>
      <c r="AR97" s="606"/>
      <c r="AS97" s="615"/>
      <c r="AT97" s="616"/>
      <c r="AU97" s="616"/>
      <c r="AV97" s="616"/>
      <c r="AW97" s="616"/>
      <c r="AX97" s="617"/>
      <c r="AY97" s="1"/>
      <c r="AZ97" s="1"/>
      <c r="BA97" s="1"/>
      <c r="BB97" s="29">
        <f t="shared" si="342"/>
        <v>21</v>
      </c>
      <c r="BC97" s="30" t="str">
        <f t="shared" si="404"/>
        <v>پنجشنبه</v>
      </c>
      <c r="BD97" s="163" t="s">
        <v>32</v>
      </c>
      <c r="BE97" s="177" t="s">
        <v>32</v>
      </c>
      <c r="BF97" s="515">
        <v>1</v>
      </c>
      <c r="BG97" s="516" t="s">
        <v>32</v>
      </c>
      <c r="BH97" s="515" t="s">
        <v>32</v>
      </c>
      <c r="BI97" s="516">
        <v>1</v>
      </c>
      <c r="BJ97" s="515" t="s">
        <v>32</v>
      </c>
      <c r="BK97" s="516" t="s">
        <v>32</v>
      </c>
      <c r="BL97" s="515" t="s">
        <v>32</v>
      </c>
      <c r="BM97" s="516" t="s">
        <v>32</v>
      </c>
      <c r="BN97" s="515" t="s">
        <v>32</v>
      </c>
      <c r="BO97" s="516" t="s">
        <v>32</v>
      </c>
      <c r="BP97" s="515" t="s">
        <v>32</v>
      </c>
      <c r="BQ97" s="516" t="s">
        <v>32</v>
      </c>
      <c r="BR97" s="515" t="s">
        <v>32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 t="s">
        <v>32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6"/>
        <v>21</v>
      </c>
      <c r="CK97" s="30" t="str">
        <f t="shared" si="405"/>
        <v>پنجشنبه</v>
      </c>
      <c r="CL97" s="400" t="s">
        <v>32</v>
      </c>
      <c r="CM97" s="546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43"/>
        <v>21</v>
      </c>
      <c r="DO97" s="30" t="str">
        <f t="shared" si="406"/>
        <v>پنجشنبه</v>
      </c>
      <c r="DP97" s="32" t="str">
        <f t="shared" si="344"/>
        <v>*</v>
      </c>
      <c r="DQ97" s="33" t="str">
        <f t="shared" si="344"/>
        <v>*</v>
      </c>
      <c r="DR97" s="32" t="str">
        <f t="shared" si="345"/>
        <v>فخرآور-</v>
      </c>
      <c r="DS97" s="33" t="str">
        <f t="shared" si="345"/>
        <v>*</v>
      </c>
      <c r="DT97" s="32" t="str">
        <f t="shared" si="377"/>
        <v>*</v>
      </c>
      <c r="DU97" s="33" t="str">
        <f t="shared" si="378"/>
        <v>رفیعی-</v>
      </c>
      <c r="DV97" s="32" t="str">
        <f t="shared" si="346"/>
        <v>*</v>
      </c>
      <c r="DW97" s="33" t="str">
        <f t="shared" si="346"/>
        <v>*</v>
      </c>
      <c r="DX97" s="32" t="str">
        <f t="shared" si="347"/>
        <v>*</v>
      </c>
      <c r="DY97" s="33" t="str">
        <f t="shared" si="347"/>
        <v>*</v>
      </c>
      <c r="DZ97" s="32" t="str">
        <f t="shared" si="379"/>
        <v>*</v>
      </c>
      <c r="EA97" s="33" t="str">
        <f t="shared" si="380"/>
        <v>*</v>
      </c>
      <c r="EB97" s="32" t="str">
        <f t="shared" si="381"/>
        <v>*</v>
      </c>
      <c r="EC97" s="33" t="str">
        <f t="shared" si="382"/>
        <v>*</v>
      </c>
      <c r="ED97" s="22"/>
      <c r="EE97" s="22"/>
      <c r="EF97" s="29">
        <f t="shared" si="348"/>
        <v>21</v>
      </c>
      <c r="EG97" s="30" t="str">
        <f t="shared" si="407"/>
        <v>پنجشنبه</v>
      </c>
      <c r="EH97" s="32" t="str">
        <f t="shared" si="383"/>
        <v>*</v>
      </c>
      <c r="EI97" s="33" t="str">
        <f t="shared" si="384"/>
        <v>*</v>
      </c>
      <c r="EJ97" s="32" t="str">
        <f t="shared" si="349"/>
        <v>*</v>
      </c>
      <c r="EK97" s="33" t="str">
        <f t="shared" si="349"/>
        <v>*</v>
      </c>
      <c r="EL97" s="32" t="str">
        <f t="shared" si="350"/>
        <v>*</v>
      </c>
      <c r="EM97" s="33" t="str">
        <f t="shared" si="350"/>
        <v>*</v>
      </c>
      <c r="EN97" s="32" t="str">
        <f t="shared" si="403"/>
        <v>*</v>
      </c>
      <c r="EO97" s="33" t="str">
        <f t="shared" si="351"/>
        <v>*</v>
      </c>
      <c r="EP97" s="32" t="str">
        <f t="shared" si="352"/>
        <v>*</v>
      </c>
      <c r="EQ97" s="33" t="str">
        <f t="shared" si="353"/>
        <v>*</v>
      </c>
      <c r="ER97" s="32" t="str">
        <f t="shared" si="354"/>
        <v>*</v>
      </c>
      <c r="ES97" s="33" t="str">
        <f t="shared" si="354"/>
        <v>*</v>
      </c>
      <c r="ET97" s="32" t="str">
        <f t="shared" si="355"/>
        <v>*</v>
      </c>
      <c r="EU97" s="33" t="str">
        <f t="shared" si="356"/>
        <v>*</v>
      </c>
      <c r="EV97" s="32" t="str">
        <f t="shared" si="385"/>
        <v>*</v>
      </c>
      <c r="EW97" s="33" t="str">
        <f t="shared" si="386"/>
        <v>*</v>
      </c>
      <c r="EX97" s="32" t="str">
        <f t="shared" si="357"/>
        <v>*</v>
      </c>
      <c r="EY97" s="33" t="str">
        <f t="shared" si="358"/>
        <v>*</v>
      </c>
      <c r="EZ97" s="21"/>
      <c r="FA97" s="21"/>
      <c r="FB97" s="29">
        <f t="shared" si="359"/>
        <v>21</v>
      </c>
      <c r="FC97" s="30" t="str">
        <f t="shared" si="408"/>
        <v>پنجشنبه</v>
      </c>
      <c r="FD97" s="32" t="str">
        <f t="shared" si="387"/>
        <v>*</v>
      </c>
      <c r="FE97" s="33" t="str">
        <f t="shared" si="388"/>
        <v>آجعفری-</v>
      </c>
      <c r="FF97" s="32" t="str">
        <f t="shared" si="389"/>
        <v>*</v>
      </c>
      <c r="FG97" s="72" t="str">
        <f t="shared" si="390"/>
        <v>*</v>
      </c>
      <c r="FH97" s="32" t="str">
        <f t="shared" si="391"/>
        <v>*</v>
      </c>
      <c r="FI97" s="33" t="str">
        <f t="shared" si="392"/>
        <v>*</v>
      </c>
      <c r="FJ97" s="32" t="str">
        <f t="shared" si="393"/>
        <v>*</v>
      </c>
      <c r="FK97" s="33" t="str">
        <f t="shared" si="394"/>
        <v>*</v>
      </c>
      <c r="FL97" s="21" t="str">
        <f t="shared" si="360"/>
        <v>*</v>
      </c>
      <c r="FM97" s="21" t="str">
        <f t="shared" si="361"/>
        <v>*</v>
      </c>
      <c r="FN97" s="32" t="str">
        <f t="shared" si="362"/>
        <v>*</v>
      </c>
      <c r="FO97" s="33" t="str">
        <f t="shared" si="363"/>
        <v>*</v>
      </c>
      <c r="FP97" s="32" t="str">
        <f t="shared" si="395"/>
        <v>*</v>
      </c>
      <c r="FQ97" s="33" t="str">
        <f t="shared" si="396"/>
        <v>*</v>
      </c>
      <c r="FR97" s="32" t="str">
        <f t="shared" si="364"/>
        <v>*</v>
      </c>
      <c r="FS97" s="33" t="str">
        <f t="shared" si="365"/>
        <v>*</v>
      </c>
      <c r="FT97" s="32" t="str">
        <f t="shared" si="366"/>
        <v>*</v>
      </c>
      <c r="FU97" s="33" t="str">
        <f t="shared" si="367"/>
        <v>*</v>
      </c>
      <c r="FV97" s="32" t="str">
        <f t="shared" si="397"/>
        <v>*</v>
      </c>
      <c r="FW97" s="33" t="str">
        <f t="shared" si="398"/>
        <v>*</v>
      </c>
      <c r="FX97" s="32" t="str">
        <f t="shared" si="368"/>
        <v>*</v>
      </c>
      <c r="FY97" s="33" t="str">
        <f t="shared" si="369"/>
        <v>*</v>
      </c>
      <c r="FZ97" s="32" t="str">
        <f t="shared" si="370"/>
        <v>*</v>
      </c>
      <c r="GA97" s="33" t="str">
        <f t="shared" si="371"/>
        <v>*</v>
      </c>
      <c r="GB97" s="32" t="str">
        <f t="shared" si="372"/>
        <v>*</v>
      </c>
      <c r="GC97" s="33" t="str">
        <f t="shared" si="373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74"/>
        <v>21</v>
      </c>
      <c r="RE97" s="30" t="str">
        <f t="shared" si="409"/>
        <v>پنجشنبه</v>
      </c>
      <c r="RF97" s="34" t="s">
        <v>33</v>
      </c>
      <c r="RG97" s="110" t="str">
        <f t="shared" si="399"/>
        <v>*فخرآور-***************</v>
      </c>
      <c r="RH97" s="111"/>
      <c r="RI97" s="754" t="str">
        <f t="shared" si="400"/>
        <v>**رفیعی-***آجعفری-**********</v>
      </c>
      <c r="RJ97" s="755"/>
      <c r="RK97" s="29">
        <f t="shared" si="375"/>
        <v>21</v>
      </c>
      <c r="RL97" s="30" t="str">
        <f t="shared" si="410"/>
        <v>پنجشنبه</v>
      </c>
      <c r="RM97" s="36" t="s">
        <v>29</v>
      </c>
      <c r="RN97" s="758" t="str">
        <f t="shared" si="401"/>
        <v>************</v>
      </c>
      <c r="RO97" s="759"/>
      <c r="RP97" s="756" t="str">
        <f t="shared" si="402"/>
        <v>************</v>
      </c>
      <c r="RQ97" s="757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206</v>
      </c>
      <c r="B98" s="386"/>
      <c r="C98" s="387"/>
      <c r="D98" s="388"/>
      <c r="E98" s="318" t="s">
        <v>120</v>
      </c>
      <c r="F98" s="331" t="s">
        <v>157</v>
      </c>
      <c r="G98" s="566" t="s">
        <v>195</v>
      </c>
      <c r="H98" s="567"/>
      <c r="I98" s="567"/>
      <c r="J98" s="568"/>
      <c r="K98" s="579" t="s">
        <v>187</v>
      </c>
      <c r="L98" s="579"/>
      <c r="M98" s="579"/>
      <c r="N98" s="591" t="s">
        <v>196</v>
      </c>
      <c r="O98" s="591"/>
      <c r="P98" s="591"/>
      <c r="Q98" s="591" t="s">
        <v>197</v>
      </c>
      <c r="R98" s="591"/>
      <c r="S98" s="592"/>
      <c r="T98" s="588" t="s">
        <v>204</v>
      </c>
      <c r="U98" s="589"/>
      <c r="V98" s="589"/>
      <c r="W98" s="590"/>
      <c r="X98" s="585" t="s">
        <v>201</v>
      </c>
      <c r="Y98" s="586"/>
      <c r="Z98" s="586"/>
      <c r="AA98" s="586"/>
      <c r="AB98" s="587"/>
      <c r="AC98" s="599" t="str">
        <f>RO51</f>
        <v>**********************************نجفی-**</v>
      </c>
      <c r="AD98" s="599"/>
      <c r="AE98" s="599"/>
      <c r="AF98" s="599"/>
      <c r="AG98" s="599"/>
      <c r="AH98" s="599"/>
      <c r="AI98" s="600"/>
      <c r="AJ98" s="601"/>
      <c r="AK98" s="601"/>
      <c r="AL98" s="601"/>
      <c r="AM98" s="601"/>
      <c r="AN98" s="601"/>
      <c r="AO98" s="601"/>
      <c r="AP98" s="601"/>
      <c r="AQ98" s="601"/>
      <c r="AR98" s="602"/>
      <c r="AS98" s="615"/>
      <c r="AT98" s="616"/>
      <c r="AU98" s="616"/>
      <c r="AV98" s="616"/>
      <c r="AW98" s="616"/>
      <c r="AX98" s="617"/>
      <c r="AY98" s="1"/>
      <c r="AZ98" s="1"/>
      <c r="BA98" s="1"/>
      <c r="BB98" s="29">
        <f t="shared" si="342"/>
        <v>22</v>
      </c>
      <c r="BC98" s="30" t="str">
        <f t="shared" si="404"/>
        <v>جمعه</v>
      </c>
      <c r="BD98" s="163" t="s">
        <v>32</v>
      </c>
      <c r="BE98" s="177" t="s">
        <v>32</v>
      </c>
      <c r="BF98" s="515" t="s">
        <v>32</v>
      </c>
      <c r="BG98" s="516" t="s">
        <v>32</v>
      </c>
      <c r="BH98" s="515" t="s">
        <v>32</v>
      </c>
      <c r="BI98" s="516" t="s">
        <v>32</v>
      </c>
      <c r="BJ98" s="515" t="s">
        <v>32</v>
      </c>
      <c r="BK98" s="516" t="s">
        <v>32</v>
      </c>
      <c r="BL98" s="515" t="s">
        <v>32</v>
      </c>
      <c r="BM98" s="516" t="s">
        <v>32</v>
      </c>
      <c r="BN98" s="515" t="s">
        <v>32</v>
      </c>
      <c r="BO98" s="516" t="s">
        <v>32</v>
      </c>
      <c r="BP98" s="515" t="s">
        <v>32</v>
      </c>
      <c r="BQ98" s="516">
        <v>1</v>
      </c>
      <c r="BR98" s="515" t="s">
        <v>32</v>
      </c>
      <c r="BS98" s="516" t="s">
        <v>32</v>
      </c>
      <c r="BT98" s="515" t="s">
        <v>32</v>
      </c>
      <c r="BU98" s="516" t="s">
        <v>32</v>
      </c>
      <c r="BV98" s="515" t="s">
        <v>32</v>
      </c>
      <c r="BW98" s="516" t="s">
        <v>32</v>
      </c>
      <c r="BX98" s="515" t="s">
        <v>32</v>
      </c>
      <c r="BY98" s="516" t="s">
        <v>32</v>
      </c>
      <c r="BZ98" s="515" t="s">
        <v>32</v>
      </c>
      <c r="CA98" s="516" t="s">
        <v>32</v>
      </c>
      <c r="CB98" s="515" t="s">
        <v>32</v>
      </c>
      <c r="CC98" s="516" t="s">
        <v>32</v>
      </c>
      <c r="CD98" s="515" t="s">
        <v>32</v>
      </c>
      <c r="CE98" s="516" t="s">
        <v>32</v>
      </c>
      <c r="CF98" s="515" t="s">
        <v>32</v>
      </c>
      <c r="CG98" s="516" t="s">
        <v>32</v>
      </c>
      <c r="CH98" s="515" t="s">
        <v>32</v>
      </c>
      <c r="CI98" s="516" t="s">
        <v>32</v>
      </c>
      <c r="CJ98" s="29">
        <f t="shared" si="376"/>
        <v>22</v>
      </c>
      <c r="CK98" s="30" t="str">
        <f t="shared" si="405"/>
        <v>جمعه</v>
      </c>
      <c r="CL98" s="400" t="s">
        <v>32</v>
      </c>
      <c r="CM98" s="545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9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43"/>
        <v>22</v>
      </c>
      <c r="DO98" s="30" t="str">
        <f t="shared" si="406"/>
        <v>جمعه</v>
      </c>
      <c r="DP98" s="32" t="str">
        <f t="shared" si="344"/>
        <v>*</v>
      </c>
      <c r="DQ98" s="33" t="str">
        <f t="shared" si="344"/>
        <v>*</v>
      </c>
      <c r="DR98" s="32" t="str">
        <f t="shared" si="345"/>
        <v>*</v>
      </c>
      <c r="DS98" s="33" t="str">
        <f t="shared" si="345"/>
        <v>*</v>
      </c>
      <c r="DT98" s="32" t="str">
        <f t="shared" si="377"/>
        <v>*</v>
      </c>
      <c r="DU98" s="33" t="str">
        <f t="shared" si="378"/>
        <v>*</v>
      </c>
      <c r="DV98" s="32" t="str">
        <f t="shared" si="346"/>
        <v>*</v>
      </c>
      <c r="DW98" s="33" t="str">
        <f t="shared" si="346"/>
        <v>*</v>
      </c>
      <c r="DX98" s="32" t="str">
        <f t="shared" si="347"/>
        <v>*</v>
      </c>
      <c r="DY98" s="33" t="str">
        <f t="shared" si="347"/>
        <v>*</v>
      </c>
      <c r="DZ98" s="32" t="str">
        <f t="shared" si="379"/>
        <v>*</v>
      </c>
      <c r="EA98" s="33" t="str">
        <f t="shared" si="380"/>
        <v>*</v>
      </c>
      <c r="EB98" s="32" t="str">
        <f t="shared" si="381"/>
        <v>*</v>
      </c>
      <c r="EC98" s="33" t="str">
        <f t="shared" si="382"/>
        <v>ایمانی-</v>
      </c>
      <c r="ED98" s="22"/>
      <c r="EE98" s="22"/>
      <c r="EF98" s="29">
        <f t="shared" si="348"/>
        <v>22</v>
      </c>
      <c r="EG98" s="30" t="str">
        <f t="shared" si="407"/>
        <v>جمعه</v>
      </c>
      <c r="EH98" s="32" t="str">
        <f t="shared" si="383"/>
        <v>*</v>
      </c>
      <c r="EI98" s="33" t="str">
        <f t="shared" si="384"/>
        <v>*</v>
      </c>
      <c r="EJ98" s="32" t="str">
        <f t="shared" si="349"/>
        <v>*</v>
      </c>
      <c r="EK98" s="33" t="str">
        <f t="shared" si="349"/>
        <v>*</v>
      </c>
      <c r="EL98" s="32" t="str">
        <f t="shared" si="350"/>
        <v>*</v>
      </c>
      <c r="EM98" s="33" t="str">
        <f t="shared" si="350"/>
        <v>*</v>
      </c>
      <c r="EN98" s="32" t="str">
        <f t="shared" si="403"/>
        <v>*</v>
      </c>
      <c r="EO98" s="33" t="str">
        <f t="shared" si="351"/>
        <v>*</v>
      </c>
      <c r="EP98" s="32" t="str">
        <f t="shared" si="352"/>
        <v>*</v>
      </c>
      <c r="EQ98" s="33" t="str">
        <f t="shared" si="353"/>
        <v>*</v>
      </c>
      <c r="ER98" s="32" t="str">
        <f t="shared" si="354"/>
        <v>*</v>
      </c>
      <c r="ES98" s="33" t="str">
        <f t="shared" si="354"/>
        <v>*</v>
      </c>
      <c r="ET98" s="32" t="str">
        <f t="shared" si="355"/>
        <v>*</v>
      </c>
      <c r="EU98" s="33" t="str">
        <f t="shared" si="356"/>
        <v>*</v>
      </c>
      <c r="EV98" s="32" t="str">
        <f t="shared" si="385"/>
        <v>*</v>
      </c>
      <c r="EW98" s="33" t="str">
        <f t="shared" si="386"/>
        <v>*</v>
      </c>
      <c r="EX98" s="32" t="str">
        <f t="shared" si="357"/>
        <v>*</v>
      </c>
      <c r="EY98" s="33" t="str">
        <f t="shared" si="358"/>
        <v>*</v>
      </c>
      <c r="EZ98" s="21"/>
      <c r="FA98" s="21"/>
      <c r="FB98" s="29">
        <f t="shared" si="359"/>
        <v>22</v>
      </c>
      <c r="FC98" s="30" t="str">
        <f t="shared" si="408"/>
        <v>جمعه</v>
      </c>
      <c r="FD98" s="32" t="str">
        <f t="shared" si="387"/>
        <v>*</v>
      </c>
      <c r="FE98" s="33" t="str">
        <f t="shared" si="388"/>
        <v>*</v>
      </c>
      <c r="FF98" s="32" t="str">
        <f t="shared" si="389"/>
        <v>*</v>
      </c>
      <c r="FG98" s="72" t="str">
        <f t="shared" si="390"/>
        <v>*</v>
      </c>
      <c r="FH98" s="32" t="str">
        <f t="shared" si="391"/>
        <v>*</v>
      </c>
      <c r="FI98" s="33" t="str">
        <f t="shared" si="392"/>
        <v>*</v>
      </c>
      <c r="FJ98" s="32" t="str">
        <f t="shared" si="393"/>
        <v>*</v>
      </c>
      <c r="FK98" s="33" t="str">
        <f t="shared" si="394"/>
        <v>*</v>
      </c>
      <c r="FL98" s="21" t="str">
        <f t="shared" si="360"/>
        <v>*</v>
      </c>
      <c r="FM98" s="21" t="str">
        <f t="shared" si="361"/>
        <v>*</v>
      </c>
      <c r="FN98" s="32" t="str">
        <f t="shared" si="362"/>
        <v>*</v>
      </c>
      <c r="FO98" s="33" t="str">
        <f t="shared" si="363"/>
        <v>*</v>
      </c>
      <c r="FP98" s="32" t="str">
        <f t="shared" si="395"/>
        <v>*</v>
      </c>
      <c r="FQ98" s="33" t="str">
        <f t="shared" si="396"/>
        <v>*</v>
      </c>
      <c r="FR98" s="32" t="str">
        <f t="shared" si="364"/>
        <v>*</v>
      </c>
      <c r="FS98" s="33" t="str">
        <f t="shared" si="365"/>
        <v>*</v>
      </c>
      <c r="FT98" s="32" t="str">
        <f t="shared" si="366"/>
        <v>*</v>
      </c>
      <c r="FU98" s="33" t="str">
        <f t="shared" si="367"/>
        <v>*</v>
      </c>
      <c r="FV98" s="32" t="str">
        <f t="shared" si="397"/>
        <v>*</v>
      </c>
      <c r="FW98" s="33" t="str">
        <f t="shared" si="398"/>
        <v>*</v>
      </c>
      <c r="FX98" s="32" t="str">
        <f t="shared" si="368"/>
        <v>*</v>
      </c>
      <c r="FY98" s="33" t="str">
        <f t="shared" si="369"/>
        <v>*</v>
      </c>
      <c r="FZ98" s="32" t="str">
        <f t="shared" si="370"/>
        <v>*</v>
      </c>
      <c r="GA98" s="33" t="str">
        <f t="shared" si="371"/>
        <v>*</v>
      </c>
      <c r="GB98" s="32" t="str">
        <f t="shared" si="372"/>
        <v>*</v>
      </c>
      <c r="GC98" s="33" t="str">
        <f t="shared" si="373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74"/>
        <v>22</v>
      </c>
      <c r="RE98" s="30" t="str">
        <f t="shared" si="409"/>
        <v>جمعه</v>
      </c>
      <c r="RF98" s="34" t="s">
        <v>33</v>
      </c>
      <c r="RG98" s="110" t="str">
        <f t="shared" si="399"/>
        <v>*****************</v>
      </c>
      <c r="RH98" s="111"/>
      <c r="RI98" s="754" t="str">
        <f t="shared" si="400"/>
        <v>*******ایمانی-*********</v>
      </c>
      <c r="RJ98" s="755"/>
      <c r="RK98" s="29">
        <f t="shared" si="375"/>
        <v>22</v>
      </c>
      <c r="RL98" s="30" t="str">
        <f t="shared" si="410"/>
        <v>جمعه</v>
      </c>
      <c r="RM98" s="36" t="s">
        <v>29</v>
      </c>
      <c r="RN98" s="758" t="str">
        <f t="shared" si="401"/>
        <v>************</v>
      </c>
      <c r="RO98" s="759"/>
      <c r="RP98" s="756" t="str">
        <f t="shared" si="402"/>
        <v>************</v>
      </c>
      <c r="RQ98" s="757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109</v>
      </c>
      <c r="F99" s="320" t="s">
        <v>34</v>
      </c>
      <c r="G99" s="569"/>
      <c r="H99" s="570"/>
      <c r="I99" s="570"/>
      <c r="J99" s="571"/>
      <c r="K99" s="593"/>
      <c r="L99" s="593"/>
      <c r="M99" s="593"/>
      <c r="N99" s="593"/>
      <c r="O99" s="593"/>
      <c r="P99" s="593"/>
      <c r="Q99" s="593"/>
      <c r="R99" s="593"/>
      <c r="S99" s="594"/>
      <c r="T99" s="580"/>
      <c r="U99" s="581"/>
      <c r="V99" s="581"/>
      <c r="W99" s="582"/>
      <c r="X99" s="583"/>
      <c r="Y99" s="583"/>
      <c r="Z99" s="583"/>
      <c r="AA99" s="583"/>
      <c r="AB99" s="584"/>
      <c r="AC99" s="595" t="str">
        <f>RO15</f>
        <v>***********</v>
      </c>
      <c r="AD99" s="596"/>
      <c r="AE99" s="596"/>
      <c r="AF99" s="596"/>
      <c r="AG99" s="596"/>
      <c r="AH99" s="596"/>
      <c r="AI99" s="597"/>
      <c r="AJ99" s="598"/>
      <c r="AK99" s="583"/>
      <c r="AL99" s="583"/>
      <c r="AM99" s="583"/>
      <c r="AN99" s="583"/>
      <c r="AO99" s="583"/>
      <c r="AP99" s="583"/>
      <c r="AQ99" s="583"/>
      <c r="AR99" s="584"/>
      <c r="AS99" s="618"/>
      <c r="AT99" s="619"/>
      <c r="AU99" s="619"/>
      <c r="AV99" s="619"/>
      <c r="AW99" s="619"/>
      <c r="AX99" s="620"/>
      <c r="AY99" s="1"/>
      <c r="AZ99" s="1"/>
      <c r="BA99" s="1"/>
      <c r="BB99" s="29">
        <f t="shared" si="342"/>
        <v>23</v>
      </c>
      <c r="BC99" s="30" t="str">
        <f t="shared" si="404"/>
        <v>شنبه</v>
      </c>
      <c r="BD99" s="163" t="s">
        <v>32</v>
      </c>
      <c r="BE99" s="177" t="s">
        <v>32</v>
      </c>
      <c r="BF99" s="515">
        <v>1</v>
      </c>
      <c r="BG99" s="516" t="s">
        <v>32</v>
      </c>
      <c r="BH99" s="515" t="s">
        <v>32</v>
      </c>
      <c r="BI99" s="516">
        <v>1</v>
      </c>
      <c r="BJ99" s="515" t="s">
        <v>32</v>
      </c>
      <c r="BK99" s="516" t="s">
        <v>32</v>
      </c>
      <c r="BL99" s="515" t="s">
        <v>32</v>
      </c>
      <c r="BM99" s="516" t="s">
        <v>32</v>
      </c>
      <c r="BN99" s="515" t="s">
        <v>32</v>
      </c>
      <c r="BO99" s="516" t="s">
        <v>32</v>
      </c>
      <c r="BP99" s="515" t="s">
        <v>32</v>
      </c>
      <c r="BQ99" s="516">
        <v>1</v>
      </c>
      <c r="BR99" s="515" t="s">
        <v>32</v>
      </c>
      <c r="BS99" s="516" t="s">
        <v>32</v>
      </c>
      <c r="BT99" s="515" t="s">
        <v>32</v>
      </c>
      <c r="BU99" s="516" t="s">
        <v>32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 t="s">
        <v>32</v>
      </c>
      <c r="CF99" s="515" t="s">
        <v>32</v>
      </c>
      <c r="CG99" s="516" t="s">
        <v>32</v>
      </c>
      <c r="CH99" s="515" t="s">
        <v>32</v>
      </c>
      <c r="CI99" s="516" t="s">
        <v>32</v>
      </c>
      <c r="CJ99" s="29">
        <f t="shared" si="376"/>
        <v>23</v>
      </c>
      <c r="CK99" s="30" t="str">
        <f t="shared" si="405"/>
        <v>شنبه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50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43"/>
        <v>23</v>
      </c>
      <c r="DO99" s="30" t="str">
        <f t="shared" si="406"/>
        <v>شنبه</v>
      </c>
      <c r="DP99" s="32" t="str">
        <f t="shared" si="344"/>
        <v>*</v>
      </c>
      <c r="DQ99" s="33" t="str">
        <f t="shared" si="344"/>
        <v>*</v>
      </c>
      <c r="DR99" s="32" t="str">
        <f t="shared" si="345"/>
        <v>فخرآور-</v>
      </c>
      <c r="DS99" s="33" t="str">
        <f t="shared" si="345"/>
        <v>*</v>
      </c>
      <c r="DT99" s="32" t="str">
        <f t="shared" si="377"/>
        <v>*</v>
      </c>
      <c r="DU99" s="33" t="str">
        <f t="shared" si="378"/>
        <v>رفیعی-</v>
      </c>
      <c r="DV99" s="32" t="str">
        <f t="shared" si="346"/>
        <v>*</v>
      </c>
      <c r="DW99" s="33" t="str">
        <f t="shared" si="346"/>
        <v>*</v>
      </c>
      <c r="DX99" s="32" t="str">
        <f t="shared" si="347"/>
        <v>*</v>
      </c>
      <c r="DY99" s="33" t="str">
        <f t="shared" si="347"/>
        <v>*</v>
      </c>
      <c r="DZ99" s="32" t="str">
        <f t="shared" si="379"/>
        <v>*</v>
      </c>
      <c r="EA99" s="33" t="str">
        <f t="shared" si="380"/>
        <v>*</v>
      </c>
      <c r="EB99" s="32" t="str">
        <f t="shared" si="381"/>
        <v>*</v>
      </c>
      <c r="EC99" s="33" t="str">
        <f t="shared" si="382"/>
        <v>ایمانی-</v>
      </c>
      <c r="ED99" s="22"/>
      <c r="EE99" s="22"/>
      <c r="EF99" s="29">
        <f t="shared" si="348"/>
        <v>23</v>
      </c>
      <c r="EG99" s="30" t="str">
        <f t="shared" si="407"/>
        <v>شنبه</v>
      </c>
      <c r="EH99" s="32" t="str">
        <f t="shared" si="383"/>
        <v>*</v>
      </c>
      <c r="EI99" s="33" t="str">
        <f t="shared" si="384"/>
        <v>*</v>
      </c>
      <c r="EJ99" s="32" t="str">
        <f t="shared" si="349"/>
        <v>*</v>
      </c>
      <c r="EK99" s="33" t="str">
        <f t="shared" si="349"/>
        <v>*</v>
      </c>
      <c r="EL99" s="32" t="str">
        <f t="shared" si="350"/>
        <v>*</v>
      </c>
      <c r="EM99" s="33" t="str">
        <f t="shared" si="350"/>
        <v>*</v>
      </c>
      <c r="EN99" s="32" t="str">
        <f t="shared" si="403"/>
        <v>*</v>
      </c>
      <c r="EO99" s="33" t="str">
        <f t="shared" si="351"/>
        <v>*</v>
      </c>
      <c r="EP99" s="32" t="str">
        <f t="shared" si="352"/>
        <v>*</v>
      </c>
      <c r="EQ99" s="33" t="str">
        <f t="shared" si="353"/>
        <v>*</v>
      </c>
      <c r="ER99" s="32" t="str">
        <f t="shared" si="354"/>
        <v>*</v>
      </c>
      <c r="ES99" s="33" t="str">
        <f t="shared" si="354"/>
        <v>*</v>
      </c>
      <c r="ET99" s="32" t="str">
        <f t="shared" si="355"/>
        <v>*</v>
      </c>
      <c r="EU99" s="33" t="str">
        <f t="shared" si="356"/>
        <v>*</v>
      </c>
      <c r="EV99" s="32" t="str">
        <f t="shared" si="385"/>
        <v>*</v>
      </c>
      <c r="EW99" s="33" t="str">
        <f t="shared" si="386"/>
        <v>*</v>
      </c>
      <c r="EX99" s="32" t="str">
        <f t="shared" si="357"/>
        <v>*</v>
      </c>
      <c r="EY99" s="33" t="str">
        <f t="shared" si="358"/>
        <v>*</v>
      </c>
      <c r="EZ99" s="21"/>
      <c r="FA99" s="21"/>
      <c r="FB99" s="29">
        <f t="shared" si="359"/>
        <v>23</v>
      </c>
      <c r="FC99" s="30" t="str">
        <f t="shared" si="408"/>
        <v>شنبه</v>
      </c>
      <c r="FD99" s="32" t="str">
        <f t="shared" si="387"/>
        <v>*</v>
      </c>
      <c r="FE99" s="33" t="str">
        <f t="shared" si="388"/>
        <v>*</v>
      </c>
      <c r="FF99" s="32" t="str">
        <f t="shared" si="389"/>
        <v>*</v>
      </c>
      <c r="FG99" s="72" t="str">
        <f t="shared" si="390"/>
        <v>*</v>
      </c>
      <c r="FH99" s="32" t="str">
        <f t="shared" si="391"/>
        <v>*</v>
      </c>
      <c r="FI99" s="33" t="str">
        <f t="shared" si="392"/>
        <v>*</v>
      </c>
      <c r="FJ99" s="32" t="str">
        <f t="shared" si="393"/>
        <v>*</v>
      </c>
      <c r="FK99" s="33" t="str">
        <f t="shared" si="394"/>
        <v>*</v>
      </c>
      <c r="FL99" s="21" t="str">
        <f t="shared" si="360"/>
        <v>*</v>
      </c>
      <c r="FM99" s="21" t="str">
        <f t="shared" si="361"/>
        <v>*</v>
      </c>
      <c r="FN99" s="32" t="str">
        <f t="shared" si="362"/>
        <v>*</v>
      </c>
      <c r="FO99" s="33" t="str">
        <f t="shared" si="363"/>
        <v>*</v>
      </c>
      <c r="FP99" s="32" t="str">
        <f t="shared" si="395"/>
        <v>*</v>
      </c>
      <c r="FQ99" s="33" t="str">
        <f t="shared" si="396"/>
        <v>*</v>
      </c>
      <c r="FR99" s="32" t="str">
        <f t="shared" si="364"/>
        <v>*</v>
      </c>
      <c r="FS99" s="33" t="str">
        <f t="shared" si="365"/>
        <v>*</v>
      </c>
      <c r="FT99" s="32" t="str">
        <f t="shared" si="366"/>
        <v>*</v>
      </c>
      <c r="FU99" s="33" t="str">
        <f t="shared" si="367"/>
        <v>*</v>
      </c>
      <c r="FV99" s="32" t="str">
        <f t="shared" si="397"/>
        <v>عشقی -</v>
      </c>
      <c r="FW99" s="33" t="str">
        <f t="shared" si="398"/>
        <v>*</v>
      </c>
      <c r="FX99" s="32" t="str">
        <f t="shared" si="368"/>
        <v>*</v>
      </c>
      <c r="FY99" s="33" t="str">
        <f t="shared" si="369"/>
        <v>*</v>
      </c>
      <c r="FZ99" s="32" t="str">
        <f t="shared" si="370"/>
        <v>*</v>
      </c>
      <c r="GA99" s="33" t="str">
        <f t="shared" si="371"/>
        <v>*</v>
      </c>
      <c r="GB99" s="32" t="str">
        <f t="shared" si="372"/>
        <v>*</v>
      </c>
      <c r="GC99" s="33" t="str">
        <f t="shared" si="373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74"/>
        <v>23</v>
      </c>
      <c r="RE99" s="30" t="str">
        <f t="shared" si="409"/>
        <v>شنبه</v>
      </c>
      <c r="RF99" s="34" t="s">
        <v>33</v>
      </c>
      <c r="RG99" s="110" t="str">
        <f t="shared" si="399"/>
        <v>*فخرآور-***************</v>
      </c>
      <c r="RH99" s="111"/>
      <c r="RI99" s="754" t="str">
        <f t="shared" si="400"/>
        <v>**رفیعی-****ایمانی-*********</v>
      </c>
      <c r="RJ99" s="755"/>
      <c r="RK99" s="29">
        <f t="shared" si="375"/>
        <v>23</v>
      </c>
      <c r="RL99" s="30" t="str">
        <f t="shared" si="410"/>
        <v>شنبه</v>
      </c>
      <c r="RM99" s="36" t="s">
        <v>29</v>
      </c>
      <c r="RN99" s="758" t="str">
        <f t="shared" si="401"/>
        <v>********عشقی -***</v>
      </c>
      <c r="RO99" s="759"/>
      <c r="RP99" s="756" t="str">
        <f t="shared" si="402"/>
        <v>************</v>
      </c>
      <c r="RQ99" s="757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227</v>
      </c>
      <c r="B100" s="251" t="s">
        <v>317</v>
      </c>
      <c r="C100" s="349" t="s">
        <v>172</v>
      </c>
      <c r="D100" s="350" t="s">
        <v>207</v>
      </c>
      <c r="E100" s="351" t="s">
        <v>209</v>
      </c>
      <c r="F100" s="352" t="s">
        <v>208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303</v>
      </c>
      <c r="O100" s="245" t="s">
        <v>303</v>
      </c>
      <c r="P100" s="193" t="s">
        <v>303</v>
      </c>
      <c r="Q100" s="577" t="s">
        <v>303</v>
      </c>
      <c r="R100" s="578"/>
      <c r="S100" s="246" t="s">
        <v>110</v>
      </c>
      <c r="T100" s="354"/>
      <c r="U100" s="354"/>
      <c r="V100" s="354"/>
      <c r="W100" s="354"/>
      <c r="X100" s="246" t="s">
        <v>111</v>
      </c>
      <c r="Y100" s="354"/>
      <c r="Z100" s="354"/>
      <c r="AA100" s="354"/>
      <c r="AB100" s="354"/>
      <c r="AC100" s="247" t="s">
        <v>135</v>
      </c>
      <c r="AD100" s="248"/>
      <c r="AE100" s="248"/>
      <c r="AF100" s="248"/>
      <c r="AG100" s="249" t="s">
        <v>31</v>
      </c>
      <c r="AH100" s="248"/>
      <c r="AI100" s="248"/>
      <c r="AJ100" s="248"/>
      <c r="AK100" s="247" t="s">
        <v>112</v>
      </c>
      <c r="AL100" s="248"/>
      <c r="AM100" s="248"/>
      <c r="AN100" s="248"/>
      <c r="AO100" s="249" t="s">
        <v>113</v>
      </c>
      <c r="AP100" s="248"/>
      <c r="AQ100" s="248"/>
      <c r="AR100" s="248"/>
      <c r="AS100" s="247" t="s">
        <v>198</v>
      </c>
      <c r="AT100" s="248"/>
      <c r="AU100" s="248"/>
      <c r="AV100" s="250" t="s">
        <v>114</v>
      </c>
      <c r="AW100" s="189"/>
      <c r="AX100" s="194"/>
      <c r="AY100" s="1"/>
      <c r="AZ100" s="1"/>
      <c r="BA100" s="1"/>
      <c r="BB100" s="29">
        <f t="shared" si="342"/>
        <v>24</v>
      </c>
      <c r="BC100" s="30" t="str">
        <f t="shared" si="404"/>
        <v>یکشنبه</v>
      </c>
      <c r="BD100" s="163" t="s">
        <v>32</v>
      </c>
      <c r="BE100" s="177" t="s">
        <v>32</v>
      </c>
      <c r="BF100" s="515" t="s">
        <v>32</v>
      </c>
      <c r="BG100" s="516">
        <v>1</v>
      </c>
      <c r="BH100" s="515" t="s">
        <v>32</v>
      </c>
      <c r="BI100" s="516" t="s">
        <v>32</v>
      </c>
      <c r="BJ100" s="515" t="s">
        <v>32</v>
      </c>
      <c r="BK100" s="516" t="s">
        <v>32</v>
      </c>
      <c r="BL100" s="515" t="s">
        <v>32</v>
      </c>
      <c r="BM100" s="516" t="s">
        <v>32</v>
      </c>
      <c r="BN100" s="515" t="s">
        <v>32</v>
      </c>
      <c r="BO100" s="516" t="s">
        <v>32</v>
      </c>
      <c r="BP100" s="515" t="s">
        <v>32</v>
      </c>
      <c r="BQ100" s="516">
        <v>1</v>
      </c>
      <c r="BR100" s="515" t="s">
        <v>32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 t="s">
        <v>32</v>
      </c>
      <c r="CC100" s="516" t="s">
        <v>32</v>
      </c>
      <c r="CD100" s="515" t="s">
        <v>32</v>
      </c>
      <c r="CE100" s="516" t="s">
        <v>32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6"/>
        <v>24</v>
      </c>
      <c r="CK100" s="30" t="str">
        <f t="shared" si="405"/>
        <v>یکشنبه</v>
      </c>
      <c r="CL100" s="400" t="s">
        <v>32</v>
      </c>
      <c r="CM100" s="546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43"/>
        <v>24</v>
      </c>
      <c r="DO100" s="30" t="str">
        <f t="shared" si="406"/>
        <v>یکشنبه</v>
      </c>
      <c r="DP100" s="32" t="str">
        <f t="shared" si="344"/>
        <v>*</v>
      </c>
      <c r="DQ100" s="33" t="str">
        <f t="shared" si="344"/>
        <v>*</v>
      </c>
      <c r="DR100" s="32" t="str">
        <f t="shared" si="345"/>
        <v>*</v>
      </c>
      <c r="DS100" s="33" t="str">
        <f t="shared" si="345"/>
        <v>فخرآور-</v>
      </c>
      <c r="DT100" s="32" t="str">
        <f t="shared" si="377"/>
        <v>*</v>
      </c>
      <c r="DU100" s="33" t="str">
        <f t="shared" si="378"/>
        <v>*</v>
      </c>
      <c r="DV100" s="32" t="str">
        <f t="shared" si="346"/>
        <v>*</v>
      </c>
      <c r="DW100" s="33" t="str">
        <f t="shared" si="346"/>
        <v>*</v>
      </c>
      <c r="DX100" s="32" t="str">
        <f t="shared" si="347"/>
        <v>*</v>
      </c>
      <c r="DY100" s="33" t="str">
        <f t="shared" si="347"/>
        <v>*</v>
      </c>
      <c r="DZ100" s="32" t="str">
        <f t="shared" si="379"/>
        <v>*</v>
      </c>
      <c r="EA100" s="33" t="str">
        <f t="shared" si="380"/>
        <v>*</v>
      </c>
      <c r="EB100" s="32" t="str">
        <f t="shared" si="381"/>
        <v>*</v>
      </c>
      <c r="EC100" s="33" t="str">
        <f t="shared" si="382"/>
        <v>ایمانی-</v>
      </c>
      <c r="ED100" s="22"/>
      <c r="EE100" s="22"/>
      <c r="EF100" s="29">
        <f t="shared" si="348"/>
        <v>24</v>
      </c>
      <c r="EG100" s="30" t="str">
        <f t="shared" si="407"/>
        <v>یکشنبه</v>
      </c>
      <c r="EH100" s="32" t="str">
        <f t="shared" si="383"/>
        <v>*</v>
      </c>
      <c r="EI100" s="33" t="str">
        <f t="shared" si="384"/>
        <v>*</v>
      </c>
      <c r="EJ100" s="32" t="str">
        <f t="shared" si="349"/>
        <v>*</v>
      </c>
      <c r="EK100" s="33" t="str">
        <f t="shared" si="349"/>
        <v>*</v>
      </c>
      <c r="EL100" s="32" t="str">
        <f t="shared" si="350"/>
        <v>*</v>
      </c>
      <c r="EM100" s="33" t="str">
        <f t="shared" si="350"/>
        <v>*</v>
      </c>
      <c r="EN100" s="32" t="str">
        <f t="shared" si="403"/>
        <v>*</v>
      </c>
      <c r="EO100" s="33" t="str">
        <f t="shared" si="351"/>
        <v>*</v>
      </c>
      <c r="EP100" s="32" t="str">
        <f t="shared" si="352"/>
        <v>*</v>
      </c>
      <c r="EQ100" s="33" t="str">
        <f t="shared" si="353"/>
        <v>*</v>
      </c>
      <c r="ER100" s="32" t="str">
        <f t="shared" si="354"/>
        <v>*</v>
      </c>
      <c r="ES100" s="33" t="str">
        <f t="shared" si="354"/>
        <v>*</v>
      </c>
      <c r="ET100" s="32" t="str">
        <f t="shared" si="355"/>
        <v>*</v>
      </c>
      <c r="EU100" s="33" t="str">
        <f t="shared" si="356"/>
        <v>*</v>
      </c>
      <c r="EV100" s="32" t="str">
        <f t="shared" si="385"/>
        <v>*</v>
      </c>
      <c r="EW100" s="33" t="str">
        <f t="shared" si="386"/>
        <v>*</v>
      </c>
      <c r="EX100" s="32" t="str">
        <f t="shared" si="357"/>
        <v>*</v>
      </c>
      <c r="EY100" s="33" t="str">
        <f t="shared" si="358"/>
        <v>*</v>
      </c>
      <c r="EZ100" s="21"/>
      <c r="FA100" s="21"/>
      <c r="FB100" s="29">
        <f t="shared" si="359"/>
        <v>24</v>
      </c>
      <c r="FC100" s="30" t="str">
        <f t="shared" si="408"/>
        <v>یکشنبه</v>
      </c>
      <c r="FD100" s="32" t="str">
        <f t="shared" si="387"/>
        <v>*</v>
      </c>
      <c r="FE100" s="33" t="str">
        <f t="shared" si="388"/>
        <v>آجعفری-</v>
      </c>
      <c r="FF100" s="32" t="str">
        <f t="shared" si="389"/>
        <v>*</v>
      </c>
      <c r="FG100" s="72" t="str">
        <f t="shared" si="390"/>
        <v>*</v>
      </c>
      <c r="FH100" s="32" t="str">
        <f t="shared" si="391"/>
        <v>*</v>
      </c>
      <c r="FI100" s="33" t="str">
        <f t="shared" si="392"/>
        <v>*</v>
      </c>
      <c r="FJ100" s="32" t="str">
        <f t="shared" si="393"/>
        <v>*</v>
      </c>
      <c r="FK100" s="33" t="str">
        <f t="shared" si="394"/>
        <v>*</v>
      </c>
      <c r="FL100" s="21" t="str">
        <f t="shared" si="360"/>
        <v>*</v>
      </c>
      <c r="FM100" s="21" t="str">
        <f t="shared" si="361"/>
        <v>*</v>
      </c>
      <c r="FN100" s="32" t="str">
        <f t="shared" si="362"/>
        <v>*</v>
      </c>
      <c r="FO100" s="33" t="str">
        <f t="shared" si="363"/>
        <v>*</v>
      </c>
      <c r="FP100" s="32" t="str">
        <f t="shared" si="395"/>
        <v>*</v>
      </c>
      <c r="FQ100" s="33" t="str">
        <f t="shared" si="396"/>
        <v>*</v>
      </c>
      <c r="FR100" s="32" t="str">
        <f t="shared" si="364"/>
        <v>*</v>
      </c>
      <c r="FS100" s="33" t="str">
        <f t="shared" si="365"/>
        <v>*</v>
      </c>
      <c r="FT100" s="32" t="str">
        <f t="shared" si="366"/>
        <v>*</v>
      </c>
      <c r="FU100" s="33" t="str">
        <f t="shared" si="367"/>
        <v>*</v>
      </c>
      <c r="FV100" s="32" t="str">
        <f t="shared" si="397"/>
        <v>*</v>
      </c>
      <c r="FW100" s="33" t="str">
        <f t="shared" si="398"/>
        <v>*</v>
      </c>
      <c r="FX100" s="32" t="str">
        <f t="shared" si="368"/>
        <v>*</v>
      </c>
      <c r="FY100" s="33" t="str">
        <f t="shared" si="369"/>
        <v>*</v>
      </c>
      <c r="FZ100" s="32" t="str">
        <f t="shared" si="370"/>
        <v>*</v>
      </c>
      <c r="GA100" s="33" t="str">
        <f t="shared" si="371"/>
        <v>*</v>
      </c>
      <c r="GB100" s="32" t="str">
        <f t="shared" si="372"/>
        <v>*</v>
      </c>
      <c r="GC100" s="33" t="str">
        <f t="shared" si="373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74"/>
        <v>24</v>
      </c>
      <c r="RE100" s="30" t="str">
        <f t="shared" si="409"/>
        <v>یکشنبه</v>
      </c>
      <c r="RF100" s="34" t="s">
        <v>33</v>
      </c>
      <c r="RG100" s="110" t="str">
        <f t="shared" si="399"/>
        <v>*****************</v>
      </c>
      <c r="RH100" s="111"/>
      <c r="RI100" s="754" t="str">
        <f t="shared" si="400"/>
        <v>*فخرآور-****آجعفری-ایمانی-*********</v>
      </c>
      <c r="RJ100" s="755"/>
      <c r="RK100" s="29">
        <f t="shared" si="375"/>
        <v>24</v>
      </c>
      <c r="RL100" s="30" t="str">
        <f t="shared" si="410"/>
        <v>یکشنبه</v>
      </c>
      <c r="RM100" s="36" t="s">
        <v>29</v>
      </c>
      <c r="RN100" s="758" t="str">
        <f t="shared" si="401"/>
        <v>************</v>
      </c>
      <c r="RO100" s="759"/>
      <c r="RP100" s="756" t="str">
        <f t="shared" si="402"/>
        <v>************</v>
      </c>
      <c r="RQ100" s="757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290</v>
      </c>
      <c r="B101" s="252" t="s">
        <v>149</v>
      </c>
      <c r="C101" s="315"/>
      <c r="D101" s="314"/>
      <c r="E101" s="308"/>
      <c r="F101" s="321" t="s">
        <v>104</v>
      </c>
      <c r="G101" s="322" t="s">
        <v>27</v>
      </c>
      <c r="H101" s="558" t="s">
        <v>293</v>
      </c>
      <c r="I101" s="559"/>
      <c r="J101" s="279"/>
      <c r="K101" s="564" t="s">
        <v>297</v>
      </c>
      <c r="L101" s="565"/>
      <c r="M101" s="254"/>
      <c r="N101" s="356" t="s">
        <v>202</v>
      </c>
      <c r="O101" s="255"/>
      <c r="P101" s="253"/>
      <c r="Q101" s="256"/>
      <c r="R101" s="257"/>
      <c r="S101" s="357" t="s">
        <v>194</v>
      </c>
      <c r="T101" s="258"/>
      <c r="U101" s="259"/>
      <c r="V101" s="260"/>
      <c r="W101" s="253"/>
      <c r="X101" s="262"/>
      <c r="Y101" s="423"/>
      <c r="Z101" s="261"/>
      <c r="AA101" s="262"/>
      <c r="AB101" s="263"/>
      <c r="AC101" s="332" t="s">
        <v>213</v>
      </c>
      <c r="AD101" s="574" t="str">
        <f>RG52</f>
        <v>*حا ج محمدی- *******************************************************</v>
      </c>
      <c r="AE101" s="575"/>
      <c r="AF101" s="575"/>
      <c r="AG101" s="575"/>
      <c r="AH101" s="575"/>
      <c r="AI101" s="575"/>
      <c r="AJ101" s="575"/>
      <c r="AK101" s="575"/>
      <c r="AL101" s="575"/>
      <c r="AM101" s="575"/>
      <c r="AN101" s="575"/>
      <c r="AO101" s="575"/>
      <c r="AP101" s="575"/>
      <c r="AQ101" s="575"/>
      <c r="AR101" s="576"/>
      <c r="AS101" s="607" t="s">
        <v>216</v>
      </c>
      <c r="AT101" s="608"/>
      <c r="AU101" s="608"/>
      <c r="AV101" s="608"/>
      <c r="AW101" s="608"/>
      <c r="AX101" s="609"/>
      <c r="AY101" s="1"/>
      <c r="AZ101" s="1"/>
      <c r="BA101" s="1"/>
      <c r="BB101" s="29">
        <f t="shared" si="342"/>
        <v>25</v>
      </c>
      <c r="BC101" s="30" t="str">
        <f t="shared" si="404"/>
        <v>دوشنبه</v>
      </c>
      <c r="BD101" s="163" t="s">
        <v>32</v>
      </c>
      <c r="BE101" s="177" t="s">
        <v>32</v>
      </c>
      <c r="BF101" s="515" t="s">
        <v>32</v>
      </c>
      <c r="BG101" s="516" t="s">
        <v>32</v>
      </c>
      <c r="BH101" s="515" t="s">
        <v>32</v>
      </c>
      <c r="BI101" s="516">
        <v>1</v>
      </c>
      <c r="BJ101" s="515" t="s">
        <v>32</v>
      </c>
      <c r="BK101" s="516" t="s">
        <v>32</v>
      </c>
      <c r="BL101" s="515" t="s">
        <v>32</v>
      </c>
      <c r="BM101" s="516" t="s">
        <v>32</v>
      </c>
      <c r="BN101" s="515" t="s">
        <v>32</v>
      </c>
      <c r="BO101" s="516" t="s">
        <v>32</v>
      </c>
      <c r="BP101" s="515" t="s">
        <v>32</v>
      </c>
      <c r="BQ101" s="516" t="s">
        <v>32</v>
      </c>
      <c r="BR101" s="515" t="s">
        <v>32</v>
      </c>
      <c r="BS101" s="516" t="s">
        <v>32</v>
      </c>
      <c r="BT101" s="515" t="s">
        <v>32</v>
      </c>
      <c r="BU101" s="516" t="s">
        <v>32</v>
      </c>
      <c r="BV101" s="515" t="s">
        <v>32</v>
      </c>
      <c r="BW101" s="516" t="s">
        <v>32</v>
      </c>
      <c r="BX101" s="515" t="s">
        <v>32</v>
      </c>
      <c r="BY101" s="516" t="s">
        <v>32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 t="s">
        <v>32</v>
      </c>
      <c r="CF101" s="515" t="s">
        <v>32</v>
      </c>
      <c r="CG101" s="516" t="s">
        <v>32</v>
      </c>
      <c r="CH101" s="515" t="s">
        <v>32</v>
      </c>
      <c r="CI101" s="516" t="s">
        <v>32</v>
      </c>
      <c r="CJ101" s="29">
        <f t="shared" si="376"/>
        <v>25</v>
      </c>
      <c r="CK101" s="30" t="str">
        <f t="shared" si="405"/>
        <v>دوشنبه</v>
      </c>
      <c r="CL101" s="400" t="s">
        <v>32</v>
      </c>
      <c r="CM101" s="545" t="s">
        <v>32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9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43"/>
        <v>25</v>
      </c>
      <c r="DO101" s="30" t="str">
        <f t="shared" si="406"/>
        <v>دوشنبه</v>
      </c>
      <c r="DP101" s="32" t="str">
        <f t="shared" si="344"/>
        <v>*</v>
      </c>
      <c r="DQ101" s="33" t="str">
        <f t="shared" si="344"/>
        <v>*</v>
      </c>
      <c r="DR101" s="32" t="str">
        <f t="shared" si="345"/>
        <v>*</v>
      </c>
      <c r="DS101" s="33" t="str">
        <f t="shared" si="345"/>
        <v>*</v>
      </c>
      <c r="DT101" s="32" t="str">
        <f t="shared" si="377"/>
        <v>*</v>
      </c>
      <c r="DU101" s="33" t="str">
        <f t="shared" si="378"/>
        <v>رفیعی-</v>
      </c>
      <c r="DV101" s="32" t="str">
        <f t="shared" si="346"/>
        <v>*</v>
      </c>
      <c r="DW101" s="33" t="str">
        <f t="shared" si="346"/>
        <v>*</v>
      </c>
      <c r="DX101" s="32" t="str">
        <f t="shared" si="347"/>
        <v>*</v>
      </c>
      <c r="DY101" s="33" t="str">
        <f t="shared" si="347"/>
        <v>*</v>
      </c>
      <c r="DZ101" s="32" t="str">
        <f t="shared" si="379"/>
        <v>*</v>
      </c>
      <c r="EA101" s="33" t="str">
        <f t="shared" si="380"/>
        <v>*</v>
      </c>
      <c r="EB101" s="32" t="str">
        <f t="shared" si="381"/>
        <v>*</v>
      </c>
      <c r="EC101" s="33" t="str">
        <f t="shared" si="382"/>
        <v>*</v>
      </c>
      <c r="ED101" s="22"/>
      <c r="EE101" s="22"/>
      <c r="EF101" s="29">
        <f t="shared" si="348"/>
        <v>25</v>
      </c>
      <c r="EG101" s="30" t="str">
        <f t="shared" si="407"/>
        <v>دوشنبه</v>
      </c>
      <c r="EH101" s="32" t="str">
        <f t="shared" si="383"/>
        <v>*</v>
      </c>
      <c r="EI101" s="33" t="str">
        <f t="shared" si="384"/>
        <v>*</v>
      </c>
      <c r="EJ101" s="32" t="str">
        <f t="shared" si="349"/>
        <v>*</v>
      </c>
      <c r="EK101" s="33" t="str">
        <f t="shared" si="349"/>
        <v>*</v>
      </c>
      <c r="EL101" s="32" t="str">
        <f t="shared" si="350"/>
        <v>*</v>
      </c>
      <c r="EM101" s="33" t="str">
        <f t="shared" si="350"/>
        <v>*</v>
      </c>
      <c r="EN101" s="32" t="str">
        <f t="shared" si="403"/>
        <v>*</v>
      </c>
      <c r="EO101" s="33" t="str">
        <f t="shared" si="351"/>
        <v>*</v>
      </c>
      <c r="EP101" s="32" t="str">
        <f t="shared" si="352"/>
        <v>*</v>
      </c>
      <c r="EQ101" s="33" t="str">
        <f t="shared" si="353"/>
        <v>*</v>
      </c>
      <c r="ER101" s="32" t="str">
        <f t="shared" si="354"/>
        <v>*</v>
      </c>
      <c r="ES101" s="33" t="str">
        <f t="shared" si="354"/>
        <v>*</v>
      </c>
      <c r="ET101" s="32" t="str">
        <f t="shared" si="355"/>
        <v>*</v>
      </c>
      <c r="EU101" s="33" t="str">
        <f t="shared" si="356"/>
        <v>*</v>
      </c>
      <c r="EV101" s="32" t="str">
        <f t="shared" si="385"/>
        <v>*</v>
      </c>
      <c r="EW101" s="33" t="str">
        <f t="shared" si="386"/>
        <v>*</v>
      </c>
      <c r="EX101" s="32" t="str">
        <f t="shared" si="357"/>
        <v>*</v>
      </c>
      <c r="EY101" s="33" t="str">
        <f t="shared" si="358"/>
        <v>*</v>
      </c>
      <c r="EZ101" s="21"/>
      <c r="FA101" s="21"/>
      <c r="FB101" s="29">
        <f t="shared" si="359"/>
        <v>25</v>
      </c>
      <c r="FC101" s="30" t="str">
        <f t="shared" si="408"/>
        <v>دوشنبه</v>
      </c>
      <c r="FD101" s="32" t="str">
        <f t="shared" si="387"/>
        <v>*</v>
      </c>
      <c r="FE101" s="33" t="str">
        <f t="shared" si="388"/>
        <v>*</v>
      </c>
      <c r="FF101" s="32" t="str">
        <f t="shared" si="389"/>
        <v>*</v>
      </c>
      <c r="FG101" s="72" t="str">
        <f t="shared" si="390"/>
        <v>*</v>
      </c>
      <c r="FH101" s="32" t="str">
        <f t="shared" si="391"/>
        <v>*</v>
      </c>
      <c r="FI101" s="33" t="str">
        <f t="shared" si="392"/>
        <v>*</v>
      </c>
      <c r="FJ101" s="32" t="str">
        <f t="shared" si="393"/>
        <v>*</v>
      </c>
      <c r="FK101" s="33" t="str">
        <f t="shared" si="394"/>
        <v>*</v>
      </c>
      <c r="FL101" s="21" t="str">
        <f t="shared" si="360"/>
        <v>*</v>
      </c>
      <c r="FM101" s="21" t="str">
        <f t="shared" si="361"/>
        <v>*</v>
      </c>
      <c r="FN101" s="32" t="str">
        <f t="shared" si="362"/>
        <v>*</v>
      </c>
      <c r="FO101" s="33" t="str">
        <f t="shared" si="363"/>
        <v>*</v>
      </c>
      <c r="FP101" s="32" t="str">
        <f t="shared" si="395"/>
        <v>*</v>
      </c>
      <c r="FQ101" s="33" t="str">
        <f t="shared" si="396"/>
        <v>*</v>
      </c>
      <c r="FR101" s="32" t="str">
        <f t="shared" si="364"/>
        <v>*</v>
      </c>
      <c r="FS101" s="33" t="str">
        <f t="shared" si="365"/>
        <v>*</v>
      </c>
      <c r="FT101" s="32" t="str">
        <f t="shared" si="366"/>
        <v>*</v>
      </c>
      <c r="FU101" s="33" t="str">
        <f t="shared" si="367"/>
        <v>*</v>
      </c>
      <c r="FV101" s="32" t="str">
        <f t="shared" si="397"/>
        <v>*</v>
      </c>
      <c r="FW101" s="33" t="str">
        <f t="shared" si="398"/>
        <v>*</v>
      </c>
      <c r="FX101" s="32" t="str">
        <f t="shared" si="368"/>
        <v>*</v>
      </c>
      <c r="FY101" s="33" t="str">
        <f t="shared" si="369"/>
        <v>*</v>
      </c>
      <c r="FZ101" s="32" t="str">
        <f t="shared" si="370"/>
        <v>*</v>
      </c>
      <c r="GA101" s="33" t="str">
        <f t="shared" si="371"/>
        <v>*</v>
      </c>
      <c r="GB101" s="32" t="str">
        <f t="shared" si="372"/>
        <v>*</v>
      </c>
      <c r="GC101" s="33" t="str">
        <f t="shared" si="373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74"/>
        <v>25</v>
      </c>
      <c r="RE101" s="30" t="str">
        <f t="shared" si="409"/>
        <v>دوشنبه</v>
      </c>
      <c r="RF101" s="34" t="s">
        <v>33</v>
      </c>
      <c r="RG101" s="110" t="str">
        <f t="shared" si="399"/>
        <v>*****************</v>
      </c>
      <c r="RH101" s="111"/>
      <c r="RI101" s="754" t="str">
        <f t="shared" si="400"/>
        <v>**رفیعی-**************</v>
      </c>
      <c r="RJ101" s="755"/>
      <c r="RK101" s="29">
        <f t="shared" si="375"/>
        <v>25</v>
      </c>
      <c r="RL101" s="30" t="str">
        <f t="shared" si="410"/>
        <v>دوشنبه</v>
      </c>
      <c r="RM101" s="36" t="s">
        <v>29</v>
      </c>
      <c r="RN101" s="758" t="str">
        <f t="shared" si="401"/>
        <v>************</v>
      </c>
      <c r="RO101" s="759"/>
      <c r="RP101" s="756" t="str">
        <f t="shared" si="402"/>
        <v>************</v>
      </c>
      <c r="RQ101" s="757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291</v>
      </c>
      <c r="B102" s="359" t="s">
        <v>308</v>
      </c>
      <c r="C102" s="360"/>
      <c r="D102" s="361"/>
      <c r="E102" s="309"/>
      <c r="F102" s="323" t="s">
        <v>107</v>
      </c>
      <c r="G102" s="324" t="s">
        <v>27</v>
      </c>
      <c r="H102" s="558" t="s">
        <v>203</v>
      </c>
      <c r="I102" s="559"/>
      <c r="J102" s="279"/>
      <c r="K102" s="564" t="s">
        <v>226</v>
      </c>
      <c r="L102" s="565"/>
      <c r="M102" s="275"/>
      <c r="N102" s="362" t="s">
        <v>199</v>
      </c>
      <c r="O102" s="275"/>
      <c r="P102" s="271"/>
      <c r="Q102" s="271"/>
      <c r="R102" s="276"/>
      <c r="S102" s="363" t="s">
        <v>194</v>
      </c>
      <c r="T102" s="268"/>
      <c r="U102" s="269"/>
      <c r="V102" s="270"/>
      <c r="W102" s="271"/>
      <c r="X102" s="265"/>
      <c r="Y102" s="424"/>
      <c r="Z102" s="264"/>
      <c r="AA102" s="265"/>
      <c r="AB102" s="266"/>
      <c r="AC102" s="333" t="s">
        <v>214</v>
      </c>
      <c r="AD102" s="633" t="str">
        <f>RG16</f>
        <v>********************************</v>
      </c>
      <c r="AE102" s="634"/>
      <c r="AF102" s="634"/>
      <c r="AG102" s="634"/>
      <c r="AH102" s="634"/>
      <c r="AI102" s="634"/>
      <c r="AJ102" s="634"/>
      <c r="AK102" s="634"/>
      <c r="AL102" s="634"/>
      <c r="AM102" s="634"/>
      <c r="AN102" s="634"/>
      <c r="AO102" s="634"/>
      <c r="AP102" s="634"/>
      <c r="AQ102" s="634"/>
      <c r="AR102" s="635"/>
      <c r="AS102" s="612" t="s">
        <v>223</v>
      </c>
      <c r="AT102" s="613"/>
      <c r="AU102" s="613"/>
      <c r="AV102" s="613"/>
      <c r="AW102" s="613"/>
      <c r="AX102" s="614"/>
      <c r="AY102" s="1"/>
      <c r="AZ102" s="1"/>
      <c r="BA102" s="1"/>
      <c r="BB102" s="29">
        <f t="shared" si="342"/>
        <v>26</v>
      </c>
      <c r="BC102" s="30" t="str">
        <f t="shared" si="404"/>
        <v>سه شنبه</v>
      </c>
      <c r="BD102" s="163" t="s">
        <v>32</v>
      </c>
      <c r="BE102" s="177" t="s">
        <v>32</v>
      </c>
      <c r="BF102" s="515">
        <v>1</v>
      </c>
      <c r="BG102" s="516">
        <v>1</v>
      </c>
      <c r="BH102" s="515" t="s">
        <v>32</v>
      </c>
      <c r="BI102" s="516">
        <v>1</v>
      </c>
      <c r="BJ102" s="515" t="s">
        <v>32</v>
      </c>
      <c r="BK102" s="516" t="s">
        <v>32</v>
      </c>
      <c r="BL102" s="515" t="s">
        <v>32</v>
      </c>
      <c r="BM102" s="516" t="s">
        <v>32</v>
      </c>
      <c r="BN102" s="515" t="s">
        <v>32</v>
      </c>
      <c r="BO102" s="516" t="s">
        <v>32</v>
      </c>
      <c r="BP102" s="515" t="s">
        <v>32</v>
      </c>
      <c r="BQ102" s="516">
        <v>1</v>
      </c>
      <c r="BR102" s="515" t="s">
        <v>32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 t="s">
        <v>32</v>
      </c>
      <c r="CI102" s="516" t="s">
        <v>32</v>
      </c>
      <c r="CJ102" s="29">
        <f t="shared" si="376"/>
        <v>26</v>
      </c>
      <c r="CK102" s="30" t="str">
        <f t="shared" si="405"/>
        <v>سه شنبه</v>
      </c>
      <c r="CL102" s="400" t="s">
        <v>32</v>
      </c>
      <c r="CM102" s="545" t="s">
        <v>32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9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43"/>
        <v>26</v>
      </c>
      <c r="DO102" s="30" t="str">
        <f t="shared" si="406"/>
        <v>سه شنبه</v>
      </c>
      <c r="DP102" s="32" t="str">
        <f t="shared" si="344"/>
        <v>*</v>
      </c>
      <c r="DQ102" s="33" t="str">
        <f t="shared" si="344"/>
        <v>*</v>
      </c>
      <c r="DR102" s="32" t="str">
        <f t="shared" si="345"/>
        <v>فخرآور-</v>
      </c>
      <c r="DS102" s="33" t="str">
        <f t="shared" si="345"/>
        <v>فخرآور-</v>
      </c>
      <c r="DT102" s="32" t="str">
        <f t="shared" si="377"/>
        <v>*</v>
      </c>
      <c r="DU102" s="33" t="str">
        <f t="shared" si="378"/>
        <v>رفیعی-</v>
      </c>
      <c r="DV102" s="32" t="str">
        <f t="shared" si="346"/>
        <v>*</v>
      </c>
      <c r="DW102" s="33" t="str">
        <f t="shared" si="346"/>
        <v>*</v>
      </c>
      <c r="DX102" s="32" t="str">
        <f t="shared" si="347"/>
        <v>*</v>
      </c>
      <c r="DY102" s="33" t="str">
        <f t="shared" si="347"/>
        <v>*</v>
      </c>
      <c r="DZ102" s="32" t="str">
        <f t="shared" si="379"/>
        <v>*</v>
      </c>
      <c r="EA102" s="33" t="str">
        <f t="shared" si="380"/>
        <v>*</v>
      </c>
      <c r="EB102" s="32" t="str">
        <f t="shared" si="381"/>
        <v>*</v>
      </c>
      <c r="EC102" s="33" t="str">
        <f t="shared" si="382"/>
        <v>ایمانی-</v>
      </c>
      <c r="ED102" s="22"/>
      <c r="EE102" s="22"/>
      <c r="EF102" s="29">
        <f t="shared" si="348"/>
        <v>26</v>
      </c>
      <c r="EG102" s="30" t="str">
        <f t="shared" si="407"/>
        <v>سه شنبه</v>
      </c>
      <c r="EH102" s="32" t="str">
        <f t="shared" si="383"/>
        <v>*</v>
      </c>
      <c r="EI102" s="33" t="str">
        <f t="shared" si="384"/>
        <v>*</v>
      </c>
      <c r="EJ102" s="32" t="str">
        <f t="shared" si="349"/>
        <v>*</v>
      </c>
      <c r="EK102" s="33" t="str">
        <f t="shared" si="349"/>
        <v>*</v>
      </c>
      <c r="EL102" s="32" t="str">
        <f t="shared" si="350"/>
        <v>*</v>
      </c>
      <c r="EM102" s="33" t="str">
        <f t="shared" si="350"/>
        <v>*</v>
      </c>
      <c r="EN102" s="32" t="str">
        <f t="shared" si="403"/>
        <v>*</v>
      </c>
      <c r="EO102" s="33" t="str">
        <f t="shared" si="351"/>
        <v>*</v>
      </c>
      <c r="EP102" s="32" t="str">
        <f t="shared" si="352"/>
        <v>*</v>
      </c>
      <c r="EQ102" s="33" t="str">
        <f t="shared" si="353"/>
        <v>*</v>
      </c>
      <c r="ER102" s="32" t="str">
        <f t="shared" si="354"/>
        <v>*</v>
      </c>
      <c r="ES102" s="33" t="str">
        <f t="shared" si="354"/>
        <v>*</v>
      </c>
      <c r="ET102" s="32" t="str">
        <f t="shared" si="355"/>
        <v>*</v>
      </c>
      <c r="EU102" s="33" t="str">
        <f t="shared" si="356"/>
        <v>*</v>
      </c>
      <c r="EV102" s="32" t="str">
        <f t="shared" si="385"/>
        <v>*</v>
      </c>
      <c r="EW102" s="33" t="str">
        <f t="shared" si="386"/>
        <v>*</v>
      </c>
      <c r="EX102" s="32" t="str">
        <f t="shared" si="357"/>
        <v>*</v>
      </c>
      <c r="EY102" s="33" t="str">
        <f t="shared" si="358"/>
        <v>*</v>
      </c>
      <c r="EZ102" s="21"/>
      <c r="FA102" s="21"/>
      <c r="FB102" s="29">
        <f t="shared" si="359"/>
        <v>26</v>
      </c>
      <c r="FC102" s="30" t="str">
        <f t="shared" si="408"/>
        <v>سه شنبه</v>
      </c>
      <c r="FD102" s="32" t="str">
        <f t="shared" si="387"/>
        <v>*</v>
      </c>
      <c r="FE102" s="33" t="str">
        <f t="shared" si="388"/>
        <v>*</v>
      </c>
      <c r="FF102" s="32" t="str">
        <f t="shared" si="389"/>
        <v>*</v>
      </c>
      <c r="FG102" s="72" t="str">
        <f t="shared" si="390"/>
        <v>*</v>
      </c>
      <c r="FH102" s="32" t="str">
        <f t="shared" si="391"/>
        <v>*</v>
      </c>
      <c r="FI102" s="33" t="str">
        <f t="shared" si="392"/>
        <v>*</v>
      </c>
      <c r="FJ102" s="32" t="str">
        <f t="shared" si="393"/>
        <v>*</v>
      </c>
      <c r="FK102" s="33" t="str">
        <f t="shared" si="394"/>
        <v>*</v>
      </c>
      <c r="FL102" s="21" t="str">
        <f t="shared" si="360"/>
        <v>*</v>
      </c>
      <c r="FM102" s="21" t="str">
        <f t="shared" si="361"/>
        <v>*</v>
      </c>
      <c r="FN102" s="32" t="str">
        <f t="shared" si="362"/>
        <v>*</v>
      </c>
      <c r="FO102" s="33" t="str">
        <f t="shared" si="363"/>
        <v>*</v>
      </c>
      <c r="FP102" s="32" t="str">
        <f t="shared" si="395"/>
        <v>*</v>
      </c>
      <c r="FQ102" s="33" t="str">
        <f t="shared" si="396"/>
        <v>*</v>
      </c>
      <c r="FR102" s="32" t="str">
        <f t="shared" si="364"/>
        <v>*</v>
      </c>
      <c r="FS102" s="33" t="str">
        <f t="shared" si="365"/>
        <v>*</v>
      </c>
      <c r="FT102" s="32" t="str">
        <f t="shared" si="366"/>
        <v>*</v>
      </c>
      <c r="FU102" s="33" t="str">
        <f t="shared" si="367"/>
        <v>*</v>
      </c>
      <c r="FV102" s="32" t="str">
        <f t="shared" si="397"/>
        <v>*</v>
      </c>
      <c r="FW102" s="33" t="str">
        <f t="shared" si="398"/>
        <v>*</v>
      </c>
      <c r="FX102" s="32" t="str">
        <f t="shared" si="368"/>
        <v>*</v>
      </c>
      <c r="FY102" s="33" t="str">
        <f t="shared" si="369"/>
        <v>*</v>
      </c>
      <c r="FZ102" s="32" t="str">
        <f t="shared" si="370"/>
        <v>*</v>
      </c>
      <c r="GA102" s="33" t="str">
        <f t="shared" si="371"/>
        <v>*</v>
      </c>
      <c r="GB102" s="32" t="str">
        <f t="shared" si="372"/>
        <v>*</v>
      </c>
      <c r="GC102" s="33" t="str">
        <f t="shared" si="373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74"/>
        <v>26</v>
      </c>
      <c r="RE102" s="30" t="str">
        <f t="shared" si="409"/>
        <v>سه شنبه</v>
      </c>
      <c r="RF102" s="34" t="s">
        <v>33</v>
      </c>
      <c r="RG102" s="110" t="str">
        <f t="shared" si="399"/>
        <v>*فخرآور-***************</v>
      </c>
      <c r="RH102" s="111"/>
      <c r="RI102" s="754" t="str">
        <f t="shared" si="400"/>
        <v>*فخرآور-رفیعی-****ایمانی-*********</v>
      </c>
      <c r="RJ102" s="755"/>
      <c r="RK102" s="29">
        <f t="shared" si="375"/>
        <v>26</v>
      </c>
      <c r="RL102" s="30" t="str">
        <f t="shared" si="410"/>
        <v>سه شنبه</v>
      </c>
      <c r="RM102" s="36" t="s">
        <v>29</v>
      </c>
      <c r="RN102" s="758" t="str">
        <f t="shared" si="401"/>
        <v>************</v>
      </c>
      <c r="RO102" s="759"/>
      <c r="RP102" s="756" t="str">
        <f t="shared" si="402"/>
        <v>************</v>
      </c>
      <c r="RQ102" s="757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51" t="s">
        <v>292</v>
      </c>
      <c r="B103" s="553" t="s">
        <v>82</v>
      </c>
      <c r="C103" s="472"/>
      <c r="D103" s="473"/>
      <c r="E103" s="310"/>
      <c r="F103" s="325" t="s">
        <v>294</v>
      </c>
      <c r="G103" s="326" t="s">
        <v>27</v>
      </c>
      <c r="H103" s="564" t="s">
        <v>295</v>
      </c>
      <c r="I103" s="565"/>
      <c r="J103" s="496"/>
      <c r="K103" s="603" t="s">
        <v>226</v>
      </c>
      <c r="L103" s="604"/>
      <c r="M103" s="476"/>
      <c r="N103" s="366" t="s">
        <v>192</v>
      </c>
      <c r="O103" s="476"/>
      <c r="P103" s="366" t="s">
        <v>193</v>
      </c>
      <c r="Q103" s="477"/>
      <c r="R103" s="478"/>
      <c r="S103" s="267"/>
      <c r="T103" s="267"/>
      <c r="U103" s="483"/>
      <c r="V103" s="366" t="s">
        <v>132</v>
      </c>
      <c r="W103" s="272"/>
      <c r="X103" s="499"/>
      <c r="Y103" s="367" t="s">
        <v>200</v>
      </c>
      <c r="Z103" s="267" t="s">
        <v>305</v>
      </c>
      <c r="AA103" s="368"/>
      <c r="AB103" s="369"/>
      <c r="AC103" s="345" t="s">
        <v>215</v>
      </c>
      <c r="AD103" s="624" t="str">
        <f>RG88</f>
        <v>*فخرآور-***************</v>
      </c>
      <c r="AE103" s="624"/>
      <c r="AF103" s="624"/>
      <c r="AG103" s="624"/>
      <c r="AH103" s="624"/>
      <c r="AI103" s="624"/>
      <c r="AJ103" s="624"/>
      <c r="AK103" s="624"/>
      <c r="AL103" s="625"/>
      <c r="AM103" s="346" t="s">
        <v>212</v>
      </c>
      <c r="AN103" s="624" t="str">
        <f>RG124</f>
        <v>*******************</v>
      </c>
      <c r="AO103" s="624"/>
      <c r="AP103" s="624"/>
      <c r="AQ103" s="624"/>
      <c r="AR103" s="626"/>
      <c r="AS103" s="615"/>
      <c r="AT103" s="616"/>
      <c r="AU103" s="616"/>
      <c r="AV103" s="616"/>
      <c r="AW103" s="616"/>
      <c r="AX103" s="617"/>
      <c r="AY103" s="1"/>
      <c r="AZ103" s="1"/>
      <c r="BA103" s="1"/>
      <c r="BB103" s="29">
        <f t="shared" si="342"/>
        <v>27</v>
      </c>
      <c r="BC103" s="30" t="str">
        <f t="shared" si="404"/>
        <v>چهارشنبه</v>
      </c>
      <c r="BD103" s="163" t="s">
        <v>32</v>
      </c>
      <c r="BE103" s="177" t="s">
        <v>32</v>
      </c>
      <c r="BF103" s="515">
        <v>1</v>
      </c>
      <c r="BG103" s="516">
        <v>1</v>
      </c>
      <c r="BH103" s="515" t="s">
        <v>32</v>
      </c>
      <c r="BI103" s="516" t="s">
        <v>32</v>
      </c>
      <c r="BJ103" s="515" t="s">
        <v>32</v>
      </c>
      <c r="BK103" s="516" t="s">
        <v>32</v>
      </c>
      <c r="BL103" s="515" t="s">
        <v>32</v>
      </c>
      <c r="BM103" s="516" t="s">
        <v>32</v>
      </c>
      <c r="BN103" s="515" t="s">
        <v>32</v>
      </c>
      <c r="BO103" s="516" t="s">
        <v>32</v>
      </c>
      <c r="BP103" s="515" t="s">
        <v>32</v>
      </c>
      <c r="BQ103" s="516">
        <v>1</v>
      </c>
      <c r="BR103" s="515" t="s">
        <v>32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 t="s">
        <v>32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6"/>
        <v>27</v>
      </c>
      <c r="CK103" s="30" t="str">
        <f t="shared" si="405"/>
        <v>چهارشنبه</v>
      </c>
      <c r="CL103" s="400" t="s">
        <v>32</v>
      </c>
      <c r="CM103" s="546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43"/>
        <v>27</v>
      </c>
      <c r="DO103" s="30" t="str">
        <f t="shared" si="406"/>
        <v>چهارشنبه</v>
      </c>
      <c r="DP103" s="32" t="str">
        <f t="shared" si="344"/>
        <v>*</v>
      </c>
      <c r="DQ103" s="33" t="str">
        <f t="shared" si="344"/>
        <v>*</v>
      </c>
      <c r="DR103" s="32" t="str">
        <f t="shared" si="345"/>
        <v>فخرآور-</v>
      </c>
      <c r="DS103" s="33" t="str">
        <f t="shared" si="345"/>
        <v>فخرآور-</v>
      </c>
      <c r="DT103" s="32" t="str">
        <f t="shared" si="377"/>
        <v>*</v>
      </c>
      <c r="DU103" s="33" t="str">
        <f t="shared" si="378"/>
        <v>*</v>
      </c>
      <c r="DV103" s="32" t="str">
        <f t="shared" si="346"/>
        <v>*</v>
      </c>
      <c r="DW103" s="33" t="str">
        <f t="shared" si="346"/>
        <v>*</v>
      </c>
      <c r="DX103" s="32" t="str">
        <f t="shared" si="347"/>
        <v>*</v>
      </c>
      <c r="DY103" s="33" t="str">
        <f t="shared" si="347"/>
        <v>*</v>
      </c>
      <c r="DZ103" s="32" t="str">
        <f t="shared" si="379"/>
        <v>*</v>
      </c>
      <c r="EA103" s="33" t="str">
        <f t="shared" si="380"/>
        <v>*</v>
      </c>
      <c r="EB103" s="32" t="str">
        <f t="shared" si="381"/>
        <v>*</v>
      </c>
      <c r="EC103" s="33" t="str">
        <f t="shared" si="382"/>
        <v>ایمانی-</v>
      </c>
      <c r="ED103" s="22"/>
      <c r="EE103" s="22"/>
      <c r="EF103" s="29">
        <f t="shared" si="348"/>
        <v>27</v>
      </c>
      <c r="EG103" s="30" t="str">
        <f t="shared" si="407"/>
        <v>چهارشنبه</v>
      </c>
      <c r="EH103" s="32" t="str">
        <f t="shared" si="383"/>
        <v>*</v>
      </c>
      <c r="EI103" s="33" t="str">
        <f t="shared" si="384"/>
        <v>*</v>
      </c>
      <c r="EJ103" s="32" t="str">
        <f t="shared" si="349"/>
        <v>*</v>
      </c>
      <c r="EK103" s="33" t="str">
        <f t="shared" si="349"/>
        <v>*</v>
      </c>
      <c r="EL103" s="32" t="str">
        <f t="shared" si="350"/>
        <v>*</v>
      </c>
      <c r="EM103" s="33" t="str">
        <f t="shared" si="350"/>
        <v>*</v>
      </c>
      <c r="EN103" s="32" t="str">
        <f t="shared" si="403"/>
        <v>*</v>
      </c>
      <c r="EO103" s="33" t="str">
        <f t="shared" si="351"/>
        <v>*</v>
      </c>
      <c r="EP103" s="32" t="str">
        <f t="shared" si="352"/>
        <v>*</v>
      </c>
      <c r="EQ103" s="33" t="str">
        <f t="shared" si="353"/>
        <v>*</v>
      </c>
      <c r="ER103" s="32" t="str">
        <f t="shared" si="354"/>
        <v>*</v>
      </c>
      <c r="ES103" s="33" t="str">
        <f t="shared" si="354"/>
        <v>*</v>
      </c>
      <c r="ET103" s="32" t="str">
        <f t="shared" si="355"/>
        <v>*</v>
      </c>
      <c r="EU103" s="33" t="str">
        <f t="shared" si="356"/>
        <v>*</v>
      </c>
      <c r="EV103" s="32" t="str">
        <f t="shared" si="385"/>
        <v>*</v>
      </c>
      <c r="EW103" s="33" t="str">
        <f t="shared" si="386"/>
        <v>*</v>
      </c>
      <c r="EX103" s="32" t="str">
        <f t="shared" si="357"/>
        <v>*</v>
      </c>
      <c r="EY103" s="33" t="str">
        <f t="shared" si="358"/>
        <v>*</v>
      </c>
      <c r="EZ103" s="21"/>
      <c r="FA103" s="21"/>
      <c r="FB103" s="29">
        <f t="shared" si="359"/>
        <v>27</v>
      </c>
      <c r="FC103" s="30" t="str">
        <f t="shared" si="408"/>
        <v>چهارشنبه</v>
      </c>
      <c r="FD103" s="32" t="str">
        <f t="shared" si="387"/>
        <v>*</v>
      </c>
      <c r="FE103" s="33" t="str">
        <f t="shared" si="388"/>
        <v>آجعفری-</v>
      </c>
      <c r="FF103" s="32" t="str">
        <f t="shared" si="389"/>
        <v>*</v>
      </c>
      <c r="FG103" s="72" t="str">
        <f t="shared" si="390"/>
        <v>*</v>
      </c>
      <c r="FH103" s="32" t="str">
        <f t="shared" si="391"/>
        <v>*</v>
      </c>
      <c r="FI103" s="33" t="str">
        <f t="shared" si="392"/>
        <v>*</v>
      </c>
      <c r="FJ103" s="32" t="str">
        <f t="shared" si="393"/>
        <v>*</v>
      </c>
      <c r="FK103" s="33" t="str">
        <f t="shared" si="394"/>
        <v>*</v>
      </c>
      <c r="FL103" s="21" t="str">
        <f t="shared" si="360"/>
        <v>*</v>
      </c>
      <c r="FM103" s="21" t="str">
        <f t="shared" si="361"/>
        <v>*</v>
      </c>
      <c r="FN103" s="32" t="str">
        <f t="shared" si="362"/>
        <v>*</v>
      </c>
      <c r="FO103" s="33" t="str">
        <f t="shared" si="363"/>
        <v>*</v>
      </c>
      <c r="FP103" s="32" t="str">
        <f t="shared" si="395"/>
        <v>*</v>
      </c>
      <c r="FQ103" s="33" t="str">
        <f t="shared" si="396"/>
        <v>*</v>
      </c>
      <c r="FR103" s="32" t="str">
        <f t="shared" si="364"/>
        <v>*</v>
      </c>
      <c r="FS103" s="33" t="str">
        <f t="shared" si="365"/>
        <v>*</v>
      </c>
      <c r="FT103" s="32" t="str">
        <f t="shared" si="366"/>
        <v>*</v>
      </c>
      <c r="FU103" s="33" t="str">
        <f t="shared" si="367"/>
        <v>*</v>
      </c>
      <c r="FV103" s="32" t="str">
        <f t="shared" si="397"/>
        <v>*</v>
      </c>
      <c r="FW103" s="33" t="str">
        <f t="shared" si="398"/>
        <v>*</v>
      </c>
      <c r="FX103" s="32" t="str">
        <f t="shared" si="368"/>
        <v>*</v>
      </c>
      <c r="FY103" s="33" t="str">
        <f t="shared" si="369"/>
        <v>*</v>
      </c>
      <c r="FZ103" s="32" t="str">
        <f t="shared" si="370"/>
        <v>*</v>
      </c>
      <c r="GA103" s="33" t="str">
        <f t="shared" si="371"/>
        <v>*</v>
      </c>
      <c r="GB103" s="32" t="str">
        <f t="shared" si="372"/>
        <v>*</v>
      </c>
      <c r="GC103" s="33" t="str">
        <f t="shared" si="373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74"/>
        <v>27</v>
      </c>
      <c r="RE103" s="30" t="str">
        <f t="shared" si="409"/>
        <v>چهارشنبه</v>
      </c>
      <c r="RF103" s="34" t="s">
        <v>33</v>
      </c>
      <c r="RG103" s="110" t="str">
        <f t="shared" si="399"/>
        <v>*فخرآور-***************</v>
      </c>
      <c r="RH103" s="111"/>
      <c r="RI103" s="754" t="str">
        <f t="shared" si="400"/>
        <v>*فخرآور-****آجعفری-ایمانی-*********</v>
      </c>
      <c r="RJ103" s="755"/>
      <c r="RK103" s="29">
        <f t="shared" si="375"/>
        <v>27</v>
      </c>
      <c r="RL103" s="30" t="str">
        <f t="shared" si="410"/>
        <v>چهارشنبه</v>
      </c>
      <c r="RM103" s="36" t="s">
        <v>29</v>
      </c>
      <c r="RN103" s="758" t="str">
        <f t="shared" si="401"/>
        <v>************</v>
      </c>
      <c r="RO103" s="759"/>
      <c r="RP103" s="756" t="str">
        <f t="shared" si="402"/>
        <v>************</v>
      </c>
      <c r="RQ103" s="757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290</v>
      </c>
      <c r="B104" s="280" t="s">
        <v>148</v>
      </c>
      <c r="C104" s="316"/>
      <c r="D104" s="317"/>
      <c r="E104" s="311"/>
      <c r="F104" s="327" t="s">
        <v>104</v>
      </c>
      <c r="G104" s="328" t="s">
        <v>28</v>
      </c>
      <c r="H104" s="560" t="s">
        <v>293</v>
      </c>
      <c r="I104" s="561"/>
      <c r="J104" s="307"/>
      <c r="K104" s="572" t="s">
        <v>297</v>
      </c>
      <c r="L104" s="573"/>
      <c r="M104" s="282"/>
      <c r="N104" s="371" t="s">
        <v>202</v>
      </c>
      <c r="O104" s="283"/>
      <c r="P104" s="281"/>
      <c r="Q104" s="284"/>
      <c r="R104" s="285"/>
      <c r="S104" s="372" t="s">
        <v>194</v>
      </c>
      <c r="T104" s="286"/>
      <c r="U104" s="287"/>
      <c r="V104" s="288"/>
      <c r="W104" s="281"/>
      <c r="X104" s="281"/>
      <c r="Y104" s="281"/>
      <c r="Z104" s="281"/>
      <c r="AA104" s="294"/>
      <c r="AB104" s="295"/>
      <c r="AC104" s="347" t="s">
        <v>213</v>
      </c>
      <c r="AD104" s="630" t="str">
        <f>RJ52</f>
        <v>*********************************************************</v>
      </c>
      <c r="AE104" s="631"/>
      <c r="AF104" s="631"/>
      <c r="AG104" s="631"/>
      <c r="AH104" s="631"/>
      <c r="AI104" s="631"/>
      <c r="AJ104" s="631"/>
      <c r="AK104" s="631"/>
      <c r="AL104" s="631"/>
      <c r="AM104" s="631"/>
      <c r="AN104" s="631"/>
      <c r="AO104" s="631"/>
      <c r="AP104" s="631"/>
      <c r="AQ104" s="631"/>
      <c r="AR104" s="632"/>
      <c r="AS104" s="615"/>
      <c r="AT104" s="616"/>
      <c r="AU104" s="616"/>
      <c r="AV104" s="616"/>
      <c r="AW104" s="616"/>
      <c r="AX104" s="617"/>
      <c r="AY104" s="1"/>
      <c r="AZ104" s="1"/>
      <c r="BA104" s="1"/>
      <c r="BB104" s="29">
        <f t="shared" si="342"/>
        <v>28</v>
      </c>
      <c r="BC104" s="30" t="str">
        <f t="shared" si="404"/>
        <v>پنجشنبه</v>
      </c>
      <c r="BD104" s="163" t="s">
        <v>32</v>
      </c>
      <c r="BE104" s="177" t="s">
        <v>32</v>
      </c>
      <c r="BF104" s="515">
        <v>1</v>
      </c>
      <c r="BG104" s="516" t="s">
        <v>32</v>
      </c>
      <c r="BH104" s="515" t="s">
        <v>32</v>
      </c>
      <c r="BI104" s="516">
        <v>1</v>
      </c>
      <c r="BJ104" s="515" t="s">
        <v>32</v>
      </c>
      <c r="BK104" s="516" t="s">
        <v>32</v>
      </c>
      <c r="BL104" s="515" t="s">
        <v>32</v>
      </c>
      <c r="BM104" s="516" t="s">
        <v>32</v>
      </c>
      <c r="BN104" s="515" t="s">
        <v>32</v>
      </c>
      <c r="BO104" s="516" t="s">
        <v>32</v>
      </c>
      <c r="BP104" s="515" t="s">
        <v>32</v>
      </c>
      <c r="BQ104" s="516">
        <v>1</v>
      </c>
      <c r="BR104" s="515" t="s">
        <v>32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 t="s">
        <v>32</v>
      </c>
      <c r="BY104" s="516" t="s">
        <v>32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 t="s">
        <v>32</v>
      </c>
      <c r="CF104" s="515" t="s">
        <v>32</v>
      </c>
      <c r="CG104" s="516" t="s">
        <v>32</v>
      </c>
      <c r="CH104" s="515" t="s">
        <v>32</v>
      </c>
      <c r="CI104" s="516" t="s">
        <v>32</v>
      </c>
      <c r="CJ104" s="29">
        <f t="shared" si="376"/>
        <v>28</v>
      </c>
      <c r="CK104" s="30" t="str">
        <f t="shared" si="405"/>
        <v>پنجشنبه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43"/>
        <v>28</v>
      </c>
      <c r="DO104" s="30" t="str">
        <f t="shared" si="406"/>
        <v>پنجشنبه</v>
      </c>
      <c r="DP104" s="32" t="str">
        <f t="shared" si="344"/>
        <v>*</v>
      </c>
      <c r="DQ104" s="33" t="str">
        <f t="shared" si="344"/>
        <v>*</v>
      </c>
      <c r="DR104" s="32" t="str">
        <f t="shared" si="345"/>
        <v>فخرآور-</v>
      </c>
      <c r="DS104" s="33" t="str">
        <f t="shared" si="345"/>
        <v>*</v>
      </c>
      <c r="DT104" s="32" t="str">
        <f t="shared" si="377"/>
        <v>*</v>
      </c>
      <c r="DU104" s="33" t="str">
        <f t="shared" si="378"/>
        <v>رفیعی-</v>
      </c>
      <c r="DV104" s="32" t="str">
        <f t="shared" si="346"/>
        <v>*</v>
      </c>
      <c r="DW104" s="33" t="str">
        <f t="shared" si="346"/>
        <v>*</v>
      </c>
      <c r="DX104" s="32" t="str">
        <f t="shared" si="347"/>
        <v>*</v>
      </c>
      <c r="DY104" s="33" t="str">
        <f t="shared" si="347"/>
        <v>*</v>
      </c>
      <c r="DZ104" s="32" t="str">
        <f t="shared" si="379"/>
        <v>*</v>
      </c>
      <c r="EA104" s="33" t="str">
        <f t="shared" si="380"/>
        <v>*</v>
      </c>
      <c r="EB104" s="32" t="str">
        <f t="shared" si="381"/>
        <v>*</v>
      </c>
      <c r="EC104" s="33" t="str">
        <f t="shared" si="382"/>
        <v>ایمانی-</v>
      </c>
      <c r="ED104" s="22"/>
      <c r="EE104" s="22"/>
      <c r="EF104" s="29">
        <f t="shared" si="348"/>
        <v>28</v>
      </c>
      <c r="EG104" s="30" t="str">
        <f t="shared" si="407"/>
        <v>پنجشنبه</v>
      </c>
      <c r="EH104" s="32" t="str">
        <f t="shared" si="383"/>
        <v>*</v>
      </c>
      <c r="EI104" s="33" t="str">
        <f t="shared" si="384"/>
        <v>*</v>
      </c>
      <c r="EJ104" s="32" t="str">
        <f t="shared" si="349"/>
        <v>*</v>
      </c>
      <c r="EK104" s="33" t="str">
        <f t="shared" si="349"/>
        <v>*</v>
      </c>
      <c r="EL104" s="32" t="str">
        <f t="shared" si="350"/>
        <v>*</v>
      </c>
      <c r="EM104" s="33" t="str">
        <f t="shared" si="350"/>
        <v>*</v>
      </c>
      <c r="EN104" s="32" t="str">
        <f t="shared" si="403"/>
        <v>*</v>
      </c>
      <c r="EO104" s="33" t="str">
        <f t="shared" si="351"/>
        <v>*</v>
      </c>
      <c r="EP104" s="32" t="str">
        <f t="shared" si="352"/>
        <v>*</v>
      </c>
      <c r="EQ104" s="33" t="str">
        <f t="shared" si="353"/>
        <v>*</v>
      </c>
      <c r="ER104" s="32" t="str">
        <f t="shared" si="354"/>
        <v>*</v>
      </c>
      <c r="ES104" s="33" t="str">
        <f t="shared" si="354"/>
        <v>*</v>
      </c>
      <c r="ET104" s="32" t="str">
        <f t="shared" si="355"/>
        <v>*</v>
      </c>
      <c r="EU104" s="33" t="str">
        <f t="shared" si="356"/>
        <v>*</v>
      </c>
      <c r="EV104" s="32" t="str">
        <f t="shared" si="385"/>
        <v>*</v>
      </c>
      <c r="EW104" s="33" t="str">
        <f t="shared" si="386"/>
        <v>*</v>
      </c>
      <c r="EX104" s="32" t="str">
        <f t="shared" si="357"/>
        <v>*</v>
      </c>
      <c r="EY104" s="33" t="str">
        <f t="shared" si="358"/>
        <v>*</v>
      </c>
      <c r="EZ104" s="21"/>
      <c r="FA104" s="21"/>
      <c r="FB104" s="29">
        <f t="shared" si="359"/>
        <v>28</v>
      </c>
      <c r="FC104" s="30" t="str">
        <f t="shared" si="408"/>
        <v>پنجشنبه</v>
      </c>
      <c r="FD104" s="32" t="str">
        <f t="shared" si="387"/>
        <v>*</v>
      </c>
      <c r="FE104" s="33" t="str">
        <f t="shared" si="388"/>
        <v>*</v>
      </c>
      <c r="FF104" s="32" t="str">
        <f t="shared" si="389"/>
        <v>*</v>
      </c>
      <c r="FG104" s="72" t="str">
        <f t="shared" si="390"/>
        <v>*</v>
      </c>
      <c r="FH104" s="32" t="str">
        <f t="shared" si="391"/>
        <v>*</v>
      </c>
      <c r="FI104" s="33" t="str">
        <f t="shared" si="392"/>
        <v>*</v>
      </c>
      <c r="FJ104" s="32" t="str">
        <f t="shared" si="393"/>
        <v>*</v>
      </c>
      <c r="FK104" s="33" t="str">
        <f t="shared" si="394"/>
        <v>*</v>
      </c>
      <c r="FL104" s="21" t="str">
        <f t="shared" si="360"/>
        <v>*</v>
      </c>
      <c r="FM104" s="21" t="str">
        <f t="shared" si="361"/>
        <v>*</v>
      </c>
      <c r="FN104" s="32" t="str">
        <f t="shared" si="362"/>
        <v>*</v>
      </c>
      <c r="FO104" s="33" t="str">
        <f t="shared" si="363"/>
        <v>*</v>
      </c>
      <c r="FP104" s="32" t="str">
        <f t="shared" si="395"/>
        <v>*</v>
      </c>
      <c r="FQ104" s="33" t="str">
        <f t="shared" si="396"/>
        <v>*</v>
      </c>
      <c r="FR104" s="32" t="str">
        <f t="shared" si="364"/>
        <v>*</v>
      </c>
      <c r="FS104" s="33" t="str">
        <f t="shared" si="365"/>
        <v>*</v>
      </c>
      <c r="FT104" s="32" t="str">
        <f t="shared" si="366"/>
        <v>*</v>
      </c>
      <c r="FU104" s="33" t="str">
        <f t="shared" si="367"/>
        <v>*</v>
      </c>
      <c r="FV104" s="32" t="str">
        <f t="shared" si="397"/>
        <v>*</v>
      </c>
      <c r="FW104" s="33" t="str">
        <f t="shared" si="398"/>
        <v>*</v>
      </c>
      <c r="FX104" s="32" t="str">
        <f t="shared" si="368"/>
        <v>*</v>
      </c>
      <c r="FY104" s="33" t="str">
        <f t="shared" si="369"/>
        <v>*</v>
      </c>
      <c r="FZ104" s="32" t="str">
        <f t="shared" si="370"/>
        <v>*</v>
      </c>
      <c r="GA104" s="33" t="str">
        <f t="shared" si="371"/>
        <v>*</v>
      </c>
      <c r="GB104" s="32" t="str">
        <f t="shared" si="372"/>
        <v>*</v>
      </c>
      <c r="GC104" s="33" t="str">
        <f t="shared" si="373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74"/>
        <v>28</v>
      </c>
      <c r="RE104" s="30" t="str">
        <f t="shared" si="409"/>
        <v>پنجشنبه</v>
      </c>
      <c r="RF104" s="34" t="s">
        <v>33</v>
      </c>
      <c r="RG104" s="110" t="str">
        <f t="shared" si="399"/>
        <v>*فخرآور-***************</v>
      </c>
      <c r="RH104" s="111"/>
      <c r="RI104" s="754" t="str">
        <f t="shared" si="400"/>
        <v>**رفیعی-****ایمانی-*********</v>
      </c>
      <c r="RJ104" s="755"/>
      <c r="RK104" s="29">
        <f t="shared" si="375"/>
        <v>28</v>
      </c>
      <c r="RL104" s="30" t="str">
        <f t="shared" si="410"/>
        <v>پنجشنبه</v>
      </c>
      <c r="RM104" s="36" t="s">
        <v>29</v>
      </c>
      <c r="RN104" s="758" t="str">
        <f t="shared" si="401"/>
        <v>************</v>
      </c>
      <c r="RO104" s="759"/>
      <c r="RP104" s="756" t="str">
        <f t="shared" si="402"/>
        <v>************</v>
      </c>
      <c r="RQ104" s="757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291</v>
      </c>
      <c r="B105" s="374" t="s">
        <v>308</v>
      </c>
      <c r="C105" s="375"/>
      <c r="D105" s="376"/>
      <c r="E105" s="312"/>
      <c r="F105" s="329" t="s">
        <v>107</v>
      </c>
      <c r="G105" s="330" t="s">
        <v>28</v>
      </c>
      <c r="H105" s="560" t="s">
        <v>203</v>
      </c>
      <c r="I105" s="561"/>
      <c r="J105" s="307"/>
      <c r="K105" s="572" t="s">
        <v>226</v>
      </c>
      <c r="L105" s="573"/>
      <c r="M105" s="303"/>
      <c r="N105" s="377" t="s">
        <v>199</v>
      </c>
      <c r="O105" s="303"/>
      <c r="P105" s="292"/>
      <c r="Q105" s="292"/>
      <c r="R105" s="304"/>
      <c r="S105" s="378" t="s">
        <v>194</v>
      </c>
      <c r="T105" s="289"/>
      <c r="U105" s="290"/>
      <c r="V105" s="291"/>
      <c r="W105" s="292"/>
      <c r="X105" s="297"/>
      <c r="Y105" s="297"/>
      <c r="Z105" s="296"/>
      <c r="AA105" s="297"/>
      <c r="AB105" s="298"/>
      <c r="AC105" s="334" t="s">
        <v>214</v>
      </c>
      <c r="AD105" s="627" t="str">
        <f>RJ16</f>
        <v>********************************</v>
      </c>
      <c r="AE105" s="628"/>
      <c r="AF105" s="628"/>
      <c r="AG105" s="628"/>
      <c r="AH105" s="628"/>
      <c r="AI105" s="628"/>
      <c r="AJ105" s="628"/>
      <c r="AK105" s="628"/>
      <c r="AL105" s="628"/>
      <c r="AM105" s="628"/>
      <c r="AN105" s="628"/>
      <c r="AO105" s="628"/>
      <c r="AP105" s="628"/>
      <c r="AQ105" s="628"/>
      <c r="AR105" s="629"/>
      <c r="AS105" s="615"/>
      <c r="AT105" s="616"/>
      <c r="AU105" s="616"/>
      <c r="AV105" s="616"/>
      <c r="AW105" s="616"/>
      <c r="AX105" s="617"/>
      <c r="AY105" s="1"/>
      <c r="AZ105" s="1"/>
      <c r="BA105" s="1"/>
      <c r="BB105" s="29">
        <f t="shared" si="342"/>
        <v>29</v>
      </c>
      <c r="BC105" s="30" t="str">
        <f t="shared" si="404"/>
        <v>جمعه</v>
      </c>
      <c r="BD105" s="163" t="s">
        <v>32</v>
      </c>
      <c r="BE105" s="177" t="s">
        <v>32</v>
      </c>
      <c r="BF105" s="515" t="s">
        <v>32</v>
      </c>
      <c r="BG105" s="516" t="s">
        <v>32</v>
      </c>
      <c r="BH105" s="515" t="s">
        <v>32</v>
      </c>
      <c r="BI105" s="516">
        <v>1</v>
      </c>
      <c r="BJ105" s="515" t="s">
        <v>32</v>
      </c>
      <c r="BK105" s="516" t="s">
        <v>32</v>
      </c>
      <c r="BL105" s="515" t="s">
        <v>32</v>
      </c>
      <c r="BM105" s="516" t="s">
        <v>32</v>
      </c>
      <c r="BN105" s="515" t="s">
        <v>32</v>
      </c>
      <c r="BO105" s="516" t="s">
        <v>32</v>
      </c>
      <c r="BP105" s="515" t="s">
        <v>32</v>
      </c>
      <c r="BQ105" s="516">
        <v>1</v>
      </c>
      <c r="BR105" s="515" t="s">
        <v>32</v>
      </c>
      <c r="BS105" s="516" t="s">
        <v>32</v>
      </c>
      <c r="BT105" s="515" t="s">
        <v>32</v>
      </c>
      <c r="BU105" s="516" t="s">
        <v>32</v>
      </c>
      <c r="BV105" s="515" t="s">
        <v>32</v>
      </c>
      <c r="BW105" s="516" t="s">
        <v>32</v>
      </c>
      <c r="BX105" s="515" t="s">
        <v>32</v>
      </c>
      <c r="BY105" s="516" t="s">
        <v>32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 t="s">
        <v>32</v>
      </c>
      <c r="CF105" s="515" t="s">
        <v>32</v>
      </c>
      <c r="CG105" s="516" t="s">
        <v>32</v>
      </c>
      <c r="CH105" s="515" t="s">
        <v>32</v>
      </c>
      <c r="CI105" s="516" t="s">
        <v>32</v>
      </c>
      <c r="CJ105" s="29">
        <f t="shared" si="376"/>
        <v>29</v>
      </c>
      <c r="CK105" s="30" t="str">
        <f t="shared" si="405"/>
        <v>جمعه</v>
      </c>
      <c r="CL105" s="400" t="s">
        <v>32</v>
      </c>
      <c r="CM105" s="545" t="s">
        <v>32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9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43"/>
        <v>29</v>
      </c>
      <c r="DO105" s="30" t="str">
        <f t="shared" si="406"/>
        <v>جمعه</v>
      </c>
      <c r="DP105" s="32" t="str">
        <f t="shared" si="344"/>
        <v>*</v>
      </c>
      <c r="DQ105" s="33" t="str">
        <f t="shared" si="344"/>
        <v>*</v>
      </c>
      <c r="DR105" s="32" t="str">
        <f t="shared" si="345"/>
        <v>*</v>
      </c>
      <c r="DS105" s="33" t="str">
        <f t="shared" si="345"/>
        <v>*</v>
      </c>
      <c r="DT105" s="32" t="str">
        <f t="shared" si="377"/>
        <v>*</v>
      </c>
      <c r="DU105" s="33" t="str">
        <f t="shared" si="378"/>
        <v>رفیعی-</v>
      </c>
      <c r="DV105" s="32" t="str">
        <f t="shared" si="346"/>
        <v>*</v>
      </c>
      <c r="DW105" s="33" t="str">
        <f t="shared" si="346"/>
        <v>*</v>
      </c>
      <c r="DX105" s="32" t="str">
        <f t="shared" si="347"/>
        <v>*</v>
      </c>
      <c r="DY105" s="33" t="str">
        <f t="shared" si="347"/>
        <v>*</v>
      </c>
      <c r="DZ105" s="32" t="str">
        <f t="shared" si="379"/>
        <v>*</v>
      </c>
      <c r="EA105" s="33" t="str">
        <f t="shared" si="380"/>
        <v>*</v>
      </c>
      <c r="EB105" s="32" t="str">
        <f t="shared" si="381"/>
        <v>*</v>
      </c>
      <c r="EC105" s="33" t="str">
        <f t="shared" si="382"/>
        <v>ایمانی-</v>
      </c>
      <c r="ED105" s="22"/>
      <c r="EE105" s="22"/>
      <c r="EF105" s="29">
        <f t="shared" si="348"/>
        <v>29</v>
      </c>
      <c r="EG105" s="30" t="str">
        <f t="shared" si="407"/>
        <v>جمعه</v>
      </c>
      <c r="EH105" s="32" t="str">
        <f t="shared" si="383"/>
        <v>*</v>
      </c>
      <c r="EI105" s="33" t="str">
        <f t="shared" si="384"/>
        <v>*</v>
      </c>
      <c r="EJ105" s="32" t="str">
        <f t="shared" si="349"/>
        <v>*</v>
      </c>
      <c r="EK105" s="33" t="str">
        <f t="shared" si="349"/>
        <v>*</v>
      </c>
      <c r="EL105" s="32" t="str">
        <f t="shared" si="350"/>
        <v>*</v>
      </c>
      <c r="EM105" s="33" t="str">
        <f t="shared" si="350"/>
        <v>*</v>
      </c>
      <c r="EN105" s="32" t="str">
        <f t="shared" si="403"/>
        <v>*</v>
      </c>
      <c r="EO105" s="33" t="str">
        <f t="shared" si="351"/>
        <v>*</v>
      </c>
      <c r="EP105" s="32" t="str">
        <f t="shared" si="352"/>
        <v>*</v>
      </c>
      <c r="EQ105" s="33" t="str">
        <f t="shared" si="353"/>
        <v>*</v>
      </c>
      <c r="ER105" s="32" t="str">
        <f t="shared" si="354"/>
        <v>*</v>
      </c>
      <c r="ES105" s="33" t="str">
        <f t="shared" si="354"/>
        <v>*</v>
      </c>
      <c r="ET105" s="32" t="str">
        <f t="shared" si="355"/>
        <v>*</v>
      </c>
      <c r="EU105" s="33" t="str">
        <f t="shared" si="356"/>
        <v>*</v>
      </c>
      <c r="EV105" s="32" t="str">
        <f t="shared" si="385"/>
        <v>*</v>
      </c>
      <c r="EW105" s="33" t="str">
        <f t="shared" si="386"/>
        <v>*</v>
      </c>
      <c r="EX105" s="32" t="str">
        <f t="shared" si="357"/>
        <v>*</v>
      </c>
      <c r="EY105" s="33" t="str">
        <f t="shared" si="358"/>
        <v>*</v>
      </c>
      <c r="EZ105" s="21"/>
      <c r="FA105" s="21"/>
      <c r="FB105" s="29">
        <f t="shared" si="359"/>
        <v>29</v>
      </c>
      <c r="FC105" s="30" t="str">
        <f t="shared" si="408"/>
        <v>جمعه</v>
      </c>
      <c r="FD105" s="32" t="str">
        <f t="shared" si="387"/>
        <v>*</v>
      </c>
      <c r="FE105" s="33" t="str">
        <f t="shared" si="388"/>
        <v>*</v>
      </c>
      <c r="FF105" s="32" t="str">
        <f t="shared" si="389"/>
        <v>*</v>
      </c>
      <c r="FG105" s="72" t="str">
        <f t="shared" si="390"/>
        <v>*</v>
      </c>
      <c r="FH105" s="32" t="str">
        <f t="shared" si="391"/>
        <v>*</v>
      </c>
      <c r="FI105" s="33" t="str">
        <f t="shared" si="392"/>
        <v>*</v>
      </c>
      <c r="FJ105" s="32" t="str">
        <f t="shared" si="393"/>
        <v>*</v>
      </c>
      <c r="FK105" s="33" t="str">
        <f t="shared" si="394"/>
        <v>*</v>
      </c>
      <c r="FL105" s="21" t="str">
        <f t="shared" si="360"/>
        <v>*</v>
      </c>
      <c r="FM105" s="21" t="str">
        <f t="shared" si="361"/>
        <v>*</v>
      </c>
      <c r="FN105" s="32" t="str">
        <f t="shared" si="362"/>
        <v>*</v>
      </c>
      <c r="FO105" s="33" t="str">
        <f t="shared" si="363"/>
        <v>*</v>
      </c>
      <c r="FP105" s="32" t="str">
        <f t="shared" si="395"/>
        <v>*</v>
      </c>
      <c r="FQ105" s="33" t="str">
        <f t="shared" si="396"/>
        <v>*</v>
      </c>
      <c r="FR105" s="32" t="str">
        <f t="shared" si="364"/>
        <v>*</v>
      </c>
      <c r="FS105" s="33" t="str">
        <f t="shared" si="365"/>
        <v>*</v>
      </c>
      <c r="FT105" s="32" t="str">
        <f t="shared" si="366"/>
        <v>*</v>
      </c>
      <c r="FU105" s="33" t="str">
        <f t="shared" si="367"/>
        <v>*</v>
      </c>
      <c r="FV105" s="32" t="str">
        <f t="shared" si="397"/>
        <v>*</v>
      </c>
      <c r="FW105" s="33" t="str">
        <f t="shared" si="398"/>
        <v>*</v>
      </c>
      <c r="FX105" s="32" t="str">
        <f t="shared" si="368"/>
        <v>*</v>
      </c>
      <c r="FY105" s="33" t="str">
        <f t="shared" si="369"/>
        <v>*</v>
      </c>
      <c r="FZ105" s="32" t="str">
        <f t="shared" si="370"/>
        <v>*</v>
      </c>
      <c r="GA105" s="33" t="str">
        <f t="shared" si="371"/>
        <v>*</v>
      </c>
      <c r="GB105" s="32" t="str">
        <f t="shared" si="372"/>
        <v>*</v>
      </c>
      <c r="GC105" s="33" t="str">
        <f t="shared" si="373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74"/>
        <v>29</v>
      </c>
      <c r="RE105" s="30" t="str">
        <f t="shared" si="409"/>
        <v>جمعه</v>
      </c>
      <c r="RF105" s="34" t="s">
        <v>33</v>
      </c>
      <c r="RG105" s="110" t="str">
        <f t="shared" si="399"/>
        <v>*****************</v>
      </c>
      <c r="RH105" s="111"/>
      <c r="RI105" s="754" t="str">
        <f t="shared" si="400"/>
        <v>**رفیعی-****ایمانی-*********</v>
      </c>
      <c r="RJ105" s="755"/>
      <c r="RK105" s="29">
        <f t="shared" si="375"/>
        <v>29</v>
      </c>
      <c r="RL105" s="30" t="str">
        <f t="shared" si="410"/>
        <v>جمعه</v>
      </c>
      <c r="RM105" s="36" t="s">
        <v>29</v>
      </c>
      <c r="RN105" s="758" t="str">
        <f t="shared" si="401"/>
        <v>************</v>
      </c>
      <c r="RO105" s="759"/>
      <c r="RP105" s="756" t="str">
        <f t="shared" si="402"/>
        <v>************</v>
      </c>
      <c r="RQ105" s="757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2" t="s">
        <v>292</v>
      </c>
      <c r="B106" s="554" t="s">
        <v>148</v>
      </c>
      <c r="C106" s="474"/>
      <c r="D106" s="475"/>
      <c r="E106" s="313"/>
      <c r="F106" s="338" t="s">
        <v>294</v>
      </c>
      <c r="G106" s="339" t="s">
        <v>28</v>
      </c>
      <c r="H106" s="562" t="s">
        <v>295</v>
      </c>
      <c r="I106" s="563"/>
      <c r="J106" s="481"/>
      <c r="K106" s="556" t="s">
        <v>226</v>
      </c>
      <c r="L106" s="557"/>
      <c r="M106" s="306"/>
      <c r="N106" s="381" t="s">
        <v>192</v>
      </c>
      <c r="O106" s="306"/>
      <c r="P106" s="381" t="s">
        <v>193</v>
      </c>
      <c r="Q106" s="479"/>
      <c r="R106" s="480"/>
      <c r="S106" s="299"/>
      <c r="T106" s="299"/>
      <c r="U106" s="302"/>
      <c r="V106" s="381" t="s">
        <v>132</v>
      </c>
      <c r="W106" s="300"/>
      <c r="X106" s="301"/>
      <c r="Y106" s="382" t="s">
        <v>200</v>
      </c>
      <c r="Z106" s="299" t="s">
        <v>305</v>
      </c>
      <c r="AA106" s="383"/>
      <c r="AB106" s="384"/>
      <c r="AC106" s="343" t="s">
        <v>215</v>
      </c>
      <c r="AD106" s="610" t="str">
        <f>RI88</f>
        <v>*فخرآور-رفیعی-***آجعفری-**********</v>
      </c>
      <c r="AE106" s="605"/>
      <c r="AF106" s="605"/>
      <c r="AG106" s="605"/>
      <c r="AH106" s="605"/>
      <c r="AI106" s="605"/>
      <c r="AJ106" s="605"/>
      <c r="AK106" s="605"/>
      <c r="AL106" s="611"/>
      <c r="AM106" s="344" t="s">
        <v>212</v>
      </c>
      <c r="AN106" s="605" t="str">
        <f>RI124</f>
        <v>*******************</v>
      </c>
      <c r="AO106" s="605"/>
      <c r="AP106" s="605"/>
      <c r="AQ106" s="605"/>
      <c r="AR106" s="606"/>
      <c r="AS106" s="615"/>
      <c r="AT106" s="616"/>
      <c r="AU106" s="616"/>
      <c r="AV106" s="616"/>
      <c r="AW106" s="616"/>
      <c r="AX106" s="617"/>
      <c r="AY106" s="1"/>
      <c r="AZ106" s="1"/>
      <c r="BA106" s="1"/>
      <c r="BB106" s="29">
        <f t="shared" si="342"/>
        <v>30</v>
      </c>
      <c r="BC106" s="30" t="str">
        <f t="shared" si="404"/>
        <v>شنبه</v>
      </c>
      <c r="BD106" s="163" t="s">
        <v>32</v>
      </c>
      <c r="BE106" s="177" t="s">
        <v>32</v>
      </c>
      <c r="BF106" s="515">
        <v>1</v>
      </c>
      <c r="BG106" s="516" t="s">
        <v>32</v>
      </c>
      <c r="BH106" s="515" t="s">
        <v>32</v>
      </c>
      <c r="BI106" s="516">
        <v>1</v>
      </c>
      <c r="BJ106" s="515" t="s">
        <v>32</v>
      </c>
      <c r="BK106" s="516" t="s">
        <v>32</v>
      </c>
      <c r="BL106" s="515" t="s">
        <v>32</v>
      </c>
      <c r="BM106" s="516" t="s">
        <v>32</v>
      </c>
      <c r="BN106" s="515" t="s">
        <v>32</v>
      </c>
      <c r="BO106" s="516" t="s">
        <v>32</v>
      </c>
      <c r="BP106" s="515" t="s">
        <v>32</v>
      </c>
      <c r="BQ106" s="516">
        <v>1</v>
      </c>
      <c r="BR106" s="515" t="s">
        <v>32</v>
      </c>
      <c r="BS106" s="516" t="s">
        <v>32</v>
      </c>
      <c r="BT106" s="515" t="s">
        <v>32</v>
      </c>
      <c r="BU106" s="516" t="s">
        <v>32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 t="s">
        <v>32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6"/>
        <v>30</v>
      </c>
      <c r="CK106" s="30" t="str">
        <f t="shared" si="405"/>
        <v>شنبه</v>
      </c>
      <c r="CL106" s="400" t="s">
        <v>32</v>
      </c>
      <c r="CM106" s="546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50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43"/>
        <v>30</v>
      </c>
      <c r="DO106" s="30" t="str">
        <f t="shared" si="406"/>
        <v>شنبه</v>
      </c>
      <c r="DP106" s="32" t="str">
        <f t="shared" si="344"/>
        <v>*</v>
      </c>
      <c r="DQ106" s="33" t="str">
        <f t="shared" si="344"/>
        <v>*</v>
      </c>
      <c r="DR106" s="32" t="str">
        <f t="shared" si="345"/>
        <v>فخرآور-</v>
      </c>
      <c r="DS106" s="33" t="str">
        <f t="shared" si="345"/>
        <v>*</v>
      </c>
      <c r="DT106" s="32" t="str">
        <f t="shared" si="377"/>
        <v>*</v>
      </c>
      <c r="DU106" s="33" t="str">
        <f t="shared" si="378"/>
        <v>رفیعی-</v>
      </c>
      <c r="DV106" s="32" t="str">
        <f t="shared" si="346"/>
        <v>*</v>
      </c>
      <c r="DW106" s="33" t="str">
        <f t="shared" si="346"/>
        <v>*</v>
      </c>
      <c r="DX106" s="32" t="str">
        <f t="shared" si="347"/>
        <v>*</v>
      </c>
      <c r="DY106" s="33" t="str">
        <f t="shared" si="347"/>
        <v>*</v>
      </c>
      <c r="DZ106" s="32" t="str">
        <f t="shared" si="379"/>
        <v>*</v>
      </c>
      <c r="EA106" s="33" t="str">
        <f t="shared" si="380"/>
        <v>*</v>
      </c>
      <c r="EB106" s="32" t="str">
        <f t="shared" si="381"/>
        <v>*</v>
      </c>
      <c r="EC106" s="33" t="str">
        <f t="shared" si="382"/>
        <v>ایمانی-</v>
      </c>
      <c r="ED106" s="22"/>
      <c r="EE106" s="22"/>
      <c r="EF106" s="29">
        <f t="shared" si="348"/>
        <v>30</v>
      </c>
      <c r="EG106" s="30" t="str">
        <f t="shared" si="407"/>
        <v>شنبه</v>
      </c>
      <c r="EH106" s="32" t="str">
        <f t="shared" si="383"/>
        <v>*</v>
      </c>
      <c r="EI106" s="33" t="str">
        <f t="shared" si="384"/>
        <v>*</v>
      </c>
      <c r="EJ106" s="32" t="str">
        <f t="shared" si="349"/>
        <v>*</v>
      </c>
      <c r="EK106" s="33" t="str">
        <f t="shared" si="349"/>
        <v>*</v>
      </c>
      <c r="EL106" s="32" t="str">
        <f t="shared" si="350"/>
        <v>*</v>
      </c>
      <c r="EM106" s="33" t="str">
        <f t="shared" si="350"/>
        <v>*</v>
      </c>
      <c r="EN106" s="32" t="str">
        <f t="shared" si="403"/>
        <v>*</v>
      </c>
      <c r="EO106" s="33" t="str">
        <f t="shared" si="351"/>
        <v>*</v>
      </c>
      <c r="EP106" s="32" t="str">
        <f t="shared" si="352"/>
        <v>*</v>
      </c>
      <c r="EQ106" s="33" t="str">
        <f t="shared" si="353"/>
        <v>*</v>
      </c>
      <c r="ER106" s="32" t="str">
        <f t="shared" si="354"/>
        <v>*</v>
      </c>
      <c r="ES106" s="33" t="str">
        <f t="shared" si="354"/>
        <v>*</v>
      </c>
      <c r="ET106" s="32" t="str">
        <f t="shared" si="355"/>
        <v>*</v>
      </c>
      <c r="EU106" s="33" t="str">
        <f t="shared" si="356"/>
        <v>*</v>
      </c>
      <c r="EV106" s="32" t="str">
        <f t="shared" si="385"/>
        <v>*</v>
      </c>
      <c r="EW106" s="33" t="str">
        <f t="shared" si="386"/>
        <v>*</v>
      </c>
      <c r="EX106" s="32" t="str">
        <f t="shared" si="357"/>
        <v>*</v>
      </c>
      <c r="EY106" s="33" t="str">
        <f t="shared" si="358"/>
        <v>*</v>
      </c>
      <c r="EZ106" s="21"/>
      <c r="FA106" s="21"/>
      <c r="FB106" s="29">
        <f t="shared" si="359"/>
        <v>30</v>
      </c>
      <c r="FC106" s="30" t="str">
        <f t="shared" si="408"/>
        <v>شنبه</v>
      </c>
      <c r="FD106" s="32" t="str">
        <f t="shared" si="387"/>
        <v>*</v>
      </c>
      <c r="FE106" s="33" t="str">
        <f t="shared" si="388"/>
        <v>آجعفری-</v>
      </c>
      <c r="FF106" s="32" t="str">
        <f t="shared" si="389"/>
        <v>*</v>
      </c>
      <c r="FG106" s="72" t="str">
        <f t="shared" si="390"/>
        <v>*</v>
      </c>
      <c r="FH106" s="32" t="str">
        <f t="shared" si="391"/>
        <v>*</v>
      </c>
      <c r="FI106" s="33" t="str">
        <f t="shared" si="392"/>
        <v>*</v>
      </c>
      <c r="FJ106" s="32" t="str">
        <f t="shared" si="393"/>
        <v>*</v>
      </c>
      <c r="FK106" s="33" t="str">
        <f t="shared" si="394"/>
        <v>*</v>
      </c>
      <c r="FL106" s="21" t="str">
        <f t="shared" si="360"/>
        <v>*</v>
      </c>
      <c r="FM106" s="21" t="str">
        <f t="shared" si="361"/>
        <v>*</v>
      </c>
      <c r="FN106" s="32" t="str">
        <f t="shared" si="362"/>
        <v>*</v>
      </c>
      <c r="FO106" s="33" t="str">
        <f t="shared" si="363"/>
        <v>*</v>
      </c>
      <c r="FP106" s="32" t="str">
        <f t="shared" si="395"/>
        <v>*</v>
      </c>
      <c r="FQ106" s="33" t="str">
        <f t="shared" si="396"/>
        <v>*</v>
      </c>
      <c r="FR106" s="32" t="str">
        <f t="shared" si="364"/>
        <v>*</v>
      </c>
      <c r="FS106" s="33" t="str">
        <f t="shared" si="365"/>
        <v>*</v>
      </c>
      <c r="FT106" s="32" t="str">
        <f t="shared" si="366"/>
        <v>*</v>
      </c>
      <c r="FU106" s="33" t="str">
        <f t="shared" si="367"/>
        <v>*</v>
      </c>
      <c r="FV106" s="32" t="str">
        <f t="shared" si="397"/>
        <v>عشقی -</v>
      </c>
      <c r="FW106" s="33" t="str">
        <f t="shared" si="398"/>
        <v>*</v>
      </c>
      <c r="FX106" s="32" t="str">
        <f t="shared" si="368"/>
        <v>*</v>
      </c>
      <c r="FY106" s="33" t="str">
        <f t="shared" si="369"/>
        <v>*</v>
      </c>
      <c r="FZ106" s="32" t="str">
        <f t="shared" si="370"/>
        <v>*</v>
      </c>
      <c r="GA106" s="33" t="str">
        <f t="shared" si="371"/>
        <v>*</v>
      </c>
      <c r="GB106" s="32" t="str">
        <f t="shared" si="372"/>
        <v>*</v>
      </c>
      <c r="GC106" s="33" t="str">
        <f t="shared" si="373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74"/>
        <v>30</v>
      </c>
      <c r="RE106" s="30" t="str">
        <f t="shared" si="409"/>
        <v>شنبه</v>
      </c>
      <c r="RF106" s="34" t="s">
        <v>33</v>
      </c>
      <c r="RG106" s="110" t="str">
        <f t="shared" si="399"/>
        <v>*فخرآور-***************</v>
      </c>
      <c r="RH106" s="111"/>
      <c r="RI106" s="754" t="str">
        <f t="shared" si="400"/>
        <v>**رفیعی-***آجعفری-ایمانی-*********</v>
      </c>
      <c r="RJ106" s="755"/>
      <c r="RK106" s="29">
        <f t="shared" si="375"/>
        <v>30</v>
      </c>
      <c r="RL106" s="30" t="str">
        <f t="shared" si="410"/>
        <v>شنبه</v>
      </c>
      <c r="RM106" s="36" t="s">
        <v>29</v>
      </c>
      <c r="RN106" s="758" t="str">
        <f t="shared" si="401"/>
        <v>********عشقی -***</v>
      </c>
      <c r="RO106" s="759"/>
      <c r="RP106" s="756" t="str">
        <f t="shared" si="402"/>
        <v>************</v>
      </c>
      <c r="RQ106" s="757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206</v>
      </c>
      <c r="B107" s="386"/>
      <c r="C107" s="387"/>
      <c r="D107" s="388"/>
      <c r="E107" s="318" t="s">
        <v>120</v>
      </c>
      <c r="F107" s="331" t="s">
        <v>157</v>
      </c>
      <c r="G107" s="566" t="s">
        <v>195</v>
      </c>
      <c r="H107" s="567"/>
      <c r="I107" s="567"/>
      <c r="J107" s="568"/>
      <c r="K107" s="579" t="s">
        <v>187</v>
      </c>
      <c r="L107" s="579"/>
      <c r="M107" s="579"/>
      <c r="N107" s="591" t="s">
        <v>196</v>
      </c>
      <c r="O107" s="591"/>
      <c r="P107" s="591"/>
      <c r="Q107" s="591" t="s">
        <v>197</v>
      </c>
      <c r="R107" s="591"/>
      <c r="S107" s="592"/>
      <c r="T107" s="588" t="s">
        <v>204</v>
      </c>
      <c r="U107" s="589"/>
      <c r="V107" s="589"/>
      <c r="W107" s="590"/>
      <c r="X107" s="585" t="s">
        <v>201</v>
      </c>
      <c r="Y107" s="586"/>
      <c r="Z107" s="586"/>
      <c r="AA107" s="586"/>
      <c r="AB107" s="587"/>
      <c r="AC107" s="599" t="str">
        <f>RO52</f>
        <v>*************************************</v>
      </c>
      <c r="AD107" s="599"/>
      <c r="AE107" s="599"/>
      <c r="AF107" s="599"/>
      <c r="AG107" s="599"/>
      <c r="AH107" s="599"/>
      <c r="AI107" s="600"/>
      <c r="AJ107" s="601"/>
      <c r="AK107" s="601"/>
      <c r="AL107" s="601"/>
      <c r="AM107" s="601"/>
      <c r="AN107" s="601"/>
      <c r="AO107" s="601"/>
      <c r="AP107" s="601"/>
      <c r="AQ107" s="601"/>
      <c r="AR107" s="602"/>
      <c r="AS107" s="615"/>
      <c r="AT107" s="616"/>
      <c r="AU107" s="616"/>
      <c r="AV107" s="616"/>
      <c r="AW107" s="616"/>
      <c r="AX107" s="617"/>
      <c r="AY107" s="1"/>
      <c r="AZ107" s="1"/>
      <c r="BA107" s="1"/>
      <c r="BB107" s="29">
        <f t="shared" si="342"/>
        <v>31</v>
      </c>
      <c r="BC107" s="30" t="str">
        <f t="shared" si="404"/>
        <v>یکشنبه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6"/>
        <v>31</v>
      </c>
      <c r="CK107" s="30" t="str">
        <f t="shared" si="405"/>
        <v>یکشنبه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43"/>
        <v>31</v>
      </c>
      <c r="DO107" s="30" t="str">
        <f t="shared" si="406"/>
        <v>یکشنبه</v>
      </c>
      <c r="DP107" s="32" t="str">
        <f t="shared" si="344"/>
        <v>*</v>
      </c>
      <c r="DQ107" s="33" t="str">
        <f t="shared" si="344"/>
        <v>*</v>
      </c>
      <c r="DR107" s="73" t="str">
        <f t="shared" si="345"/>
        <v>*</v>
      </c>
      <c r="DS107" s="56" t="str">
        <f t="shared" si="345"/>
        <v>فخرآور-</v>
      </c>
      <c r="DT107" s="32" t="str">
        <f t="shared" si="377"/>
        <v>*</v>
      </c>
      <c r="DU107" s="33" t="str">
        <f t="shared" si="378"/>
        <v>*</v>
      </c>
      <c r="DV107" s="73" t="str">
        <f t="shared" si="346"/>
        <v>*</v>
      </c>
      <c r="DW107" s="56" t="str">
        <f t="shared" si="346"/>
        <v>*</v>
      </c>
      <c r="DX107" s="32" t="str">
        <f t="shared" si="347"/>
        <v>*</v>
      </c>
      <c r="DY107" s="33" t="str">
        <f t="shared" si="347"/>
        <v>*</v>
      </c>
      <c r="DZ107" s="32" t="str">
        <f t="shared" si="379"/>
        <v>*</v>
      </c>
      <c r="EA107" s="33" t="str">
        <f t="shared" si="380"/>
        <v>*</v>
      </c>
      <c r="EB107" s="32" t="str">
        <f t="shared" si="381"/>
        <v>*</v>
      </c>
      <c r="EC107" s="33" t="str">
        <f t="shared" si="382"/>
        <v>ایمانی-</v>
      </c>
      <c r="ED107" s="22"/>
      <c r="EE107" s="22"/>
      <c r="EF107" s="29">
        <f t="shared" si="348"/>
        <v>31</v>
      </c>
      <c r="EG107" s="30" t="str">
        <f t="shared" si="407"/>
        <v>یکشنبه</v>
      </c>
      <c r="EH107" s="32" t="str">
        <f t="shared" si="383"/>
        <v>*</v>
      </c>
      <c r="EI107" s="33" t="str">
        <f t="shared" si="384"/>
        <v>*</v>
      </c>
      <c r="EJ107" s="32" t="str">
        <f t="shared" si="349"/>
        <v>*</v>
      </c>
      <c r="EK107" s="33" t="str">
        <f t="shared" si="349"/>
        <v>*</v>
      </c>
      <c r="EL107" s="32" t="str">
        <f t="shared" si="350"/>
        <v>*</v>
      </c>
      <c r="EM107" s="33" t="str">
        <f t="shared" si="350"/>
        <v>*</v>
      </c>
      <c r="EN107" s="32" t="str">
        <f t="shared" si="403"/>
        <v>*</v>
      </c>
      <c r="EO107" s="33" t="str">
        <f t="shared" si="351"/>
        <v>*</v>
      </c>
      <c r="EP107" s="32" t="str">
        <f t="shared" si="352"/>
        <v>*</v>
      </c>
      <c r="EQ107" s="33" t="str">
        <f t="shared" si="353"/>
        <v>*</v>
      </c>
      <c r="ER107" s="32" t="str">
        <f t="shared" si="354"/>
        <v>*</v>
      </c>
      <c r="ES107" s="33" t="str">
        <f t="shared" si="354"/>
        <v>*</v>
      </c>
      <c r="ET107" s="32" t="str">
        <f t="shared" si="355"/>
        <v>*</v>
      </c>
      <c r="EU107" s="33" t="str">
        <f t="shared" si="356"/>
        <v>*</v>
      </c>
      <c r="EV107" s="32" t="str">
        <f t="shared" si="385"/>
        <v>*</v>
      </c>
      <c r="EW107" s="33" t="str">
        <f t="shared" si="386"/>
        <v>*</v>
      </c>
      <c r="EX107" s="32" t="str">
        <f t="shared" si="357"/>
        <v>*</v>
      </c>
      <c r="EY107" s="33" t="str">
        <f t="shared" si="358"/>
        <v>*</v>
      </c>
      <c r="EZ107" s="74"/>
      <c r="FA107" s="74"/>
      <c r="FB107" s="29">
        <f t="shared" si="359"/>
        <v>31</v>
      </c>
      <c r="FC107" s="30" t="str">
        <f t="shared" si="408"/>
        <v>یکشنبه</v>
      </c>
      <c r="FD107" s="32" t="str">
        <f t="shared" si="387"/>
        <v>*</v>
      </c>
      <c r="FE107" s="33" t="str">
        <f t="shared" si="388"/>
        <v>*</v>
      </c>
      <c r="FF107" s="32" t="str">
        <f t="shared" si="389"/>
        <v>*</v>
      </c>
      <c r="FG107" s="72" t="str">
        <f t="shared" si="390"/>
        <v>*</v>
      </c>
      <c r="FH107" s="32" t="str">
        <f t="shared" si="391"/>
        <v>*</v>
      </c>
      <c r="FI107" s="33" t="str">
        <f t="shared" si="392"/>
        <v>*</v>
      </c>
      <c r="FJ107" s="32" t="str">
        <f t="shared" si="393"/>
        <v>*</v>
      </c>
      <c r="FK107" s="33" t="str">
        <f t="shared" si="394"/>
        <v>*</v>
      </c>
      <c r="FL107" s="21" t="str">
        <f t="shared" si="360"/>
        <v>*</v>
      </c>
      <c r="FM107" s="21" t="str">
        <f t="shared" si="361"/>
        <v>*</v>
      </c>
      <c r="FN107" s="32" t="str">
        <f t="shared" si="362"/>
        <v>*</v>
      </c>
      <c r="FO107" s="33" t="str">
        <f t="shared" si="363"/>
        <v>*</v>
      </c>
      <c r="FP107" s="32" t="str">
        <f t="shared" si="395"/>
        <v>*</v>
      </c>
      <c r="FQ107" s="33" t="str">
        <f t="shared" si="396"/>
        <v>*</v>
      </c>
      <c r="FR107" s="32" t="str">
        <f t="shared" si="364"/>
        <v>*</v>
      </c>
      <c r="FS107" s="33" t="str">
        <f t="shared" si="365"/>
        <v>*</v>
      </c>
      <c r="FT107" s="32" t="str">
        <f t="shared" si="366"/>
        <v>*</v>
      </c>
      <c r="FU107" s="33" t="str">
        <f t="shared" si="367"/>
        <v>*</v>
      </c>
      <c r="FV107" s="32" t="str">
        <f t="shared" si="397"/>
        <v>*</v>
      </c>
      <c r="FW107" s="33" t="str">
        <f t="shared" si="398"/>
        <v>*</v>
      </c>
      <c r="FX107" s="32" t="str">
        <f t="shared" si="368"/>
        <v>*</v>
      </c>
      <c r="FY107" s="33" t="str">
        <f t="shared" si="369"/>
        <v>*</v>
      </c>
      <c r="FZ107" s="32" t="str">
        <f t="shared" si="370"/>
        <v>*</v>
      </c>
      <c r="GA107" s="33" t="str">
        <f t="shared" si="371"/>
        <v>*</v>
      </c>
      <c r="GB107" s="32" t="str">
        <f t="shared" si="372"/>
        <v>*</v>
      </c>
      <c r="GC107" s="33" t="str">
        <f t="shared" si="373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74"/>
        <v>31</v>
      </c>
      <c r="RE107" s="30" t="str">
        <f t="shared" si="409"/>
        <v>یکشنبه</v>
      </c>
      <c r="RF107" s="34" t="s">
        <v>33</v>
      </c>
      <c r="RG107" s="110" t="str">
        <f t="shared" si="399"/>
        <v>*****************</v>
      </c>
      <c r="RH107" s="111"/>
      <c r="RI107" s="754" t="str">
        <f t="shared" si="400"/>
        <v>*فخرآور-*****ایمانی-*********</v>
      </c>
      <c r="RJ107" s="755"/>
      <c r="RK107" s="29">
        <f t="shared" si="375"/>
        <v>31</v>
      </c>
      <c r="RL107" s="30" t="str">
        <f t="shared" si="410"/>
        <v>یکشنبه</v>
      </c>
      <c r="RM107" s="36" t="s">
        <v>29</v>
      </c>
      <c r="RN107" s="758" t="str">
        <f>CONCATENATE(FF107,FH107,FJ107,FL107,FN107,FP107,FR107,FT107,FV107,FX107,FZ107,GB107)</f>
        <v>************</v>
      </c>
      <c r="RO107" s="759"/>
      <c r="RP107" s="756" t="str">
        <f t="shared" si="402"/>
        <v>************</v>
      </c>
      <c r="RQ107" s="757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109</v>
      </c>
      <c r="F108" s="320" t="s">
        <v>34</v>
      </c>
      <c r="G108" s="569"/>
      <c r="H108" s="570"/>
      <c r="I108" s="570"/>
      <c r="J108" s="571"/>
      <c r="K108" s="593"/>
      <c r="L108" s="593"/>
      <c r="M108" s="593"/>
      <c r="N108" s="593"/>
      <c r="O108" s="593"/>
      <c r="P108" s="593"/>
      <c r="Q108" s="593"/>
      <c r="R108" s="593"/>
      <c r="S108" s="594"/>
      <c r="T108" s="580"/>
      <c r="U108" s="581"/>
      <c r="V108" s="581"/>
      <c r="W108" s="582"/>
      <c r="X108" s="583"/>
      <c r="Y108" s="583"/>
      <c r="Z108" s="583"/>
      <c r="AA108" s="583"/>
      <c r="AB108" s="584"/>
      <c r="AC108" s="595" t="str">
        <f>RO16</f>
        <v>***********</v>
      </c>
      <c r="AD108" s="596"/>
      <c r="AE108" s="596"/>
      <c r="AF108" s="596"/>
      <c r="AG108" s="596"/>
      <c r="AH108" s="596"/>
      <c r="AI108" s="597"/>
      <c r="AJ108" s="598"/>
      <c r="AK108" s="583"/>
      <c r="AL108" s="583"/>
      <c r="AM108" s="583"/>
      <c r="AN108" s="583"/>
      <c r="AO108" s="583"/>
      <c r="AP108" s="583"/>
      <c r="AQ108" s="583"/>
      <c r="AR108" s="584"/>
      <c r="AS108" s="618"/>
      <c r="AT108" s="619"/>
      <c r="AU108" s="619"/>
      <c r="AV108" s="619"/>
      <c r="AW108" s="619"/>
      <c r="AX108" s="620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11">SUM(BD77:BD107)</f>
        <v>0</v>
      </c>
      <c r="BE108" s="41">
        <f t="shared" si="411"/>
        <v>0</v>
      </c>
      <c r="BF108" s="41">
        <f t="shared" si="411"/>
        <v>17</v>
      </c>
      <c r="BG108" s="41">
        <f t="shared" si="411"/>
        <v>13</v>
      </c>
      <c r="BH108" s="41">
        <f t="shared" si="411"/>
        <v>0</v>
      </c>
      <c r="BI108" s="41">
        <f t="shared" si="411"/>
        <v>19</v>
      </c>
      <c r="BJ108" s="41">
        <f t="shared" si="411"/>
        <v>0</v>
      </c>
      <c r="BK108" s="41">
        <f t="shared" si="411"/>
        <v>0</v>
      </c>
      <c r="BL108" s="41">
        <f t="shared" si="411"/>
        <v>0</v>
      </c>
      <c r="BM108" s="41">
        <f t="shared" si="411"/>
        <v>0</v>
      </c>
      <c r="BN108" s="41">
        <f t="shared" si="411"/>
        <v>0</v>
      </c>
      <c r="BO108" s="41">
        <f t="shared" si="411"/>
        <v>0</v>
      </c>
      <c r="BP108" s="395">
        <f>SUM(BP77:BP107)</f>
        <v>0</v>
      </c>
      <c r="BQ108" s="395">
        <f>SUM(BQ77:BQ107)</f>
        <v>25</v>
      </c>
      <c r="BR108" s="41">
        <f t="shared" si="411"/>
        <v>0</v>
      </c>
      <c r="BS108" s="41">
        <f t="shared" si="411"/>
        <v>0</v>
      </c>
      <c r="BT108" s="41">
        <f t="shared" si="411"/>
        <v>0</v>
      </c>
      <c r="BU108" s="41">
        <f t="shared" si="411"/>
        <v>0</v>
      </c>
      <c r="BV108" s="41">
        <f t="shared" si="411"/>
        <v>0</v>
      </c>
      <c r="BW108" s="41">
        <f t="shared" si="411"/>
        <v>0</v>
      </c>
      <c r="BX108" s="41">
        <f t="shared" si="411"/>
        <v>0</v>
      </c>
      <c r="BY108" s="41">
        <f t="shared" si="411"/>
        <v>0</v>
      </c>
      <c r="BZ108" s="41">
        <f t="shared" si="411"/>
        <v>0</v>
      </c>
      <c r="CA108" s="41">
        <f t="shared" si="411"/>
        <v>0</v>
      </c>
      <c r="CB108" s="41">
        <f t="shared" si="411"/>
        <v>0</v>
      </c>
      <c r="CC108" s="41">
        <f t="shared" si="411"/>
        <v>0</v>
      </c>
      <c r="CD108" s="41">
        <f t="shared" si="411"/>
        <v>0</v>
      </c>
      <c r="CE108" s="41">
        <f t="shared" si="411"/>
        <v>0</v>
      </c>
      <c r="CF108" s="41">
        <f t="shared" si="411"/>
        <v>0</v>
      </c>
      <c r="CG108" s="41">
        <f t="shared" si="411"/>
        <v>0</v>
      </c>
      <c r="CH108" s="41">
        <f t="shared" si="411"/>
        <v>0</v>
      </c>
      <c r="CI108" s="41">
        <f t="shared" si="411"/>
        <v>0</v>
      </c>
      <c r="CJ108" s="39" t="s">
        <v>44</v>
      </c>
      <c r="CK108" s="40" t="s">
        <v>45</v>
      </c>
      <c r="CL108" s="41">
        <f t="shared" ref="CL108:DK108" si="412">SUM(CL77:CL107)</f>
        <v>0</v>
      </c>
      <c r="CM108" s="41">
        <f t="shared" si="412"/>
        <v>10</v>
      </c>
      <c r="CN108" s="41">
        <f t="shared" si="412"/>
        <v>0</v>
      </c>
      <c r="CO108" s="42">
        <f t="shared" si="412"/>
        <v>0</v>
      </c>
      <c r="CP108" s="41">
        <f t="shared" si="412"/>
        <v>0</v>
      </c>
      <c r="CQ108" s="42">
        <f t="shared" si="412"/>
        <v>0</v>
      </c>
      <c r="CR108" s="41">
        <f t="shared" si="412"/>
        <v>0</v>
      </c>
      <c r="CS108" s="42">
        <f t="shared" si="412"/>
        <v>0</v>
      </c>
      <c r="CT108" s="42">
        <f t="shared" si="412"/>
        <v>0</v>
      </c>
      <c r="CU108" s="42">
        <f t="shared" si="412"/>
        <v>0</v>
      </c>
      <c r="CV108" s="42">
        <f t="shared" si="412"/>
        <v>0</v>
      </c>
      <c r="CW108" s="42">
        <f t="shared" si="412"/>
        <v>0</v>
      </c>
      <c r="CX108" s="41">
        <f t="shared" si="412"/>
        <v>0</v>
      </c>
      <c r="CY108" s="42">
        <f t="shared" si="412"/>
        <v>0</v>
      </c>
      <c r="CZ108" s="41">
        <f t="shared" si="412"/>
        <v>0</v>
      </c>
      <c r="DA108" s="42">
        <f t="shared" si="412"/>
        <v>0</v>
      </c>
      <c r="DB108" s="41">
        <f t="shared" si="412"/>
        <v>0</v>
      </c>
      <c r="DC108" s="42">
        <f t="shared" si="412"/>
        <v>0</v>
      </c>
      <c r="DD108" s="41">
        <f t="shared" si="412"/>
        <v>5</v>
      </c>
      <c r="DE108" s="42">
        <f t="shared" si="412"/>
        <v>0</v>
      </c>
      <c r="DF108" s="41">
        <f t="shared" si="412"/>
        <v>0</v>
      </c>
      <c r="DG108" s="42">
        <f t="shared" si="412"/>
        <v>0</v>
      </c>
      <c r="DH108" s="41">
        <f t="shared" si="412"/>
        <v>0</v>
      </c>
      <c r="DI108" s="42">
        <f t="shared" si="412"/>
        <v>0</v>
      </c>
      <c r="DJ108" s="41">
        <f t="shared" si="412"/>
        <v>0</v>
      </c>
      <c r="DK108" s="42">
        <f t="shared" si="412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38</v>
      </c>
      <c r="B109" s="251" t="s">
        <v>318</v>
      </c>
      <c r="C109" s="349" t="s">
        <v>172</v>
      </c>
      <c r="D109" s="350" t="s">
        <v>207</v>
      </c>
      <c r="E109" s="351" t="s">
        <v>209</v>
      </c>
      <c r="F109" s="352" t="s">
        <v>208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303</v>
      </c>
      <c r="O109" s="245" t="s">
        <v>303</v>
      </c>
      <c r="P109" s="193" t="s">
        <v>303</v>
      </c>
      <c r="Q109" s="577" t="s">
        <v>303</v>
      </c>
      <c r="R109" s="578"/>
      <c r="S109" s="246" t="s">
        <v>110</v>
      </c>
      <c r="T109" s="354"/>
      <c r="U109" s="354"/>
      <c r="V109" s="354"/>
      <c r="W109" s="354"/>
      <c r="X109" s="246" t="s">
        <v>111</v>
      </c>
      <c r="Y109" s="354"/>
      <c r="Z109" s="354"/>
      <c r="AA109" s="354"/>
      <c r="AB109" s="354"/>
      <c r="AC109" s="247" t="s">
        <v>135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112</v>
      </c>
      <c r="AL109" s="248"/>
      <c r="AM109" s="248"/>
      <c r="AN109" s="248"/>
      <c r="AO109" s="249" t="s">
        <v>113</v>
      </c>
      <c r="AP109" s="248"/>
      <c r="AQ109" s="248"/>
      <c r="AR109" s="248"/>
      <c r="AS109" s="247" t="s">
        <v>198</v>
      </c>
      <c r="AT109" s="248"/>
      <c r="AU109" s="248"/>
      <c r="AV109" s="250" t="s">
        <v>114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290</v>
      </c>
      <c r="B110" s="252" t="s">
        <v>168</v>
      </c>
      <c r="C110" s="315"/>
      <c r="D110" s="314"/>
      <c r="E110" s="308"/>
      <c r="F110" s="321" t="s">
        <v>104</v>
      </c>
      <c r="G110" s="322" t="s">
        <v>27</v>
      </c>
      <c r="H110" s="558" t="s">
        <v>293</v>
      </c>
      <c r="I110" s="559"/>
      <c r="J110" s="279"/>
      <c r="K110" s="564" t="s">
        <v>297</v>
      </c>
      <c r="L110" s="565"/>
      <c r="M110" s="254"/>
      <c r="N110" s="356" t="s">
        <v>202</v>
      </c>
      <c r="O110" s="255"/>
      <c r="P110" s="253"/>
      <c r="Q110" s="256"/>
      <c r="R110" s="257"/>
      <c r="S110" s="357" t="s">
        <v>194</v>
      </c>
      <c r="T110" s="258"/>
      <c r="U110" s="259"/>
      <c r="V110" s="260"/>
      <c r="W110" s="253"/>
      <c r="X110" s="261"/>
      <c r="Y110" s="261"/>
      <c r="Z110" s="261"/>
      <c r="AA110" s="262"/>
      <c r="AB110" s="263"/>
      <c r="AC110" s="332" t="s">
        <v>213</v>
      </c>
      <c r="AD110" s="574" t="str">
        <f>RG53</f>
        <v>*حا ج محمدی- *******************************************************</v>
      </c>
      <c r="AE110" s="575"/>
      <c r="AF110" s="575"/>
      <c r="AG110" s="575"/>
      <c r="AH110" s="575"/>
      <c r="AI110" s="575"/>
      <c r="AJ110" s="575"/>
      <c r="AK110" s="575"/>
      <c r="AL110" s="575"/>
      <c r="AM110" s="575"/>
      <c r="AN110" s="575"/>
      <c r="AO110" s="575"/>
      <c r="AP110" s="575"/>
      <c r="AQ110" s="575"/>
      <c r="AR110" s="576"/>
      <c r="AS110" s="607" t="s">
        <v>216</v>
      </c>
      <c r="AT110" s="608"/>
      <c r="AU110" s="608"/>
      <c r="AV110" s="608"/>
      <c r="AW110" s="608"/>
      <c r="AX110" s="609"/>
      <c r="AY110" s="1"/>
      <c r="AZ110" s="1"/>
      <c r="BA110" s="1"/>
      <c r="BB110" s="1"/>
      <c r="BC110" s="7"/>
      <c r="BD110" s="7"/>
      <c r="BE110" s="693" t="s">
        <v>119</v>
      </c>
      <c r="BF110" s="694"/>
      <c r="BG110" s="694"/>
      <c r="BH110" s="694"/>
      <c r="BI110" s="694"/>
      <c r="BJ110" s="694"/>
      <c r="BK110" s="694"/>
      <c r="BL110" s="694"/>
      <c r="BM110" s="694"/>
      <c r="BN110" s="694"/>
      <c r="BO110" s="694"/>
      <c r="BP110" s="694"/>
      <c r="BQ110" s="694"/>
      <c r="BR110" s="694"/>
      <c r="BS110" s="777"/>
      <c r="BT110" s="777"/>
      <c r="BU110" s="777"/>
      <c r="BV110" s="777"/>
      <c r="BW110" s="694"/>
      <c r="BX110" s="694"/>
      <c r="BY110" s="777"/>
      <c r="BZ110" s="777"/>
      <c r="CA110" s="777"/>
      <c r="CB110" s="777"/>
      <c r="CC110" s="694"/>
      <c r="CD110" s="694"/>
      <c r="CE110" s="694"/>
      <c r="CF110" s="694"/>
      <c r="CG110" s="694"/>
      <c r="CH110" s="694"/>
      <c r="CI110" s="694"/>
      <c r="CJ110" s="694"/>
      <c r="CK110" s="694"/>
      <c r="CL110" s="694"/>
      <c r="CM110" s="694"/>
      <c r="CN110" s="695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291</v>
      </c>
      <c r="B111" s="359" t="s">
        <v>306</v>
      </c>
      <c r="C111" s="360"/>
      <c r="D111" s="361"/>
      <c r="E111" s="309"/>
      <c r="F111" s="323" t="s">
        <v>107</v>
      </c>
      <c r="G111" s="324" t="s">
        <v>27</v>
      </c>
      <c r="H111" s="558" t="s">
        <v>203</v>
      </c>
      <c r="I111" s="559"/>
      <c r="J111" s="279"/>
      <c r="K111" s="564" t="s">
        <v>226</v>
      </c>
      <c r="L111" s="565"/>
      <c r="M111" s="275"/>
      <c r="N111" s="362" t="s">
        <v>199</v>
      </c>
      <c r="O111" s="275"/>
      <c r="P111" s="271"/>
      <c r="Q111" s="271"/>
      <c r="R111" s="276"/>
      <c r="S111" s="363" t="s">
        <v>194</v>
      </c>
      <c r="T111" s="268"/>
      <c r="U111" s="269"/>
      <c r="V111" s="270"/>
      <c r="W111" s="271"/>
      <c r="X111" s="265"/>
      <c r="Y111" s="424"/>
      <c r="Z111" s="264"/>
      <c r="AA111" s="265"/>
      <c r="AB111" s="266"/>
      <c r="AC111" s="333" t="s">
        <v>214</v>
      </c>
      <c r="AD111" s="633" t="str">
        <f>RG17</f>
        <v>********************************</v>
      </c>
      <c r="AE111" s="634"/>
      <c r="AF111" s="634"/>
      <c r="AG111" s="634"/>
      <c r="AH111" s="634"/>
      <c r="AI111" s="634"/>
      <c r="AJ111" s="634"/>
      <c r="AK111" s="634"/>
      <c r="AL111" s="634"/>
      <c r="AM111" s="634"/>
      <c r="AN111" s="634"/>
      <c r="AO111" s="634"/>
      <c r="AP111" s="634"/>
      <c r="AQ111" s="634"/>
      <c r="AR111" s="635"/>
      <c r="AS111" s="612" t="s">
        <v>223</v>
      </c>
      <c r="AT111" s="613"/>
      <c r="AU111" s="613"/>
      <c r="AV111" s="613"/>
      <c r="AW111" s="613"/>
      <c r="AX111" s="614"/>
      <c r="AY111" s="1"/>
      <c r="AZ111" s="1"/>
      <c r="BA111" s="1"/>
      <c r="BB111" s="7"/>
      <c r="BC111" s="7"/>
      <c r="BD111" s="7"/>
      <c r="BE111" s="77" t="s">
        <v>0</v>
      </c>
      <c r="BF111" s="77"/>
      <c r="BG111" s="653" t="s">
        <v>98</v>
      </c>
      <c r="BH111" s="647"/>
      <c r="BI111" s="653" t="s">
        <v>189</v>
      </c>
      <c r="BJ111" s="653"/>
      <c r="BK111" s="775" t="s">
        <v>99</v>
      </c>
      <c r="BL111" s="776"/>
      <c r="BM111" s="646" t="s">
        <v>185</v>
      </c>
      <c r="BN111" s="647"/>
      <c r="BO111" s="646" t="s">
        <v>173</v>
      </c>
      <c r="BP111" s="647"/>
      <c r="BQ111" s="653" t="s">
        <v>174</v>
      </c>
      <c r="BR111" s="653"/>
      <c r="BS111" s="651" t="s">
        <v>221</v>
      </c>
      <c r="BT111" s="652"/>
      <c r="BU111" s="652" t="s">
        <v>220</v>
      </c>
      <c r="BV111" s="771"/>
      <c r="BW111" s="653" t="s">
        <v>218</v>
      </c>
      <c r="BX111" s="653"/>
      <c r="BY111" s="651" t="s">
        <v>222</v>
      </c>
      <c r="BZ111" s="652"/>
      <c r="CA111" s="652" t="s">
        <v>280</v>
      </c>
      <c r="CB111" s="771"/>
      <c r="CC111" s="648" t="s">
        <v>147</v>
      </c>
      <c r="CD111" s="649"/>
      <c r="CE111" s="650" t="s">
        <v>183</v>
      </c>
      <c r="CF111" s="649"/>
      <c r="CG111" s="638" t="s">
        <v>83</v>
      </c>
      <c r="CH111" s="639"/>
      <c r="CI111" s="638" t="s">
        <v>160</v>
      </c>
      <c r="CJ111" s="639"/>
      <c r="CK111" s="648" t="s">
        <v>190</v>
      </c>
      <c r="CL111" s="648"/>
      <c r="CM111" s="204" t="s">
        <v>211</v>
      </c>
      <c r="CN111" s="205"/>
      <c r="CO111" s="240"/>
      <c r="CP111" s="241" t="s">
        <v>186</v>
      </c>
      <c r="CQ111" s="240"/>
      <c r="CR111" s="241" t="s">
        <v>140</v>
      </c>
      <c r="CS111" s="78" t="s">
        <v>0</v>
      </c>
      <c r="CT111" s="79"/>
      <c r="CU111" s="653" t="s">
        <v>98</v>
      </c>
      <c r="CV111" s="647"/>
      <c r="CW111" s="653" t="s">
        <v>189</v>
      </c>
      <c r="CX111" s="653"/>
      <c r="CY111" s="775" t="s">
        <v>99</v>
      </c>
      <c r="CZ111" s="776"/>
      <c r="DA111" s="646" t="s">
        <v>185</v>
      </c>
      <c r="DB111" s="647"/>
      <c r="DC111" s="646" t="s">
        <v>173</v>
      </c>
      <c r="DD111" s="647"/>
      <c r="DE111" s="653" t="s">
        <v>174</v>
      </c>
      <c r="DF111" s="653"/>
      <c r="DG111" s="651" t="s">
        <v>221</v>
      </c>
      <c r="DH111" s="652"/>
      <c r="DI111" s="769" t="s">
        <v>220</v>
      </c>
      <c r="DJ111" s="770"/>
      <c r="DK111" s="772" t="s">
        <v>218</v>
      </c>
      <c r="DL111" s="772"/>
      <c r="DM111" s="774" t="s">
        <v>222</v>
      </c>
      <c r="DN111" s="769"/>
      <c r="DO111" s="774" t="s">
        <v>282</v>
      </c>
      <c r="DP111" s="769"/>
      <c r="DQ111" s="772" t="s">
        <v>147</v>
      </c>
      <c r="DR111" s="773"/>
      <c r="DS111" s="650" t="s">
        <v>183</v>
      </c>
      <c r="DT111" s="649"/>
      <c r="DU111" s="638" t="s">
        <v>83</v>
      </c>
      <c r="DV111" s="639"/>
      <c r="DW111" s="638" t="s">
        <v>160</v>
      </c>
      <c r="DX111" s="639"/>
      <c r="DY111" s="648" t="s">
        <v>190</v>
      </c>
      <c r="DZ111" s="648"/>
      <c r="EA111" s="204" t="s">
        <v>211</v>
      </c>
      <c r="EB111" s="205"/>
      <c r="EC111" s="240"/>
      <c r="ED111" s="241" t="s">
        <v>186</v>
      </c>
      <c r="EE111" s="240"/>
      <c r="EF111" s="241" t="s">
        <v>140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51" t="s">
        <v>292</v>
      </c>
      <c r="B112" s="553" t="s">
        <v>168</v>
      </c>
      <c r="C112" s="472"/>
      <c r="D112" s="473"/>
      <c r="E112" s="310"/>
      <c r="F112" s="325" t="s">
        <v>294</v>
      </c>
      <c r="G112" s="326" t="s">
        <v>27</v>
      </c>
      <c r="H112" s="564" t="s">
        <v>295</v>
      </c>
      <c r="I112" s="565"/>
      <c r="J112" s="496"/>
      <c r="K112" s="603" t="s">
        <v>226</v>
      </c>
      <c r="L112" s="604"/>
      <c r="M112" s="476"/>
      <c r="N112" s="366" t="s">
        <v>192</v>
      </c>
      <c r="O112" s="476"/>
      <c r="P112" s="366" t="s">
        <v>193</v>
      </c>
      <c r="Q112" s="477"/>
      <c r="R112" s="478"/>
      <c r="S112" s="267"/>
      <c r="T112" s="267"/>
      <c r="U112" s="483"/>
      <c r="V112" s="366" t="s">
        <v>132</v>
      </c>
      <c r="W112" s="272"/>
      <c r="X112" s="273"/>
      <c r="Y112" s="367" t="s">
        <v>200</v>
      </c>
      <c r="Z112" s="267" t="s">
        <v>185</v>
      </c>
      <c r="AA112" s="368"/>
      <c r="AB112" s="369"/>
      <c r="AC112" s="345" t="s">
        <v>215</v>
      </c>
      <c r="AD112" s="624" t="str">
        <f>RG89</f>
        <v>*فخرآور-***************</v>
      </c>
      <c r="AE112" s="624"/>
      <c r="AF112" s="624"/>
      <c r="AG112" s="624"/>
      <c r="AH112" s="624"/>
      <c r="AI112" s="624"/>
      <c r="AJ112" s="624"/>
      <c r="AK112" s="624"/>
      <c r="AL112" s="625"/>
      <c r="AM112" s="346" t="s">
        <v>212</v>
      </c>
      <c r="AN112" s="624" t="str">
        <f>RG125</f>
        <v>*******************</v>
      </c>
      <c r="AO112" s="624"/>
      <c r="AP112" s="624"/>
      <c r="AQ112" s="624"/>
      <c r="AR112" s="626"/>
      <c r="AS112" s="615"/>
      <c r="AT112" s="616"/>
      <c r="AU112" s="616"/>
      <c r="AV112" s="616"/>
      <c r="AW112" s="616"/>
      <c r="AX112" s="617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79</v>
      </c>
      <c r="BK112" s="139" t="s">
        <v>78</v>
      </c>
      <c r="BL112" s="140" t="s">
        <v>79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101</v>
      </c>
      <c r="CE112" s="206" t="s">
        <v>29</v>
      </c>
      <c r="CF112" s="153" t="s">
        <v>101</v>
      </c>
      <c r="CG112" s="206" t="s">
        <v>29</v>
      </c>
      <c r="CH112" s="153" t="s">
        <v>101</v>
      </c>
      <c r="CI112" s="206" t="s">
        <v>159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78</v>
      </c>
      <c r="CX112" s="33" t="s">
        <v>79</v>
      </c>
      <c r="CY112" s="32" t="s">
        <v>78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101</v>
      </c>
      <c r="DS112" s="206" t="s">
        <v>29</v>
      </c>
      <c r="DT112" s="153" t="s">
        <v>101</v>
      </c>
      <c r="DU112" s="206" t="s">
        <v>29</v>
      </c>
      <c r="DV112" s="153" t="s">
        <v>101</v>
      </c>
      <c r="DW112" s="206" t="s">
        <v>29</v>
      </c>
      <c r="DX112" s="153" t="s">
        <v>101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100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100</v>
      </c>
      <c r="RH112" s="125"/>
      <c r="RI112" s="125"/>
      <c r="RJ112" s="125"/>
      <c r="RK112" s="23"/>
      <c r="RL112" s="24"/>
      <c r="RM112" s="25"/>
      <c r="RN112" s="101"/>
      <c r="RO112" s="748" t="s">
        <v>121</v>
      </c>
      <c r="RP112" s="749"/>
      <c r="RQ112" s="98"/>
      <c r="RR112" s="98"/>
      <c r="RS112" s="750" t="s">
        <v>122</v>
      </c>
      <c r="RT112" s="751"/>
      <c r="RU112" s="20" t="s">
        <v>25</v>
      </c>
      <c r="RV112" s="21" t="s">
        <v>26</v>
      </c>
      <c r="RW112" s="750" t="s">
        <v>103</v>
      </c>
      <c r="RX112" s="749"/>
      <c r="RY112" s="750" t="s">
        <v>123</v>
      </c>
      <c r="RZ112" s="749"/>
      <c r="SA112" s="55" t="s">
        <v>25</v>
      </c>
      <c r="SB112" s="56" t="s">
        <v>26</v>
      </c>
      <c r="SC112" s="763" t="s">
        <v>108</v>
      </c>
      <c r="SD112" s="764"/>
      <c r="SE112" s="20" t="s">
        <v>25</v>
      </c>
      <c r="SF112" s="21" t="s">
        <v>26</v>
      </c>
      <c r="SG112" s="760" t="s">
        <v>124</v>
      </c>
      <c r="SH112" s="761"/>
      <c r="SI112" s="767" t="s">
        <v>124</v>
      </c>
      <c r="SJ112" s="76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290</v>
      </c>
      <c r="B113" s="280" t="s">
        <v>232</v>
      </c>
      <c r="C113" s="316" t="s">
        <v>307</v>
      </c>
      <c r="D113" s="317"/>
      <c r="E113" s="311"/>
      <c r="F113" s="327" t="s">
        <v>104</v>
      </c>
      <c r="G113" s="328" t="s">
        <v>28</v>
      </c>
      <c r="H113" s="560" t="s">
        <v>293</v>
      </c>
      <c r="I113" s="561"/>
      <c r="J113" s="307"/>
      <c r="K113" s="572" t="s">
        <v>297</v>
      </c>
      <c r="L113" s="573"/>
      <c r="M113" s="282"/>
      <c r="N113" s="371" t="s">
        <v>202</v>
      </c>
      <c r="O113" s="283"/>
      <c r="P113" s="281"/>
      <c r="Q113" s="284"/>
      <c r="R113" s="285"/>
      <c r="S113" s="372" t="s">
        <v>194</v>
      </c>
      <c r="T113" s="286"/>
      <c r="U113" s="287"/>
      <c r="V113" s="288"/>
      <c r="W113" s="281"/>
      <c r="X113" s="281"/>
      <c r="Y113" s="281"/>
      <c r="Z113" s="281"/>
      <c r="AA113" s="294"/>
      <c r="AB113" s="295"/>
      <c r="AC113" s="347" t="s">
        <v>213</v>
      </c>
      <c r="AD113" s="630" t="str">
        <f>RJ53</f>
        <v>*********************************************************</v>
      </c>
      <c r="AE113" s="631"/>
      <c r="AF113" s="631"/>
      <c r="AG113" s="631"/>
      <c r="AH113" s="631"/>
      <c r="AI113" s="631"/>
      <c r="AJ113" s="631"/>
      <c r="AK113" s="631"/>
      <c r="AL113" s="631"/>
      <c r="AM113" s="631"/>
      <c r="AN113" s="631"/>
      <c r="AO113" s="631"/>
      <c r="AP113" s="631"/>
      <c r="AQ113" s="631"/>
      <c r="AR113" s="632"/>
      <c r="AS113" s="615"/>
      <c r="AT113" s="616"/>
      <c r="AU113" s="616"/>
      <c r="AV113" s="616"/>
      <c r="AW113" s="616"/>
      <c r="AX113" s="617"/>
      <c r="AY113" s="1"/>
      <c r="AZ113" s="1"/>
      <c r="BA113" s="1"/>
      <c r="BB113" s="7"/>
      <c r="BC113" s="7"/>
      <c r="BD113" s="7"/>
      <c r="BE113" s="29">
        <f t="shared" ref="BE113:BE143" si="413">BB5</f>
        <v>1</v>
      </c>
      <c r="BF113" s="30" t="e">
        <f>#REF!</f>
        <v>#REF!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14">BB5</f>
        <v>1</v>
      </c>
      <c r="CT113" s="30" t="e">
        <f>#REF!</f>
        <v>#REF!</v>
      </c>
      <c r="CU113" s="85" t="str">
        <f t="shared" ref="CU113:CU143" si="415">TEXT(BG113,"وطندوست- ")</f>
        <v>*</v>
      </c>
      <c r="CV113" s="86" t="str">
        <f t="shared" ref="CV113:CV143" si="416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7">TEXT(BK113,"نشاط- ")</f>
        <v>*</v>
      </c>
      <c r="CZ113" s="86" t="str">
        <f t="shared" ref="CZ113:CZ143" si="418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9">TEXT(CO113,"پیرویسي -")</f>
        <v>*</v>
      </c>
      <c r="ED113" s="214" t="str">
        <f t="shared" ref="ED113:ED143" si="420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21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22">P5</f>
        <v>0</v>
      </c>
      <c r="PS113" s="30">
        <f t="shared" ref="PS113:PS143" si="423">Q5</f>
        <v>0</v>
      </c>
      <c r="PT113" s="34" t="s">
        <v>33</v>
      </c>
      <c r="PU113" s="746" t="str">
        <f>CONCATENATE(DC113,DE113,DG113,DI113,DK113,DM113)</f>
        <v>******</v>
      </c>
      <c r="PV113" s="747"/>
      <c r="PW113" s="746" t="str">
        <f>CONCATENATE(DD113,DF113,DH113,DJ113,DL113,DN113)</f>
        <v>******</v>
      </c>
      <c r="PX113" s="747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24">BB5</f>
        <v>1</v>
      </c>
      <c r="RE113" s="30" t="e">
        <f>#REF!</f>
        <v>#REF!</v>
      </c>
      <c r="RF113" s="34" t="s">
        <v>33</v>
      </c>
      <c r="RG113" s="746" t="str">
        <f>CONCATENATE(CU113,CW113,CY113,DA113,DC113,DE113,DG113,DI113,DK113,DM113,DO113,DQ113,DS113,DU113,DW113,DY113,EA113,EC113,EE113)</f>
        <v>*******************</v>
      </c>
      <c r="RH113" s="747"/>
      <c r="RI113" s="746" t="str">
        <f>CONCATENATE(CV113,CX113,CZ113,DB113,DD113,DF113,DH113,DJ113,DL113,DN113,DP113,DR113,DT113,DV113,DX113,DZ113,EB113,ED113,EF113)</f>
        <v>*******************</v>
      </c>
      <c r="RJ113" s="747"/>
      <c r="RK113" s="29">
        <f t="shared" ref="RK113:RK143" si="425">BB5</f>
        <v>1</v>
      </c>
      <c r="RL113" s="30" t="e">
        <f>#REF!</f>
        <v>#REF!</v>
      </c>
      <c r="RM113" s="34" t="s">
        <v>33</v>
      </c>
      <c r="RN113" s="109"/>
      <c r="RO113" s="748" t="str">
        <f>CONCATENATE(DW113,DY113,EA113,EC113,EE113)</f>
        <v>*****</v>
      </c>
      <c r="RP113" s="749"/>
      <c r="RQ113" s="109"/>
      <c r="RR113" s="109" t="str">
        <f>CONCATENATE(DX113,DZ113,EB113,ED113,EF113)</f>
        <v>*****</v>
      </c>
      <c r="RS113" s="748"/>
      <c r="RT113" s="749"/>
      <c r="RU113" s="29">
        <f t="shared" ref="RU113:RU143" si="426">BB5</f>
        <v>1</v>
      </c>
      <c r="RV113" s="30" t="e">
        <f>#REF!</f>
        <v>#REF!</v>
      </c>
      <c r="RW113" s="748" t="str">
        <f>CONCATENATE(DK113,DQ113,DS113,EE113)</f>
        <v>****</v>
      </c>
      <c r="RX113" s="749"/>
      <c r="RY113" s="748" t="str">
        <f>CONCATENATE(DL113,DR113,DT113,EF113)</f>
        <v>****</v>
      </c>
      <c r="RZ113" s="749"/>
      <c r="SA113" s="29">
        <f t="shared" ref="SA113:SA143" si="427">BB5</f>
        <v>1</v>
      </c>
      <c r="SB113" s="30" t="e">
        <f>#REF!</f>
        <v>#REF!</v>
      </c>
      <c r="SC113" s="752" t="str">
        <f>CONCATENATE(EC113,ED113,EE113,EF113)</f>
        <v>****</v>
      </c>
      <c r="SD113" s="753"/>
      <c r="SE113" s="29">
        <f t="shared" ref="SE113:SE143" si="428">BB5</f>
        <v>1</v>
      </c>
      <c r="SF113" s="30" t="e">
        <f>#REF!</f>
        <v>#REF!</v>
      </c>
      <c r="SG113" s="768"/>
      <c r="SH113" s="766"/>
      <c r="SI113" s="765"/>
      <c r="SJ113" s="766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291</v>
      </c>
      <c r="B114" s="374"/>
      <c r="C114" s="375"/>
      <c r="D114" s="376"/>
      <c r="E114" s="312"/>
      <c r="F114" s="329" t="s">
        <v>107</v>
      </c>
      <c r="G114" s="330" t="s">
        <v>28</v>
      </c>
      <c r="H114" s="560" t="s">
        <v>203</v>
      </c>
      <c r="I114" s="561"/>
      <c r="J114" s="307"/>
      <c r="K114" s="572" t="s">
        <v>226</v>
      </c>
      <c r="L114" s="573"/>
      <c r="M114" s="303"/>
      <c r="N114" s="377" t="s">
        <v>199</v>
      </c>
      <c r="O114" s="303"/>
      <c r="P114" s="292"/>
      <c r="Q114" s="292"/>
      <c r="R114" s="304"/>
      <c r="S114" s="378" t="s">
        <v>194</v>
      </c>
      <c r="T114" s="289"/>
      <c r="U114" s="290"/>
      <c r="V114" s="291"/>
      <c r="W114" s="292"/>
      <c r="X114" s="297"/>
      <c r="Y114" s="297"/>
      <c r="Z114" s="296"/>
      <c r="AA114" s="297"/>
      <c r="AB114" s="298"/>
      <c r="AC114" s="334" t="s">
        <v>214</v>
      </c>
      <c r="AD114" s="627" t="str">
        <f>RJ17</f>
        <v>********************************</v>
      </c>
      <c r="AE114" s="628"/>
      <c r="AF114" s="628"/>
      <c r="AG114" s="628"/>
      <c r="AH114" s="628"/>
      <c r="AI114" s="628"/>
      <c r="AJ114" s="628"/>
      <c r="AK114" s="628"/>
      <c r="AL114" s="628"/>
      <c r="AM114" s="628"/>
      <c r="AN114" s="628"/>
      <c r="AO114" s="628"/>
      <c r="AP114" s="628"/>
      <c r="AQ114" s="628"/>
      <c r="AR114" s="629"/>
      <c r="AS114" s="615"/>
      <c r="AT114" s="616"/>
      <c r="AU114" s="616"/>
      <c r="AV114" s="616"/>
      <c r="AW114" s="616"/>
      <c r="AX114" s="617"/>
      <c r="AY114" s="1"/>
      <c r="AZ114" s="1"/>
      <c r="BA114" s="1"/>
      <c r="BB114" s="7"/>
      <c r="BC114" s="7"/>
      <c r="BD114" s="7"/>
      <c r="BE114" s="29">
        <f t="shared" si="413"/>
        <v>2</v>
      </c>
      <c r="BF114" s="30" t="e">
        <f>#REF!</f>
        <v>#REF!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14"/>
        <v>2</v>
      </c>
      <c r="CT114" s="30" t="e">
        <f>#REF!</f>
        <v>#REF!</v>
      </c>
      <c r="CU114" s="85" t="str">
        <f t="shared" si="415"/>
        <v>*</v>
      </c>
      <c r="CV114" s="86" t="str">
        <f t="shared" si="416"/>
        <v>*</v>
      </c>
      <c r="CW114" s="85" t="str">
        <f t="shared" ref="CW114:CW143" si="429">TEXT(BI114,"قائم مقامي- ")</f>
        <v>*</v>
      </c>
      <c r="CX114" s="86" t="str">
        <f t="shared" ref="CX114:CX143" si="430">TEXT(BJ114,"قائم مقامي-")</f>
        <v>*</v>
      </c>
      <c r="CY114" s="85" t="str">
        <f t="shared" si="417"/>
        <v>*</v>
      </c>
      <c r="CZ114" s="86" t="str">
        <f t="shared" si="418"/>
        <v>*</v>
      </c>
      <c r="DA114" s="85" t="str">
        <f t="shared" ref="DA114:DA143" si="431">TEXT(BM114,"ابراهیمی")</f>
        <v>*</v>
      </c>
      <c r="DB114" s="86" t="str">
        <f t="shared" ref="DB114:DB143" si="432">TEXT(BN114,"ابراهیمی-")</f>
        <v>*</v>
      </c>
      <c r="DC114" s="85" t="str">
        <f t="shared" ref="DC114:DC143" si="433">TEXT(BO114,"ولی زاده-")</f>
        <v>*</v>
      </c>
      <c r="DD114" s="86" t="str">
        <f t="shared" ref="DD114:DD143" si="434">TEXT(BP114,"ولی زاده-")</f>
        <v>*</v>
      </c>
      <c r="DE114" s="85" t="str">
        <f t="shared" ref="DE114:DE143" si="435">TEXT(BQ114," براتی-")</f>
        <v>*</v>
      </c>
      <c r="DF114" s="86" t="str">
        <f t="shared" ref="DF114:DF143" si="436">TEXT(BR114,"براتی-")</f>
        <v>*</v>
      </c>
      <c r="DG114" s="85" t="str">
        <f t="shared" ref="DG114:DG143" si="437">TEXT(BS114,"ابراهیمان- ")</f>
        <v>*</v>
      </c>
      <c r="DH114" s="86" t="str">
        <f t="shared" ref="DH114:DH143" si="438">TEXT(BT114,"ابراهیمان-")</f>
        <v>*</v>
      </c>
      <c r="DI114" s="85" t="str">
        <f t="shared" ref="DI114:DI143" si="439">TEXT(BU114,"رشیدی-")</f>
        <v>*</v>
      </c>
      <c r="DJ114" s="86" t="str">
        <f t="shared" ref="DJ114:DJ143" si="440">TEXT(BV114,"رشیدی- ")</f>
        <v>*</v>
      </c>
      <c r="DK114" s="217" t="str">
        <f t="shared" ref="DK114:DK143" si="441">TEXT(BW114,"نجفی-")</f>
        <v>*</v>
      </c>
      <c r="DL114" s="218" t="str">
        <f t="shared" ref="DL114:DL143" si="442">TEXT(BX114,"نجفی - ")</f>
        <v>*</v>
      </c>
      <c r="DM114" s="217" t="str">
        <f t="shared" ref="DM114:DM143" si="443">TEXT(BY114,"سلیمانی-")</f>
        <v>*</v>
      </c>
      <c r="DN114" s="218" t="str">
        <f t="shared" ref="DN114:DN143" si="444">TEXT(BZ114,"سلیمانی- ")</f>
        <v>*</v>
      </c>
      <c r="DO114" s="217" t="str">
        <f t="shared" ref="DO114:DO143" si="445">TEXT(CA114,"حاج آقایی-")</f>
        <v>*</v>
      </c>
      <c r="DP114" s="218" t="str">
        <f t="shared" ref="DP114:DP143" si="446">TEXT(CB114,"حاج آقایی-")</f>
        <v>*</v>
      </c>
      <c r="DQ114" s="217" t="str">
        <f t="shared" ref="DQ114:DQ143" si="447">TEXT(CC114,"کرمی-")</f>
        <v>*</v>
      </c>
      <c r="DR114" s="218" t="str">
        <f t="shared" ref="DR114:DR143" si="448">TEXT(CD114,"کرمی - ")</f>
        <v>*</v>
      </c>
      <c r="DS114" s="217" t="str">
        <f t="shared" ref="DS114:DS143" si="449">TEXT(CE114,"اله بخش - ")</f>
        <v>*</v>
      </c>
      <c r="DT114" s="218" t="str">
        <f t="shared" ref="DT114:DT143" si="450">TEXT(CF114,"-اله بخش ")</f>
        <v>*</v>
      </c>
      <c r="DU114" s="217" t="str">
        <f t="shared" ref="DU114:DU143" si="451">TEXT(CG114,"رنجبر - ")</f>
        <v>*</v>
      </c>
      <c r="DV114" s="218" t="str">
        <f t="shared" ref="DV114:DV143" si="452">TEXT(CH114,"-رنجبر ")</f>
        <v>*</v>
      </c>
      <c r="DW114" s="217" t="str">
        <f t="shared" ref="DW114:DW143" si="453">TEXT(CI114,"هاشمی - ")</f>
        <v>*</v>
      </c>
      <c r="DX114" s="218" t="str">
        <f t="shared" ref="DX114:DX143" si="454">TEXT(CJ114,"-هاشمی")</f>
        <v>*</v>
      </c>
      <c r="DY114" s="217" t="str">
        <f t="shared" ref="DY114:DY143" si="455">TEXT(CK114,"ابراهیمی-")</f>
        <v>*</v>
      </c>
      <c r="DZ114" s="218" t="str">
        <f t="shared" ref="DZ114:DZ143" si="456">TEXT(CL114,"ابراهیمی-")</f>
        <v>*</v>
      </c>
      <c r="EA114" s="213" t="str">
        <f t="shared" ref="EA114:EA143" si="457">TEXT(CM114,"سهرابی-")</f>
        <v>*</v>
      </c>
      <c r="EB114" s="214" t="str">
        <f t="shared" ref="EB114:EB143" si="458">TEXT(CN114,"سهرابی-")</f>
        <v>*</v>
      </c>
      <c r="EC114" s="213" t="str">
        <f t="shared" si="419"/>
        <v>*</v>
      </c>
      <c r="ED114" s="214" t="str">
        <f t="shared" si="420"/>
        <v>*</v>
      </c>
      <c r="EE114" s="213" t="str">
        <f t="shared" ref="EE114:EE143" si="459">TEXT(CQ114,"ولی الهی-")</f>
        <v>*</v>
      </c>
      <c r="EF114" s="214" t="str">
        <f t="shared" ref="EF114:EF143" si="460">TEXT(CR114,"ولی الهی -")</f>
        <v>*</v>
      </c>
      <c r="EG114" s="219">
        <f t="shared" si="421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22"/>
        <v>0</v>
      </c>
      <c r="PS114" s="30">
        <f t="shared" si="423"/>
        <v>0</v>
      </c>
      <c r="PT114" s="34" t="s">
        <v>33</v>
      </c>
      <c r="PU114" s="746" t="str">
        <f t="shared" ref="PU114:PU143" si="461">CONCATENATE(DC114,DE114,DG114,DI114,DK114,DM114)</f>
        <v>******</v>
      </c>
      <c r="PV114" s="747"/>
      <c r="PW114" s="746" t="str">
        <f t="shared" ref="PW114:PW143" si="462">CONCATENATE(DD114,DF114,DH114,DJ114,DL114,DN114)</f>
        <v>******</v>
      </c>
      <c r="PX114" s="747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24"/>
        <v>2</v>
      </c>
      <c r="RE114" s="30" t="e">
        <f>#REF!</f>
        <v>#REF!</v>
      </c>
      <c r="RF114" s="34" t="s">
        <v>33</v>
      </c>
      <c r="RG114" s="746" t="str">
        <f t="shared" ref="RG114:RG143" si="463">CONCATENATE(CU114,CW114,CY114,DA114,DC114,DE114,DG114,DI114,DK114,DM114,DO114,DQ114,DS114,DU114,DW114,DY114,EA114,EC114,EE114)</f>
        <v>*******************</v>
      </c>
      <c r="RH114" s="747"/>
      <c r="RI114" s="746" t="str">
        <f t="shared" ref="RI114:RI143" si="464">CONCATENATE(CV114,CX114,CZ114,DB114,DD114,DF114,DH114,DJ114,DL114,DN114,DP114,DR114,DT114,DV114,DX114,DZ114,EB114,ED114,EF114)</f>
        <v>*******************</v>
      </c>
      <c r="RJ114" s="747"/>
      <c r="RK114" s="29">
        <f t="shared" si="425"/>
        <v>2</v>
      </c>
      <c r="RL114" s="30" t="e">
        <f>#REF!</f>
        <v>#REF!</v>
      </c>
      <c r="RM114" s="34" t="s">
        <v>33</v>
      </c>
      <c r="RN114" s="109"/>
      <c r="RO114" s="748" t="str">
        <f t="shared" ref="RO114:RO143" si="465">CONCATENATE(DW114,DY114,EA114,EC114,EE114)</f>
        <v>*****</v>
      </c>
      <c r="RP114" s="749"/>
      <c r="RQ114" s="109"/>
      <c r="RR114" s="109" t="str">
        <f t="shared" ref="RR114:RR143" si="466">CONCATENATE(DX114,DZ114,EB114,ED114,EF114)</f>
        <v>*****</v>
      </c>
      <c r="RS114" s="748"/>
      <c r="RT114" s="749"/>
      <c r="RU114" s="29">
        <f t="shared" si="426"/>
        <v>2</v>
      </c>
      <c r="RV114" s="30" t="e">
        <f>#REF!</f>
        <v>#REF!</v>
      </c>
      <c r="RW114" s="748" t="str">
        <f t="shared" ref="RW114:RW143" si="467">CONCATENATE(DK114,DQ114,DS114,EE114)</f>
        <v>****</v>
      </c>
      <c r="RX114" s="749"/>
      <c r="RY114" s="748" t="str">
        <f t="shared" ref="RY114:RY143" si="468">CONCATENATE(DL114,DR114,DT114)</f>
        <v>***</v>
      </c>
      <c r="RZ114" s="749"/>
      <c r="SA114" s="29">
        <f t="shared" si="427"/>
        <v>2</v>
      </c>
      <c r="SB114" s="30" t="e">
        <f>#REF!</f>
        <v>#REF!</v>
      </c>
      <c r="SC114" s="752" t="str">
        <f t="shared" ref="SC114:SC143" si="469">CONCATENATE(EC114,ED114,EE114,EF114)</f>
        <v>****</v>
      </c>
      <c r="SD114" s="753"/>
      <c r="SE114" s="29">
        <f t="shared" si="428"/>
        <v>2</v>
      </c>
      <c r="SF114" s="30" t="e">
        <f>#REF!</f>
        <v>#REF!</v>
      </c>
      <c r="SG114" s="748"/>
      <c r="SH114" s="749"/>
      <c r="SI114" s="750"/>
      <c r="SJ114" s="749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2" t="s">
        <v>292</v>
      </c>
      <c r="B115" s="554" t="s">
        <v>232</v>
      </c>
      <c r="C115" s="474"/>
      <c r="D115" s="475"/>
      <c r="E115" s="313"/>
      <c r="F115" s="338" t="s">
        <v>294</v>
      </c>
      <c r="G115" s="339" t="s">
        <v>28</v>
      </c>
      <c r="H115" s="562" t="s">
        <v>295</v>
      </c>
      <c r="I115" s="563"/>
      <c r="J115" s="481"/>
      <c r="K115" s="556" t="s">
        <v>226</v>
      </c>
      <c r="L115" s="557"/>
      <c r="M115" s="481"/>
      <c r="N115" s="381" t="s">
        <v>192</v>
      </c>
      <c r="O115" s="481"/>
      <c r="P115" s="381" t="s">
        <v>193</v>
      </c>
      <c r="Q115" s="305"/>
      <c r="R115" s="427"/>
      <c r="S115" s="428"/>
      <c r="T115" s="428"/>
      <c r="U115" s="302"/>
      <c r="V115" s="381" t="s">
        <v>132</v>
      </c>
      <c r="W115" s="300"/>
      <c r="X115" s="301"/>
      <c r="Y115" s="382" t="s">
        <v>200</v>
      </c>
      <c r="Z115" s="299" t="s">
        <v>185</v>
      </c>
      <c r="AA115" s="383"/>
      <c r="AB115" s="384"/>
      <c r="AC115" s="343" t="s">
        <v>215</v>
      </c>
      <c r="AD115" s="610" t="str">
        <f>RI89</f>
        <v>*فخرآور-*****ایمانی-*********</v>
      </c>
      <c r="AE115" s="605"/>
      <c r="AF115" s="605"/>
      <c r="AG115" s="605"/>
      <c r="AH115" s="605"/>
      <c r="AI115" s="605"/>
      <c r="AJ115" s="605"/>
      <c r="AK115" s="605"/>
      <c r="AL115" s="611"/>
      <c r="AM115" s="344" t="s">
        <v>212</v>
      </c>
      <c r="AN115" s="605" t="str">
        <f>RI125</f>
        <v>*******************</v>
      </c>
      <c r="AO115" s="605"/>
      <c r="AP115" s="605"/>
      <c r="AQ115" s="605"/>
      <c r="AR115" s="606"/>
      <c r="AS115" s="615"/>
      <c r="AT115" s="616"/>
      <c r="AU115" s="616"/>
      <c r="AV115" s="616"/>
      <c r="AW115" s="616"/>
      <c r="AX115" s="617"/>
      <c r="AY115" s="1"/>
      <c r="AZ115" s="1"/>
      <c r="BA115" s="1"/>
      <c r="BB115" s="7"/>
      <c r="BC115" s="7"/>
      <c r="BD115" s="7"/>
      <c r="BE115" s="29">
        <f t="shared" si="413"/>
        <v>3</v>
      </c>
      <c r="BF115" s="30" t="e">
        <f>#REF!</f>
        <v>#REF!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 t="s">
        <v>32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14"/>
        <v>3</v>
      </c>
      <c r="CT115" s="30" t="e">
        <f>#REF!</f>
        <v>#REF!</v>
      </c>
      <c r="CU115" s="85" t="str">
        <f t="shared" si="415"/>
        <v>*</v>
      </c>
      <c r="CV115" s="86" t="str">
        <f t="shared" si="416"/>
        <v>*</v>
      </c>
      <c r="CW115" s="85" t="str">
        <f t="shared" si="429"/>
        <v>*</v>
      </c>
      <c r="CX115" s="86" t="str">
        <f t="shared" si="430"/>
        <v>*</v>
      </c>
      <c r="CY115" s="85" t="str">
        <f t="shared" si="417"/>
        <v>*</v>
      </c>
      <c r="CZ115" s="86" t="str">
        <f t="shared" si="418"/>
        <v>*</v>
      </c>
      <c r="DA115" s="85" t="str">
        <f t="shared" si="431"/>
        <v>*</v>
      </c>
      <c r="DB115" s="86" t="str">
        <f t="shared" si="432"/>
        <v>*</v>
      </c>
      <c r="DC115" s="85" t="str">
        <f t="shared" si="433"/>
        <v>*</v>
      </c>
      <c r="DD115" s="86" t="str">
        <f t="shared" si="434"/>
        <v>*</v>
      </c>
      <c r="DE115" s="85" t="str">
        <f t="shared" si="435"/>
        <v>*</v>
      </c>
      <c r="DF115" s="86" t="str">
        <f t="shared" si="436"/>
        <v>*</v>
      </c>
      <c r="DG115" s="85" t="str">
        <f t="shared" si="437"/>
        <v>*</v>
      </c>
      <c r="DH115" s="86" t="str">
        <f t="shared" si="438"/>
        <v>*</v>
      </c>
      <c r="DI115" s="85" t="str">
        <f t="shared" si="439"/>
        <v>*</v>
      </c>
      <c r="DJ115" s="86" t="str">
        <f t="shared" si="440"/>
        <v>*</v>
      </c>
      <c r="DK115" s="217" t="str">
        <f t="shared" si="441"/>
        <v>*</v>
      </c>
      <c r="DL115" s="218" t="str">
        <f t="shared" si="442"/>
        <v>*</v>
      </c>
      <c r="DM115" s="217" t="str">
        <f t="shared" si="443"/>
        <v>*</v>
      </c>
      <c r="DN115" s="218" t="str">
        <f t="shared" si="444"/>
        <v>*</v>
      </c>
      <c r="DO115" s="217" t="str">
        <f t="shared" si="445"/>
        <v>*</v>
      </c>
      <c r="DP115" s="218" t="str">
        <f t="shared" si="446"/>
        <v>*</v>
      </c>
      <c r="DQ115" s="217" t="str">
        <f t="shared" si="447"/>
        <v>*</v>
      </c>
      <c r="DR115" s="218" t="str">
        <f t="shared" si="448"/>
        <v>*</v>
      </c>
      <c r="DS115" s="217" t="str">
        <f t="shared" si="449"/>
        <v>*</v>
      </c>
      <c r="DT115" s="218" t="str">
        <f t="shared" si="450"/>
        <v>*</v>
      </c>
      <c r="DU115" s="217" t="str">
        <f t="shared" si="451"/>
        <v>*</v>
      </c>
      <c r="DV115" s="218" t="str">
        <f t="shared" si="452"/>
        <v>*</v>
      </c>
      <c r="DW115" s="217" t="str">
        <f t="shared" si="453"/>
        <v>*</v>
      </c>
      <c r="DX115" s="218" t="str">
        <f t="shared" si="454"/>
        <v>*</v>
      </c>
      <c r="DY115" s="217" t="str">
        <f t="shared" si="455"/>
        <v>*</v>
      </c>
      <c r="DZ115" s="218" t="str">
        <f t="shared" si="456"/>
        <v>*</v>
      </c>
      <c r="EA115" s="213" t="str">
        <f t="shared" si="457"/>
        <v>*</v>
      </c>
      <c r="EB115" s="214" t="str">
        <f t="shared" si="458"/>
        <v>*</v>
      </c>
      <c r="EC115" s="213" t="str">
        <f t="shared" si="419"/>
        <v>*</v>
      </c>
      <c r="ED115" s="214" t="str">
        <f t="shared" si="420"/>
        <v>*</v>
      </c>
      <c r="EE115" s="213" t="str">
        <f t="shared" si="459"/>
        <v>*</v>
      </c>
      <c r="EF115" s="214" t="str">
        <f t="shared" si="460"/>
        <v>*</v>
      </c>
      <c r="EG115" s="219">
        <f t="shared" si="421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22"/>
        <v>تصویری دور</v>
      </c>
      <c r="PS115" s="30">
        <f t="shared" si="423"/>
        <v>0</v>
      </c>
      <c r="PT115" s="34" t="s">
        <v>33</v>
      </c>
      <c r="PU115" s="746" t="str">
        <f t="shared" si="461"/>
        <v>******</v>
      </c>
      <c r="PV115" s="747"/>
      <c r="PW115" s="746" t="str">
        <f t="shared" si="462"/>
        <v>******</v>
      </c>
      <c r="PX115" s="747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24"/>
        <v>3</v>
      </c>
      <c r="RE115" s="30" t="e">
        <f>#REF!</f>
        <v>#REF!</v>
      </c>
      <c r="RF115" s="34" t="s">
        <v>33</v>
      </c>
      <c r="RG115" s="746" t="str">
        <f t="shared" si="463"/>
        <v>*******************</v>
      </c>
      <c r="RH115" s="747"/>
      <c r="RI115" s="746" t="str">
        <f t="shared" si="464"/>
        <v>*******************</v>
      </c>
      <c r="RJ115" s="747"/>
      <c r="RK115" s="29">
        <f t="shared" si="425"/>
        <v>3</v>
      </c>
      <c r="RL115" s="30" t="e">
        <f>#REF!</f>
        <v>#REF!</v>
      </c>
      <c r="RM115" s="34" t="s">
        <v>33</v>
      </c>
      <c r="RN115" s="109"/>
      <c r="RO115" s="748" t="str">
        <f t="shared" si="465"/>
        <v>*****</v>
      </c>
      <c r="RP115" s="749"/>
      <c r="RQ115" s="109"/>
      <c r="RR115" s="109" t="str">
        <f t="shared" si="466"/>
        <v>*****</v>
      </c>
      <c r="RS115" s="748"/>
      <c r="RT115" s="749"/>
      <c r="RU115" s="29">
        <f t="shared" si="426"/>
        <v>3</v>
      </c>
      <c r="RV115" s="30" t="e">
        <f>#REF!</f>
        <v>#REF!</v>
      </c>
      <c r="RW115" s="748" t="str">
        <f t="shared" si="467"/>
        <v>****</v>
      </c>
      <c r="RX115" s="749"/>
      <c r="RY115" s="748" t="str">
        <f t="shared" si="468"/>
        <v>***</v>
      </c>
      <c r="RZ115" s="749"/>
      <c r="SA115" s="29">
        <f t="shared" si="427"/>
        <v>3</v>
      </c>
      <c r="SB115" s="30" t="e">
        <f>#REF!</f>
        <v>#REF!</v>
      </c>
      <c r="SC115" s="752" t="str">
        <f t="shared" si="469"/>
        <v>****</v>
      </c>
      <c r="SD115" s="753"/>
      <c r="SE115" s="29">
        <f t="shared" si="428"/>
        <v>3</v>
      </c>
      <c r="SF115" s="30" t="e">
        <f>#REF!</f>
        <v>#REF!</v>
      </c>
      <c r="SG115" s="748"/>
      <c r="SH115" s="749"/>
      <c r="SI115" s="750"/>
      <c r="SJ115" s="749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206</v>
      </c>
      <c r="B116" s="386"/>
      <c r="C116" s="387"/>
      <c r="D116" s="388"/>
      <c r="E116" s="318" t="s">
        <v>120</v>
      </c>
      <c r="F116" s="331" t="s">
        <v>157</v>
      </c>
      <c r="G116" s="566" t="s">
        <v>195</v>
      </c>
      <c r="H116" s="567"/>
      <c r="I116" s="567"/>
      <c r="J116" s="568"/>
      <c r="K116" s="579" t="s">
        <v>187</v>
      </c>
      <c r="L116" s="579"/>
      <c r="M116" s="579"/>
      <c r="N116" s="591" t="s">
        <v>196</v>
      </c>
      <c r="O116" s="591"/>
      <c r="P116" s="591"/>
      <c r="Q116" s="591" t="s">
        <v>197</v>
      </c>
      <c r="R116" s="591"/>
      <c r="S116" s="592"/>
      <c r="T116" s="588" t="s">
        <v>204</v>
      </c>
      <c r="U116" s="589"/>
      <c r="V116" s="589"/>
      <c r="W116" s="590"/>
      <c r="X116" s="585" t="s">
        <v>201</v>
      </c>
      <c r="Y116" s="586"/>
      <c r="Z116" s="586"/>
      <c r="AA116" s="586"/>
      <c r="AB116" s="587"/>
      <c r="AC116" s="599" t="str">
        <f>RO53</f>
        <v>************************************جعفری-</v>
      </c>
      <c r="AD116" s="599"/>
      <c r="AE116" s="599"/>
      <c r="AF116" s="599"/>
      <c r="AG116" s="599"/>
      <c r="AH116" s="599"/>
      <c r="AI116" s="600"/>
      <c r="AJ116" s="601"/>
      <c r="AK116" s="601"/>
      <c r="AL116" s="601"/>
      <c r="AM116" s="601"/>
      <c r="AN116" s="601"/>
      <c r="AO116" s="601"/>
      <c r="AP116" s="601"/>
      <c r="AQ116" s="601"/>
      <c r="AR116" s="602"/>
      <c r="AS116" s="615"/>
      <c r="AT116" s="616"/>
      <c r="AU116" s="616"/>
      <c r="AV116" s="616"/>
      <c r="AW116" s="616"/>
      <c r="AX116" s="617"/>
      <c r="AY116" s="1"/>
      <c r="AZ116" s="1"/>
      <c r="BA116" s="1"/>
      <c r="BB116" s="7"/>
      <c r="BC116" s="7"/>
      <c r="BD116" s="7"/>
      <c r="BE116" s="29">
        <f t="shared" si="413"/>
        <v>4</v>
      </c>
      <c r="BF116" s="30" t="str">
        <f t="shared" ref="BF116:BF143" si="470">BC5</f>
        <v>دوشنبه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 t="s">
        <v>32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14"/>
        <v>4</v>
      </c>
      <c r="CT116" s="30" t="str">
        <f t="shared" ref="CT116:CT143" si="471">BC5</f>
        <v>دوشنبه</v>
      </c>
      <c r="CU116" s="85" t="str">
        <f t="shared" si="415"/>
        <v>*</v>
      </c>
      <c r="CV116" s="86" t="str">
        <f t="shared" si="416"/>
        <v>*</v>
      </c>
      <c r="CW116" s="85" t="str">
        <f t="shared" si="429"/>
        <v>*</v>
      </c>
      <c r="CX116" s="86" t="str">
        <f t="shared" si="430"/>
        <v>*</v>
      </c>
      <c r="CY116" s="85" t="str">
        <f t="shared" si="417"/>
        <v>*</v>
      </c>
      <c r="CZ116" s="86" t="str">
        <f t="shared" si="418"/>
        <v>*</v>
      </c>
      <c r="DA116" s="85" t="str">
        <f t="shared" si="431"/>
        <v>*</v>
      </c>
      <c r="DB116" s="86" t="str">
        <f t="shared" si="432"/>
        <v>*</v>
      </c>
      <c r="DC116" s="85" t="str">
        <f t="shared" si="433"/>
        <v>*</v>
      </c>
      <c r="DD116" s="86" t="str">
        <f t="shared" si="434"/>
        <v>*</v>
      </c>
      <c r="DE116" s="85" t="str">
        <f t="shared" si="435"/>
        <v>*</v>
      </c>
      <c r="DF116" s="86" t="str">
        <f t="shared" si="436"/>
        <v>*</v>
      </c>
      <c r="DG116" s="85" t="str">
        <f t="shared" si="437"/>
        <v>*</v>
      </c>
      <c r="DH116" s="86" t="str">
        <f t="shared" si="438"/>
        <v>*</v>
      </c>
      <c r="DI116" s="85" t="str">
        <f t="shared" si="439"/>
        <v>*</v>
      </c>
      <c r="DJ116" s="86" t="str">
        <f t="shared" si="440"/>
        <v>*</v>
      </c>
      <c r="DK116" s="217" t="str">
        <f t="shared" si="441"/>
        <v>*</v>
      </c>
      <c r="DL116" s="218" t="str">
        <f t="shared" si="442"/>
        <v>*</v>
      </c>
      <c r="DM116" s="217" t="str">
        <f t="shared" si="443"/>
        <v>*</v>
      </c>
      <c r="DN116" s="218" t="str">
        <f t="shared" si="444"/>
        <v>*</v>
      </c>
      <c r="DO116" s="217" t="str">
        <f t="shared" si="445"/>
        <v>*</v>
      </c>
      <c r="DP116" s="218" t="str">
        <f t="shared" si="446"/>
        <v>*</v>
      </c>
      <c r="DQ116" s="217" t="str">
        <f t="shared" si="447"/>
        <v>*</v>
      </c>
      <c r="DR116" s="218" t="str">
        <f t="shared" si="448"/>
        <v>*</v>
      </c>
      <c r="DS116" s="217" t="str">
        <f t="shared" si="449"/>
        <v>*</v>
      </c>
      <c r="DT116" s="218" t="str">
        <f t="shared" si="450"/>
        <v>*</v>
      </c>
      <c r="DU116" s="217" t="str">
        <f t="shared" si="451"/>
        <v>*</v>
      </c>
      <c r="DV116" s="218" t="str">
        <f t="shared" si="452"/>
        <v>*</v>
      </c>
      <c r="DW116" s="217" t="str">
        <f t="shared" si="453"/>
        <v>*</v>
      </c>
      <c r="DX116" s="218" t="str">
        <f t="shared" si="454"/>
        <v>*</v>
      </c>
      <c r="DY116" s="217" t="str">
        <f t="shared" si="455"/>
        <v>*</v>
      </c>
      <c r="DZ116" s="218" t="str">
        <f t="shared" si="456"/>
        <v>*</v>
      </c>
      <c r="EA116" s="213" t="str">
        <f t="shared" si="457"/>
        <v>*</v>
      </c>
      <c r="EB116" s="214" t="str">
        <f t="shared" si="458"/>
        <v>*</v>
      </c>
      <c r="EC116" s="213" t="str">
        <f t="shared" si="419"/>
        <v>*</v>
      </c>
      <c r="ED116" s="214" t="str">
        <f t="shared" si="420"/>
        <v>*</v>
      </c>
      <c r="EE116" s="213" t="str">
        <f t="shared" si="459"/>
        <v>*</v>
      </c>
      <c r="EF116" s="214" t="str">
        <f t="shared" si="460"/>
        <v>*</v>
      </c>
      <c r="EG116" s="219">
        <f t="shared" si="421"/>
        <v>4</v>
      </c>
      <c r="EH116" s="220" t="str">
        <f t="shared" ref="EH116:EH143" si="472">BC5</f>
        <v>دوشنبه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22"/>
        <v>0</v>
      </c>
      <c r="PS116" s="30" t="str">
        <f t="shared" si="423"/>
        <v>سی ان ان / پرس / راشا  انگلیسی</v>
      </c>
      <c r="PT116" s="34" t="s">
        <v>33</v>
      </c>
      <c r="PU116" s="746" t="str">
        <f t="shared" si="461"/>
        <v>******</v>
      </c>
      <c r="PV116" s="747"/>
      <c r="PW116" s="746" t="str">
        <f t="shared" si="462"/>
        <v>******</v>
      </c>
      <c r="PX116" s="747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24"/>
        <v>4</v>
      </c>
      <c r="RE116" s="30" t="str">
        <f t="shared" ref="RE116:RE143" si="473">BC5</f>
        <v>دوشنبه</v>
      </c>
      <c r="RF116" s="34" t="s">
        <v>33</v>
      </c>
      <c r="RG116" s="746" t="str">
        <f t="shared" si="463"/>
        <v>*******************</v>
      </c>
      <c r="RH116" s="747"/>
      <c r="RI116" s="746" t="str">
        <f t="shared" si="464"/>
        <v>*******************</v>
      </c>
      <c r="RJ116" s="747"/>
      <c r="RK116" s="29">
        <f t="shared" si="425"/>
        <v>4</v>
      </c>
      <c r="RL116" s="30" t="str">
        <f t="shared" ref="RL116:RL143" si="474">BC5</f>
        <v>دوشنبه</v>
      </c>
      <c r="RM116" s="34" t="s">
        <v>33</v>
      </c>
      <c r="RN116" s="109"/>
      <c r="RO116" s="748" t="str">
        <f t="shared" si="465"/>
        <v>*****</v>
      </c>
      <c r="RP116" s="749"/>
      <c r="RQ116" s="109"/>
      <c r="RR116" s="109" t="str">
        <f t="shared" si="466"/>
        <v>*****</v>
      </c>
      <c r="RS116" s="748"/>
      <c r="RT116" s="749"/>
      <c r="RU116" s="29">
        <f t="shared" si="426"/>
        <v>4</v>
      </c>
      <c r="RV116" s="30" t="str">
        <f t="shared" ref="RV116:RV143" si="475">BC5</f>
        <v>دوشنبه</v>
      </c>
      <c r="RW116" s="748" t="str">
        <f t="shared" si="467"/>
        <v>****</v>
      </c>
      <c r="RX116" s="749"/>
      <c r="RY116" s="748" t="str">
        <f t="shared" si="468"/>
        <v>***</v>
      </c>
      <c r="RZ116" s="749"/>
      <c r="SA116" s="29">
        <f t="shared" si="427"/>
        <v>4</v>
      </c>
      <c r="SB116" s="30" t="str">
        <f t="shared" ref="SB116:SB143" si="476">BC5</f>
        <v>دوشنبه</v>
      </c>
      <c r="SC116" s="752" t="str">
        <f t="shared" si="469"/>
        <v>****</v>
      </c>
      <c r="SD116" s="753"/>
      <c r="SE116" s="29">
        <f t="shared" si="428"/>
        <v>4</v>
      </c>
      <c r="SF116" s="30" t="str">
        <f t="shared" ref="SF116:SF143" si="477">BC5</f>
        <v>دوشنبه</v>
      </c>
      <c r="SG116" s="748" t="str">
        <f t="shared" ref="SG116:SG144" si="478">CONCATENATE(DU116,DW116,DY116)</f>
        <v>***</v>
      </c>
      <c r="SH116" s="749"/>
      <c r="SI116" s="750" t="str">
        <f t="shared" ref="SI116:SI144" si="479">CONCATENATE(DV116,DX116,DZ116)</f>
        <v>***</v>
      </c>
      <c r="SJ116" s="749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109</v>
      </c>
      <c r="F117" s="320" t="s">
        <v>34</v>
      </c>
      <c r="G117" s="569"/>
      <c r="H117" s="570"/>
      <c r="I117" s="570"/>
      <c r="J117" s="571"/>
      <c r="K117" s="593"/>
      <c r="L117" s="593"/>
      <c r="M117" s="593"/>
      <c r="N117" s="593"/>
      <c r="O117" s="593"/>
      <c r="P117" s="593"/>
      <c r="Q117" s="593"/>
      <c r="R117" s="593"/>
      <c r="S117" s="594"/>
      <c r="T117" s="580"/>
      <c r="U117" s="581"/>
      <c r="V117" s="581"/>
      <c r="W117" s="582"/>
      <c r="X117" s="583"/>
      <c r="Y117" s="583"/>
      <c r="Z117" s="583"/>
      <c r="AA117" s="583"/>
      <c r="AB117" s="584"/>
      <c r="AC117" s="595" t="str">
        <f>RO17</f>
        <v>***********</v>
      </c>
      <c r="AD117" s="596"/>
      <c r="AE117" s="596"/>
      <c r="AF117" s="596"/>
      <c r="AG117" s="596"/>
      <c r="AH117" s="596"/>
      <c r="AI117" s="597"/>
      <c r="AJ117" s="598"/>
      <c r="AK117" s="583"/>
      <c r="AL117" s="583"/>
      <c r="AM117" s="583"/>
      <c r="AN117" s="583"/>
      <c r="AO117" s="583"/>
      <c r="AP117" s="583"/>
      <c r="AQ117" s="583"/>
      <c r="AR117" s="584"/>
      <c r="AS117" s="618"/>
      <c r="AT117" s="619"/>
      <c r="AU117" s="619"/>
      <c r="AV117" s="619"/>
      <c r="AW117" s="619"/>
      <c r="AX117" s="620"/>
      <c r="AY117" s="1"/>
      <c r="AZ117" s="1"/>
      <c r="BA117" s="1"/>
      <c r="BB117" s="7"/>
      <c r="BC117" s="7"/>
      <c r="BD117" s="7"/>
      <c r="BE117" s="29">
        <f t="shared" si="413"/>
        <v>5</v>
      </c>
      <c r="BF117" s="30" t="str">
        <f t="shared" si="470"/>
        <v>سه شنبه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14"/>
        <v>5</v>
      </c>
      <c r="CT117" s="30" t="str">
        <f t="shared" si="471"/>
        <v>سه شنبه</v>
      </c>
      <c r="CU117" s="85" t="str">
        <f t="shared" si="415"/>
        <v>*</v>
      </c>
      <c r="CV117" s="86" t="str">
        <f t="shared" si="416"/>
        <v>*</v>
      </c>
      <c r="CW117" s="85" t="str">
        <f t="shared" si="429"/>
        <v>*</v>
      </c>
      <c r="CX117" s="86" t="str">
        <f t="shared" si="430"/>
        <v>*</v>
      </c>
      <c r="CY117" s="85" t="str">
        <f t="shared" si="417"/>
        <v>*</v>
      </c>
      <c r="CZ117" s="86" t="str">
        <f t="shared" si="418"/>
        <v>*</v>
      </c>
      <c r="DA117" s="85" t="str">
        <f t="shared" si="431"/>
        <v>*</v>
      </c>
      <c r="DB117" s="86" t="str">
        <f t="shared" si="432"/>
        <v>*</v>
      </c>
      <c r="DC117" s="85" t="str">
        <f t="shared" si="433"/>
        <v>*</v>
      </c>
      <c r="DD117" s="86" t="str">
        <f t="shared" si="434"/>
        <v>*</v>
      </c>
      <c r="DE117" s="85" t="str">
        <f t="shared" si="435"/>
        <v>*</v>
      </c>
      <c r="DF117" s="86" t="str">
        <f t="shared" si="436"/>
        <v>*</v>
      </c>
      <c r="DG117" s="85" t="str">
        <f t="shared" si="437"/>
        <v>*</v>
      </c>
      <c r="DH117" s="86" t="str">
        <f t="shared" si="438"/>
        <v>*</v>
      </c>
      <c r="DI117" s="85" t="str">
        <f t="shared" si="439"/>
        <v>*</v>
      </c>
      <c r="DJ117" s="86" t="str">
        <f t="shared" si="440"/>
        <v>*</v>
      </c>
      <c r="DK117" s="217" t="str">
        <f t="shared" si="441"/>
        <v>*</v>
      </c>
      <c r="DL117" s="218" t="str">
        <f t="shared" si="442"/>
        <v>*</v>
      </c>
      <c r="DM117" s="217" t="str">
        <f t="shared" si="443"/>
        <v>*</v>
      </c>
      <c r="DN117" s="218" t="str">
        <f t="shared" si="444"/>
        <v>*</v>
      </c>
      <c r="DO117" s="217" t="str">
        <f t="shared" si="445"/>
        <v>*</v>
      </c>
      <c r="DP117" s="218" t="str">
        <f t="shared" si="446"/>
        <v>*</v>
      </c>
      <c r="DQ117" s="217" t="str">
        <f t="shared" si="447"/>
        <v>*</v>
      </c>
      <c r="DR117" s="218" t="str">
        <f t="shared" si="448"/>
        <v>*</v>
      </c>
      <c r="DS117" s="217" t="str">
        <f t="shared" si="449"/>
        <v>*</v>
      </c>
      <c r="DT117" s="218" t="str">
        <f t="shared" si="450"/>
        <v>*</v>
      </c>
      <c r="DU117" s="217" t="str">
        <f t="shared" si="451"/>
        <v>*</v>
      </c>
      <c r="DV117" s="218" t="str">
        <f t="shared" si="452"/>
        <v>*</v>
      </c>
      <c r="DW117" s="217" t="str">
        <f t="shared" si="453"/>
        <v>*</v>
      </c>
      <c r="DX117" s="218" t="str">
        <f t="shared" si="454"/>
        <v>*</v>
      </c>
      <c r="DY117" s="217" t="str">
        <f t="shared" si="455"/>
        <v>*</v>
      </c>
      <c r="DZ117" s="218" t="str">
        <f t="shared" si="456"/>
        <v>*</v>
      </c>
      <c r="EA117" s="213" t="str">
        <f t="shared" si="457"/>
        <v>*</v>
      </c>
      <c r="EB117" s="214" t="str">
        <f t="shared" si="458"/>
        <v>*</v>
      </c>
      <c r="EC117" s="213" t="str">
        <f t="shared" si="419"/>
        <v>*</v>
      </c>
      <c r="ED117" s="214" t="str">
        <f t="shared" si="420"/>
        <v>*</v>
      </c>
      <c r="EE117" s="213" t="str">
        <f t="shared" si="459"/>
        <v>*</v>
      </c>
      <c r="EF117" s="214" t="str">
        <f t="shared" si="460"/>
        <v>*</v>
      </c>
      <c r="EG117" s="219">
        <f t="shared" si="421"/>
        <v>5</v>
      </c>
      <c r="EH117" s="220" t="str">
        <f t="shared" si="472"/>
        <v>سه 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22"/>
        <v>0</v>
      </c>
      <c r="PS117" s="30">
        <f t="shared" si="423"/>
        <v>0</v>
      </c>
      <c r="PT117" s="34" t="s">
        <v>33</v>
      </c>
      <c r="PU117" s="746" t="str">
        <f t="shared" si="461"/>
        <v>******</v>
      </c>
      <c r="PV117" s="747"/>
      <c r="PW117" s="746" t="str">
        <f t="shared" si="462"/>
        <v>******</v>
      </c>
      <c r="PX117" s="747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24"/>
        <v>5</v>
      </c>
      <c r="RE117" s="30" t="str">
        <f t="shared" si="473"/>
        <v>سه شنبه</v>
      </c>
      <c r="RF117" s="34" t="s">
        <v>33</v>
      </c>
      <c r="RG117" s="746" t="str">
        <f t="shared" si="463"/>
        <v>*******************</v>
      </c>
      <c r="RH117" s="747"/>
      <c r="RI117" s="746" t="str">
        <f t="shared" si="464"/>
        <v>*******************</v>
      </c>
      <c r="RJ117" s="747"/>
      <c r="RK117" s="29">
        <f t="shared" si="425"/>
        <v>5</v>
      </c>
      <c r="RL117" s="30" t="str">
        <f t="shared" si="474"/>
        <v>سه شنبه</v>
      </c>
      <c r="RM117" s="34" t="s">
        <v>33</v>
      </c>
      <c r="RN117" s="109"/>
      <c r="RO117" s="748" t="str">
        <f t="shared" si="465"/>
        <v>*****</v>
      </c>
      <c r="RP117" s="749"/>
      <c r="RQ117" s="109"/>
      <c r="RR117" s="109" t="str">
        <f t="shared" si="466"/>
        <v>*****</v>
      </c>
      <c r="RS117" s="748"/>
      <c r="RT117" s="749"/>
      <c r="RU117" s="29">
        <f t="shared" si="426"/>
        <v>5</v>
      </c>
      <c r="RV117" s="30" t="str">
        <f t="shared" si="475"/>
        <v>سه شنبه</v>
      </c>
      <c r="RW117" s="748" t="str">
        <f t="shared" si="467"/>
        <v>****</v>
      </c>
      <c r="RX117" s="749"/>
      <c r="RY117" s="748" t="str">
        <f t="shared" si="468"/>
        <v>***</v>
      </c>
      <c r="RZ117" s="749"/>
      <c r="SA117" s="29">
        <f t="shared" si="427"/>
        <v>5</v>
      </c>
      <c r="SB117" s="30" t="str">
        <f t="shared" si="476"/>
        <v>سه شنبه</v>
      </c>
      <c r="SC117" s="752" t="str">
        <f t="shared" si="469"/>
        <v>****</v>
      </c>
      <c r="SD117" s="753"/>
      <c r="SE117" s="29">
        <f t="shared" si="428"/>
        <v>5</v>
      </c>
      <c r="SF117" s="30" t="str">
        <f t="shared" si="477"/>
        <v>سه شنبه</v>
      </c>
      <c r="SG117" s="748" t="str">
        <f t="shared" si="478"/>
        <v>***</v>
      </c>
      <c r="SH117" s="749"/>
      <c r="SI117" s="750" t="str">
        <f t="shared" si="479"/>
        <v>***</v>
      </c>
      <c r="SJ117" s="749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286</v>
      </c>
      <c r="B118" s="251" t="s">
        <v>319</v>
      </c>
      <c r="C118" s="349" t="s">
        <v>172</v>
      </c>
      <c r="D118" s="350" t="s">
        <v>207</v>
      </c>
      <c r="E118" s="351" t="s">
        <v>209</v>
      </c>
      <c r="F118" s="352" t="s">
        <v>208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303</v>
      </c>
      <c r="O118" s="245" t="s">
        <v>303</v>
      </c>
      <c r="P118" s="193" t="s">
        <v>303</v>
      </c>
      <c r="Q118" s="577" t="s">
        <v>303</v>
      </c>
      <c r="R118" s="578"/>
      <c r="S118" s="246" t="s">
        <v>110</v>
      </c>
      <c r="T118" s="354"/>
      <c r="U118" s="354"/>
      <c r="V118" s="354"/>
      <c r="W118" s="354"/>
      <c r="X118" s="246" t="s">
        <v>111</v>
      </c>
      <c r="Y118" s="354"/>
      <c r="Z118" s="354"/>
      <c r="AA118" s="354"/>
      <c r="AB118" s="354"/>
      <c r="AC118" s="247" t="s">
        <v>135</v>
      </c>
      <c r="AD118" s="248"/>
      <c r="AE118" s="248"/>
      <c r="AF118" s="248"/>
      <c r="AG118" s="249" t="s">
        <v>31</v>
      </c>
      <c r="AH118" s="248"/>
      <c r="AI118" s="248"/>
      <c r="AJ118" s="248"/>
      <c r="AK118" s="247" t="s">
        <v>112</v>
      </c>
      <c r="AL118" s="248"/>
      <c r="AM118" s="248"/>
      <c r="AN118" s="248"/>
      <c r="AO118" s="249" t="s">
        <v>113</v>
      </c>
      <c r="AP118" s="248"/>
      <c r="AQ118" s="248"/>
      <c r="AR118" s="248"/>
      <c r="AS118" s="247" t="s">
        <v>198</v>
      </c>
      <c r="AT118" s="248"/>
      <c r="AU118" s="248"/>
      <c r="AV118" s="250" t="s">
        <v>114</v>
      </c>
      <c r="AW118" s="189" t="s">
        <v>289</v>
      </c>
      <c r="AX118" s="194"/>
      <c r="AY118" s="1"/>
      <c r="AZ118" s="1"/>
      <c r="BA118" s="1"/>
      <c r="BB118" s="7"/>
      <c r="BC118" s="7"/>
      <c r="BD118" s="7"/>
      <c r="BE118" s="29">
        <f t="shared" si="413"/>
        <v>6</v>
      </c>
      <c r="BF118" s="30" t="str">
        <f t="shared" si="470"/>
        <v>چهارشنبه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14"/>
        <v>6</v>
      </c>
      <c r="CT118" s="30" t="str">
        <f t="shared" si="471"/>
        <v>چهارشنبه</v>
      </c>
      <c r="CU118" s="85" t="str">
        <f t="shared" si="415"/>
        <v>*</v>
      </c>
      <c r="CV118" s="86" t="str">
        <f t="shared" si="416"/>
        <v>*</v>
      </c>
      <c r="CW118" s="85" t="str">
        <f t="shared" si="429"/>
        <v>*</v>
      </c>
      <c r="CX118" s="86" t="str">
        <f t="shared" si="430"/>
        <v>*</v>
      </c>
      <c r="CY118" s="85" t="str">
        <f t="shared" si="417"/>
        <v>*</v>
      </c>
      <c r="CZ118" s="86" t="str">
        <f t="shared" si="418"/>
        <v>*</v>
      </c>
      <c r="DA118" s="85" t="str">
        <f t="shared" si="431"/>
        <v>*</v>
      </c>
      <c r="DB118" s="86" t="str">
        <f t="shared" si="432"/>
        <v>*</v>
      </c>
      <c r="DC118" s="85" t="str">
        <f t="shared" si="433"/>
        <v>*</v>
      </c>
      <c r="DD118" s="86" t="str">
        <f t="shared" si="434"/>
        <v>*</v>
      </c>
      <c r="DE118" s="85" t="str">
        <f t="shared" si="435"/>
        <v>*</v>
      </c>
      <c r="DF118" s="86" t="str">
        <f t="shared" si="436"/>
        <v>*</v>
      </c>
      <c r="DG118" s="85" t="str">
        <f t="shared" si="437"/>
        <v>*</v>
      </c>
      <c r="DH118" s="86" t="str">
        <f t="shared" si="438"/>
        <v>*</v>
      </c>
      <c r="DI118" s="85" t="str">
        <f t="shared" si="439"/>
        <v>*</v>
      </c>
      <c r="DJ118" s="86" t="str">
        <f t="shared" si="440"/>
        <v>*</v>
      </c>
      <c r="DK118" s="217" t="str">
        <f t="shared" si="441"/>
        <v>*</v>
      </c>
      <c r="DL118" s="218" t="str">
        <f t="shared" si="442"/>
        <v>*</v>
      </c>
      <c r="DM118" s="217" t="str">
        <f t="shared" si="443"/>
        <v>*</v>
      </c>
      <c r="DN118" s="218" t="str">
        <f t="shared" si="444"/>
        <v>*</v>
      </c>
      <c r="DO118" s="217" t="str">
        <f t="shared" si="445"/>
        <v>*</v>
      </c>
      <c r="DP118" s="218" t="str">
        <f t="shared" si="446"/>
        <v>*</v>
      </c>
      <c r="DQ118" s="217" t="str">
        <f t="shared" si="447"/>
        <v>*</v>
      </c>
      <c r="DR118" s="218" t="str">
        <f t="shared" si="448"/>
        <v>*</v>
      </c>
      <c r="DS118" s="217" t="str">
        <f t="shared" si="449"/>
        <v>*</v>
      </c>
      <c r="DT118" s="218" t="str">
        <f t="shared" si="450"/>
        <v>*</v>
      </c>
      <c r="DU118" s="217" t="str">
        <f t="shared" si="451"/>
        <v>*</v>
      </c>
      <c r="DV118" s="218" t="str">
        <f t="shared" si="452"/>
        <v>*</v>
      </c>
      <c r="DW118" s="217" t="str">
        <f t="shared" si="453"/>
        <v>*</v>
      </c>
      <c r="DX118" s="218" t="str">
        <f t="shared" si="454"/>
        <v>*</v>
      </c>
      <c r="DY118" s="217" t="str">
        <f t="shared" si="455"/>
        <v>*</v>
      </c>
      <c r="DZ118" s="218" t="str">
        <f t="shared" si="456"/>
        <v>*</v>
      </c>
      <c r="EA118" s="213" t="str">
        <f t="shared" si="457"/>
        <v>*</v>
      </c>
      <c r="EB118" s="214" t="str">
        <f t="shared" si="458"/>
        <v>*</v>
      </c>
      <c r="EC118" s="213" t="str">
        <f t="shared" si="419"/>
        <v>*</v>
      </c>
      <c r="ED118" s="214" t="str">
        <f t="shared" si="420"/>
        <v>*</v>
      </c>
      <c r="EE118" s="213" t="str">
        <f t="shared" si="459"/>
        <v>*</v>
      </c>
      <c r="EF118" s="214" t="str">
        <f t="shared" si="460"/>
        <v>*</v>
      </c>
      <c r="EG118" s="219">
        <f t="shared" si="421"/>
        <v>6</v>
      </c>
      <c r="EH118" s="220" t="str">
        <f t="shared" si="472"/>
        <v>چهارشنبه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22"/>
        <v>حضوری</v>
      </c>
      <c r="PS118" s="30" t="str">
        <f t="shared" si="423"/>
        <v>حضوری</v>
      </c>
      <c r="PT118" s="34" t="s">
        <v>33</v>
      </c>
      <c r="PU118" s="746" t="str">
        <f t="shared" si="461"/>
        <v>******</v>
      </c>
      <c r="PV118" s="747"/>
      <c r="PW118" s="746" t="str">
        <f t="shared" si="462"/>
        <v>******</v>
      </c>
      <c r="PX118" s="747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24"/>
        <v>6</v>
      </c>
      <c r="RE118" s="30" t="str">
        <f t="shared" si="473"/>
        <v>چهارشنبه</v>
      </c>
      <c r="RF118" s="34" t="s">
        <v>33</v>
      </c>
      <c r="RG118" s="746" t="str">
        <f t="shared" si="463"/>
        <v>*******************</v>
      </c>
      <c r="RH118" s="747"/>
      <c r="RI118" s="746" t="str">
        <f t="shared" si="464"/>
        <v>*******************</v>
      </c>
      <c r="RJ118" s="747"/>
      <c r="RK118" s="29">
        <f t="shared" si="425"/>
        <v>6</v>
      </c>
      <c r="RL118" s="30" t="str">
        <f t="shared" si="474"/>
        <v>چهارشنبه</v>
      </c>
      <c r="RM118" s="34" t="s">
        <v>33</v>
      </c>
      <c r="RN118" s="109"/>
      <c r="RO118" s="748" t="str">
        <f t="shared" si="465"/>
        <v>*****</v>
      </c>
      <c r="RP118" s="749"/>
      <c r="RQ118" s="109"/>
      <c r="RR118" s="109" t="str">
        <f t="shared" si="466"/>
        <v>*****</v>
      </c>
      <c r="RS118" s="748"/>
      <c r="RT118" s="749"/>
      <c r="RU118" s="29">
        <f t="shared" si="426"/>
        <v>6</v>
      </c>
      <c r="RV118" s="30" t="str">
        <f t="shared" si="475"/>
        <v>چهارشنبه</v>
      </c>
      <c r="RW118" s="748" t="str">
        <f t="shared" si="467"/>
        <v>****</v>
      </c>
      <c r="RX118" s="749"/>
      <c r="RY118" s="748" t="str">
        <f t="shared" si="468"/>
        <v>***</v>
      </c>
      <c r="RZ118" s="749"/>
      <c r="SA118" s="29">
        <f t="shared" si="427"/>
        <v>6</v>
      </c>
      <c r="SB118" s="30" t="str">
        <f t="shared" si="476"/>
        <v>چهارشنبه</v>
      </c>
      <c r="SC118" s="752" t="str">
        <f t="shared" si="469"/>
        <v>****</v>
      </c>
      <c r="SD118" s="753"/>
      <c r="SE118" s="29">
        <f t="shared" si="428"/>
        <v>6</v>
      </c>
      <c r="SF118" s="30" t="str">
        <f t="shared" si="477"/>
        <v>چهارشنبه</v>
      </c>
      <c r="SG118" s="748" t="str">
        <f t="shared" si="478"/>
        <v>***</v>
      </c>
      <c r="SH118" s="749"/>
      <c r="SI118" s="750" t="str">
        <f t="shared" si="479"/>
        <v>***</v>
      </c>
      <c r="SJ118" s="749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290</v>
      </c>
      <c r="B119" s="252" t="s">
        <v>149</v>
      </c>
      <c r="C119" s="315"/>
      <c r="D119" s="314"/>
      <c r="E119" s="308"/>
      <c r="F119" s="321" t="s">
        <v>104</v>
      </c>
      <c r="G119" s="322" t="s">
        <v>27</v>
      </c>
      <c r="H119" s="558" t="s">
        <v>293</v>
      </c>
      <c r="I119" s="559"/>
      <c r="J119" s="279"/>
      <c r="K119" s="564" t="s">
        <v>297</v>
      </c>
      <c r="L119" s="565"/>
      <c r="M119" s="254"/>
      <c r="N119" s="356" t="s">
        <v>202</v>
      </c>
      <c r="O119" s="255"/>
      <c r="P119" s="253"/>
      <c r="Q119" s="256"/>
      <c r="R119" s="257"/>
      <c r="S119" s="357" t="s">
        <v>194</v>
      </c>
      <c r="T119" s="258"/>
      <c r="U119" s="259"/>
      <c r="V119" s="260"/>
      <c r="W119" s="253"/>
      <c r="X119" s="262"/>
      <c r="Y119" s="423"/>
      <c r="Z119" s="261"/>
      <c r="AA119" s="262"/>
      <c r="AB119" s="263"/>
      <c r="AC119" s="332" t="s">
        <v>213</v>
      </c>
      <c r="AD119" s="574" t="str">
        <f>RG54</f>
        <v>*********************************************************</v>
      </c>
      <c r="AE119" s="575"/>
      <c r="AF119" s="575"/>
      <c r="AG119" s="575"/>
      <c r="AH119" s="575"/>
      <c r="AI119" s="575"/>
      <c r="AJ119" s="575"/>
      <c r="AK119" s="575"/>
      <c r="AL119" s="575"/>
      <c r="AM119" s="575"/>
      <c r="AN119" s="575"/>
      <c r="AO119" s="575"/>
      <c r="AP119" s="575"/>
      <c r="AQ119" s="575"/>
      <c r="AR119" s="576"/>
      <c r="AS119" s="607" t="s">
        <v>216</v>
      </c>
      <c r="AT119" s="608"/>
      <c r="AU119" s="608"/>
      <c r="AV119" s="608"/>
      <c r="AW119" s="608"/>
      <c r="AX119" s="609"/>
      <c r="AY119" s="1"/>
      <c r="AZ119" s="1"/>
      <c r="BA119" s="1"/>
      <c r="BB119" s="7"/>
      <c r="BC119" s="7"/>
      <c r="BD119" s="7"/>
      <c r="BE119" s="29">
        <f t="shared" si="413"/>
        <v>7</v>
      </c>
      <c r="BF119" s="30" t="str">
        <f t="shared" si="470"/>
        <v>پنجشنبه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14"/>
        <v>7</v>
      </c>
      <c r="CT119" s="30" t="str">
        <f t="shared" si="471"/>
        <v>پنجشنبه</v>
      </c>
      <c r="CU119" s="85" t="str">
        <f t="shared" si="415"/>
        <v>*</v>
      </c>
      <c r="CV119" s="86" t="str">
        <f t="shared" si="416"/>
        <v>*</v>
      </c>
      <c r="CW119" s="85" t="str">
        <f t="shared" si="429"/>
        <v>*</v>
      </c>
      <c r="CX119" s="86" t="str">
        <f t="shared" si="430"/>
        <v>*</v>
      </c>
      <c r="CY119" s="85" t="str">
        <f t="shared" si="417"/>
        <v>*</v>
      </c>
      <c r="CZ119" s="86" t="str">
        <f t="shared" si="418"/>
        <v>*</v>
      </c>
      <c r="DA119" s="85" t="str">
        <f t="shared" si="431"/>
        <v>*</v>
      </c>
      <c r="DB119" s="86" t="str">
        <f t="shared" si="432"/>
        <v>*</v>
      </c>
      <c r="DC119" s="85" t="str">
        <f t="shared" si="433"/>
        <v>*</v>
      </c>
      <c r="DD119" s="86" t="str">
        <f t="shared" si="434"/>
        <v>*</v>
      </c>
      <c r="DE119" s="85" t="str">
        <f t="shared" si="435"/>
        <v>*</v>
      </c>
      <c r="DF119" s="86" t="str">
        <f t="shared" si="436"/>
        <v>*</v>
      </c>
      <c r="DG119" s="85" t="str">
        <f t="shared" si="437"/>
        <v>*</v>
      </c>
      <c r="DH119" s="86" t="str">
        <f t="shared" si="438"/>
        <v>*</v>
      </c>
      <c r="DI119" s="85" t="str">
        <f t="shared" si="439"/>
        <v>*</v>
      </c>
      <c r="DJ119" s="86" t="str">
        <f t="shared" si="440"/>
        <v>*</v>
      </c>
      <c r="DK119" s="217" t="str">
        <f t="shared" si="441"/>
        <v>*</v>
      </c>
      <c r="DL119" s="218" t="str">
        <f t="shared" si="442"/>
        <v>*</v>
      </c>
      <c r="DM119" s="217" t="str">
        <f t="shared" si="443"/>
        <v>*</v>
      </c>
      <c r="DN119" s="218" t="str">
        <f t="shared" si="444"/>
        <v>*</v>
      </c>
      <c r="DO119" s="217" t="str">
        <f t="shared" si="445"/>
        <v>*</v>
      </c>
      <c r="DP119" s="218" t="str">
        <f t="shared" si="446"/>
        <v>*</v>
      </c>
      <c r="DQ119" s="217" t="str">
        <f t="shared" si="447"/>
        <v>*</v>
      </c>
      <c r="DR119" s="218" t="str">
        <f t="shared" si="448"/>
        <v>*</v>
      </c>
      <c r="DS119" s="217" t="str">
        <f t="shared" si="449"/>
        <v>*</v>
      </c>
      <c r="DT119" s="218" t="str">
        <f t="shared" si="450"/>
        <v>*</v>
      </c>
      <c r="DU119" s="217" t="str">
        <f t="shared" si="451"/>
        <v>*</v>
      </c>
      <c r="DV119" s="218" t="str">
        <f t="shared" si="452"/>
        <v>*</v>
      </c>
      <c r="DW119" s="217" t="str">
        <f t="shared" si="453"/>
        <v>*</v>
      </c>
      <c r="DX119" s="218" t="str">
        <f t="shared" si="454"/>
        <v>*</v>
      </c>
      <c r="DY119" s="217" t="str">
        <f t="shared" si="455"/>
        <v>*</v>
      </c>
      <c r="DZ119" s="218" t="str">
        <f t="shared" si="456"/>
        <v>*</v>
      </c>
      <c r="EA119" s="213" t="str">
        <f t="shared" si="457"/>
        <v>*</v>
      </c>
      <c r="EB119" s="214" t="str">
        <f t="shared" si="458"/>
        <v>*</v>
      </c>
      <c r="EC119" s="213" t="str">
        <f t="shared" si="419"/>
        <v>*</v>
      </c>
      <c r="ED119" s="214" t="str">
        <f t="shared" si="420"/>
        <v>*</v>
      </c>
      <c r="EE119" s="213" t="str">
        <f t="shared" si="459"/>
        <v>*</v>
      </c>
      <c r="EF119" s="214" t="str">
        <f t="shared" si="460"/>
        <v>*</v>
      </c>
      <c r="EG119" s="219">
        <f t="shared" si="421"/>
        <v>7</v>
      </c>
      <c r="EH119" s="220" t="str">
        <f t="shared" si="472"/>
        <v>پنجشنبه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22"/>
        <v>0</v>
      </c>
      <c r="PS119" s="30">
        <f t="shared" si="423"/>
        <v>0</v>
      </c>
      <c r="PT119" s="34" t="s">
        <v>33</v>
      </c>
      <c r="PU119" s="746" t="str">
        <f t="shared" si="461"/>
        <v>******</v>
      </c>
      <c r="PV119" s="747"/>
      <c r="PW119" s="746" t="str">
        <f t="shared" si="462"/>
        <v>******</v>
      </c>
      <c r="PX119" s="747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24"/>
        <v>7</v>
      </c>
      <c r="RE119" s="30" t="str">
        <f t="shared" si="473"/>
        <v>پنجشنبه</v>
      </c>
      <c r="RF119" s="34" t="s">
        <v>33</v>
      </c>
      <c r="RG119" s="746" t="str">
        <f t="shared" si="463"/>
        <v>*******************</v>
      </c>
      <c r="RH119" s="747"/>
      <c r="RI119" s="746" t="str">
        <f t="shared" si="464"/>
        <v>*******************</v>
      </c>
      <c r="RJ119" s="747"/>
      <c r="RK119" s="29">
        <f t="shared" si="425"/>
        <v>7</v>
      </c>
      <c r="RL119" s="30" t="str">
        <f t="shared" si="474"/>
        <v>پنجشنبه</v>
      </c>
      <c r="RM119" s="34" t="s">
        <v>33</v>
      </c>
      <c r="RN119" s="109"/>
      <c r="RO119" s="748" t="str">
        <f t="shared" si="465"/>
        <v>*****</v>
      </c>
      <c r="RP119" s="749"/>
      <c r="RQ119" s="109"/>
      <c r="RR119" s="109" t="str">
        <f t="shared" si="466"/>
        <v>*****</v>
      </c>
      <c r="RS119" s="748"/>
      <c r="RT119" s="749"/>
      <c r="RU119" s="29">
        <f t="shared" si="426"/>
        <v>7</v>
      </c>
      <c r="RV119" s="30" t="str">
        <f t="shared" si="475"/>
        <v>پنجشنبه</v>
      </c>
      <c r="RW119" s="748" t="str">
        <f t="shared" si="467"/>
        <v>****</v>
      </c>
      <c r="RX119" s="749"/>
      <c r="RY119" s="748" t="str">
        <f t="shared" si="468"/>
        <v>***</v>
      </c>
      <c r="RZ119" s="749"/>
      <c r="SA119" s="29">
        <f t="shared" si="427"/>
        <v>7</v>
      </c>
      <c r="SB119" s="30" t="str">
        <f t="shared" si="476"/>
        <v>پنجشنبه</v>
      </c>
      <c r="SC119" s="752" t="str">
        <f t="shared" si="469"/>
        <v>****</v>
      </c>
      <c r="SD119" s="753"/>
      <c r="SE119" s="29">
        <f t="shared" si="428"/>
        <v>7</v>
      </c>
      <c r="SF119" s="30" t="str">
        <f t="shared" si="477"/>
        <v>پنجشنبه</v>
      </c>
      <c r="SG119" s="748" t="str">
        <f t="shared" si="478"/>
        <v>***</v>
      </c>
      <c r="SH119" s="749"/>
      <c r="SI119" s="750" t="str">
        <f t="shared" si="479"/>
        <v>***</v>
      </c>
      <c r="SJ119" s="749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291</v>
      </c>
      <c r="B120" s="359" t="s">
        <v>306</v>
      </c>
      <c r="C120" s="360"/>
      <c r="D120" s="361"/>
      <c r="E120" s="309"/>
      <c r="F120" s="323" t="s">
        <v>107</v>
      </c>
      <c r="G120" s="324" t="s">
        <v>27</v>
      </c>
      <c r="H120" s="558" t="s">
        <v>203</v>
      </c>
      <c r="I120" s="559"/>
      <c r="J120" s="279"/>
      <c r="K120" s="564" t="s">
        <v>226</v>
      </c>
      <c r="L120" s="565"/>
      <c r="M120" s="275"/>
      <c r="N120" s="362" t="s">
        <v>199</v>
      </c>
      <c r="O120" s="275"/>
      <c r="P120" s="271"/>
      <c r="Q120" s="275"/>
      <c r="R120" s="271"/>
      <c r="S120" s="363" t="s">
        <v>194</v>
      </c>
      <c r="T120" s="268"/>
      <c r="U120" s="269"/>
      <c r="V120" s="270"/>
      <c r="W120" s="269"/>
      <c r="X120" s="265"/>
      <c r="Y120" s="424"/>
      <c r="Z120" s="264"/>
      <c r="AA120" s="265"/>
      <c r="AB120" s="266"/>
      <c r="AC120" s="333" t="s">
        <v>214</v>
      </c>
      <c r="AD120" s="633" t="str">
        <f>RG18</f>
        <v>********************************</v>
      </c>
      <c r="AE120" s="634"/>
      <c r="AF120" s="634"/>
      <c r="AG120" s="634"/>
      <c r="AH120" s="634"/>
      <c r="AI120" s="634"/>
      <c r="AJ120" s="634"/>
      <c r="AK120" s="634"/>
      <c r="AL120" s="634"/>
      <c r="AM120" s="634"/>
      <c r="AN120" s="634"/>
      <c r="AO120" s="634"/>
      <c r="AP120" s="634"/>
      <c r="AQ120" s="634"/>
      <c r="AR120" s="635"/>
      <c r="AS120" s="612" t="s">
        <v>223</v>
      </c>
      <c r="AT120" s="613"/>
      <c r="AU120" s="613"/>
      <c r="AV120" s="613"/>
      <c r="AW120" s="613"/>
      <c r="AX120" s="614"/>
      <c r="AY120" s="1"/>
      <c r="AZ120" s="1"/>
      <c r="BA120" s="1"/>
      <c r="BB120" s="7"/>
      <c r="BC120" s="7"/>
      <c r="BD120" s="7"/>
      <c r="BE120" s="29">
        <f t="shared" si="413"/>
        <v>8</v>
      </c>
      <c r="BF120" s="30" t="str">
        <f t="shared" si="470"/>
        <v>جمعه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14"/>
        <v>8</v>
      </c>
      <c r="CT120" s="30" t="str">
        <f t="shared" si="471"/>
        <v>جمعه</v>
      </c>
      <c r="CU120" s="85" t="str">
        <f t="shared" si="415"/>
        <v>*</v>
      </c>
      <c r="CV120" s="86" t="str">
        <f t="shared" si="416"/>
        <v>*</v>
      </c>
      <c r="CW120" s="85" t="str">
        <f t="shared" si="429"/>
        <v>*</v>
      </c>
      <c r="CX120" s="86" t="str">
        <f t="shared" si="430"/>
        <v>*</v>
      </c>
      <c r="CY120" s="85" t="str">
        <f t="shared" si="417"/>
        <v>*</v>
      </c>
      <c r="CZ120" s="86" t="str">
        <f t="shared" si="418"/>
        <v>*</v>
      </c>
      <c r="DA120" s="85" t="str">
        <f t="shared" si="431"/>
        <v>*</v>
      </c>
      <c r="DB120" s="86" t="str">
        <f t="shared" si="432"/>
        <v>*</v>
      </c>
      <c r="DC120" s="85" t="str">
        <f t="shared" si="433"/>
        <v>*</v>
      </c>
      <c r="DD120" s="86" t="str">
        <f t="shared" si="434"/>
        <v>*</v>
      </c>
      <c r="DE120" s="85" t="str">
        <f t="shared" si="435"/>
        <v>*</v>
      </c>
      <c r="DF120" s="86" t="str">
        <f t="shared" si="436"/>
        <v>*</v>
      </c>
      <c r="DG120" s="85" t="str">
        <f t="shared" si="437"/>
        <v>*</v>
      </c>
      <c r="DH120" s="86" t="str">
        <f t="shared" si="438"/>
        <v>*</v>
      </c>
      <c r="DI120" s="85" t="str">
        <f t="shared" si="439"/>
        <v>*</v>
      </c>
      <c r="DJ120" s="86" t="str">
        <f t="shared" si="440"/>
        <v>*</v>
      </c>
      <c r="DK120" s="217" t="str">
        <f t="shared" si="441"/>
        <v>*</v>
      </c>
      <c r="DL120" s="218" t="str">
        <f t="shared" si="442"/>
        <v>*</v>
      </c>
      <c r="DM120" s="217" t="str">
        <f t="shared" si="443"/>
        <v>*</v>
      </c>
      <c r="DN120" s="218" t="str">
        <f t="shared" si="444"/>
        <v>*</v>
      </c>
      <c r="DO120" s="217" t="str">
        <f t="shared" si="445"/>
        <v>*</v>
      </c>
      <c r="DP120" s="218" t="str">
        <f t="shared" si="446"/>
        <v>*</v>
      </c>
      <c r="DQ120" s="217" t="str">
        <f t="shared" si="447"/>
        <v>*</v>
      </c>
      <c r="DR120" s="218" t="str">
        <f t="shared" si="448"/>
        <v>*</v>
      </c>
      <c r="DS120" s="217" t="str">
        <f t="shared" si="449"/>
        <v>*</v>
      </c>
      <c r="DT120" s="218" t="str">
        <f t="shared" si="450"/>
        <v>*</v>
      </c>
      <c r="DU120" s="217" t="str">
        <f t="shared" si="451"/>
        <v>*</v>
      </c>
      <c r="DV120" s="218" t="str">
        <f t="shared" si="452"/>
        <v>*</v>
      </c>
      <c r="DW120" s="217" t="str">
        <f t="shared" si="453"/>
        <v>*</v>
      </c>
      <c r="DX120" s="218" t="str">
        <f t="shared" si="454"/>
        <v>*</v>
      </c>
      <c r="DY120" s="217" t="str">
        <f t="shared" si="455"/>
        <v>*</v>
      </c>
      <c r="DZ120" s="218" t="str">
        <f t="shared" si="456"/>
        <v>*</v>
      </c>
      <c r="EA120" s="213" t="str">
        <f t="shared" si="457"/>
        <v>*</v>
      </c>
      <c r="EB120" s="214" t="str">
        <f t="shared" si="458"/>
        <v>*</v>
      </c>
      <c r="EC120" s="213" t="str">
        <f t="shared" si="419"/>
        <v>*</v>
      </c>
      <c r="ED120" s="214" t="str">
        <f t="shared" si="420"/>
        <v>*</v>
      </c>
      <c r="EE120" s="213" t="str">
        <f t="shared" si="459"/>
        <v>*</v>
      </c>
      <c r="EF120" s="214" t="str">
        <f t="shared" si="460"/>
        <v>*</v>
      </c>
      <c r="EG120" s="219">
        <f t="shared" si="421"/>
        <v>8</v>
      </c>
      <c r="EH120" s="220" t="str">
        <f t="shared" si="472"/>
        <v>جمعه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>
        <f t="shared" si="422"/>
        <v>0</v>
      </c>
      <c r="PS120" s="30">
        <f t="shared" si="423"/>
        <v>0</v>
      </c>
      <c r="PT120" s="34" t="s">
        <v>33</v>
      </c>
      <c r="PU120" s="746" t="str">
        <f t="shared" si="461"/>
        <v>******</v>
      </c>
      <c r="PV120" s="747"/>
      <c r="PW120" s="746" t="str">
        <f t="shared" si="462"/>
        <v>******</v>
      </c>
      <c r="PX120" s="747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24"/>
        <v>8</v>
      </c>
      <c r="RE120" s="30" t="str">
        <f t="shared" si="473"/>
        <v>جمعه</v>
      </c>
      <c r="RF120" s="34" t="s">
        <v>33</v>
      </c>
      <c r="RG120" s="746" t="str">
        <f t="shared" si="463"/>
        <v>*******************</v>
      </c>
      <c r="RH120" s="747"/>
      <c r="RI120" s="746" t="str">
        <f t="shared" si="464"/>
        <v>*******************</v>
      </c>
      <c r="RJ120" s="747"/>
      <c r="RK120" s="29">
        <f t="shared" si="425"/>
        <v>8</v>
      </c>
      <c r="RL120" s="30" t="str">
        <f t="shared" si="474"/>
        <v>جمعه</v>
      </c>
      <c r="RM120" s="34" t="s">
        <v>33</v>
      </c>
      <c r="RN120" s="109"/>
      <c r="RO120" s="748" t="str">
        <f t="shared" si="465"/>
        <v>*****</v>
      </c>
      <c r="RP120" s="749"/>
      <c r="RQ120" s="109"/>
      <c r="RR120" s="109" t="str">
        <f t="shared" si="466"/>
        <v>*****</v>
      </c>
      <c r="RS120" s="748"/>
      <c r="RT120" s="749"/>
      <c r="RU120" s="29">
        <f t="shared" si="426"/>
        <v>8</v>
      </c>
      <c r="RV120" s="30" t="str">
        <f t="shared" si="475"/>
        <v>جمعه</v>
      </c>
      <c r="RW120" s="748" t="str">
        <f t="shared" si="467"/>
        <v>****</v>
      </c>
      <c r="RX120" s="749"/>
      <c r="RY120" s="748" t="str">
        <f t="shared" si="468"/>
        <v>***</v>
      </c>
      <c r="RZ120" s="749"/>
      <c r="SA120" s="29">
        <f t="shared" si="427"/>
        <v>8</v>
      </c>
      <c r="SB120" s="30" t="str">
        <f t="shared" si="476"/>
        <v>جمعه</v>
      </c>
      <c r="SC120" s="752" t="str">
        <f t="shared" si="469"/>
        <v>****</v>
      </c>
      <c r="SD120" s="753"/>
      <c r="SE120" s="29">
        <f t="shared" si="428"/>
        <v>8</v>
      </c>
      <c r="SF120" s="30" t="str">
        <f t="shared" si="477"/>
        <v>جمعه</v>
      </c>
      <c r="SG120" s="748" t="str">
        <f t="shared" si="478"/>
        <v>***</v>
      </c>
      <c r="SH120" s="749"/>
      <c r="SI120" s="750" t="str">
        <f t="shared" si="479"/>
        <v>***</v>
      </c>
      <c r="SJ120" s="749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51" t="s">
        <v>292</v>
      </c>
      <c r="B121" s="553" t="s">
        <v>82</v>
      </c>
      <c r="C121" s="472"/>
      <c r="D121" s="473"/>
      <c r="E121" s="310"/>
      <c r="F121" s="325" t="s">
        <v>294</v>
      </c>
      <c r="G121" s="326" t="s">
        <v>27</v>
      </c>
      <c r="H121" s="564" t="s">
        <v>295</v>
      </c>
      <c r="I121" s="565"/>
      <c r="J121" s="496"/>
      <c r="K121" s="603" t="s">
        <v>226</v>
      </c>
      <c r="L121" s="604"/>
      <c r="M121" s="278"/>
      <c r="N121" s="366" t="s">
        <v>192</v>
      </c>
      <c r="O121" s="278"/>
      <c r="P121" s="366" t="s">
        <v>193</v>
      </c>
      <c r="Q121" s="477"/>
      <c r="R121" s="478"/>
      <c r="S121" s="267"/>
      <c r="T121" s="267"/>
      <c r="U121" s="483"/>
      <c r="V121" s="366" t="s">
        <v>132</v>
      </c>
      <c r="W121" s="272"/>
      <c r="X121" s="499"/>
      <c r="Y121" s="367" t="s">
        <v>200</v>
      </c>
      <c r="Z121" s="267" t="s">
        <v>305</v>
      </c>
      <c r="AA121" s="368"/>
      <c r="AB121" s="369"/>
      <c r="AC121" s="345" t="s">
        <v>215</v>
      </c>
      <c r="AD121" s="624" t="str">
        <f>RG90</f>
        <v>*فخرآور-***************</v>
      </c>
      <c r="AE121" s="624"/>
      <c r="AF121" s="624"/>
      <c r="AG121" s="624"/>
      <c r="AH121" s="624"/>
      <c r="AI121" s="624"/>
      <c r="AJ121" s="624"/>
      <c r="AK121" s="624"/>
      <c r="AL121" s="625"/>
      <c r="AM121" s="346" t="s">
        <v>212</v>
      </c>
      <c r="AN121" s="624" t="str">
        <f>RG126</f>
        <v>*******************</v>
      </c>
      <c r="AO121" s="624"/>
      <c r="AP121" s="624"/>
      <c r="AQ121" s="624"/>
      <c r="AR121" s="626"/>
      <c r="AS121" s="615"/>
      <c r="AT121" s="616"/>
      <c r="AU121" s="616"/>
      <c r="AV121" s="616"/>
      <c r="AW121" s="616"/>
      <c r="AX121" s="617"/>
      <c r="AY121" s="1"/>
      <c r="AZ121" s="1"/>
      <c r="BA121" s="1"/>
      <c r="BB121" s="7"/>
      <c r="BC121" s="7"/>
      <c r="BD121" s="7"/>
      <c r="BE121" s="29">
        <f t="shared" si="413"/>
        <v>9</v>
      </c>
      <c r="BF121" s="30" t="str">
        <f t="shared" si="470"/>
        <v>شنبه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14"/>
        <v>9</v>
      </c>
      <c r="CT121" s="30" t="str">
        <f t="shared" si="471"/>
        <v>شنبه</v>
      </c>
      <c r="CU121" s="85" t="str">
        <f t="shared" si="415"/>
        <v>*</v>
      </c>
      <c r="CV121" s="86" t="str">
        <f t="shared" si="416"/>
        <v>*</v>
      </c>
      <c r="CW121" s="85" t="str">
        <f t="shared" si="429"/>
        <v>*</v>
      </c>
      <c r="CX121" s="86" t="str">
        <f t="shared" si="430"/>
        <v>*</v>
      </c>
      <c r="CY121" s="85" t="str">
        <f t="shared" si="417"/>
        <v>*</v>
      </c>
      <c r="CZ121" s="86" t="str">
        <f t="shared" si="418"/>
        <v>*</v>
      </c>
      <c r="DA121" s="85" t="str">
        <f t="shared" si="431"/>
        <v>*</v>
      </c>
      <c r="DB121" s="86" t="str">
        <f t="shared" si="432"/>
        <v>*</v>
      </c>
      <c r="DC121" s="85" t="str">
        <f t="shared" si="433"/>
        <v>*</v>
      </c>
      <c r="DD121" s="86" t="str">
        <f t="shared" si="434"/>
        <v>*</v>
      </c>
      <c r="DE121" s="85" t="str">
        <f t="shared" si="435"/>
        <v>*</v>
      </c>
      <c r="DF121" s="86" t="str">
        <f t="shared" si="436"/>
        <v>*</v>
      </c>
      <c r="DG121" s="85" t="str">
        <f t="shared" si="437"/>
        <v>*</v>
      </c>
      <c r="DH121" s="86" t="str">
        <f t="shared" si="438"/>
        <v>*</v>
      </c>
      <c r="DI121" s="85" t="str">
        <f t="shared" si="439"/>
        <v>*</v>
      </c>
      <c r="DJ121" s="86" t="str">
        <f t="shared" si="440"/>
        <v>*</v>
      </c>
      <c r="DK121" s="217" t="str">
        <f t="shared" si="441"/>
        <v>*</v>
      </c>
      <c r="DL121" s="218" t="str">
        <f t="shared" si="442"/>
        <v>*</v>
      </c>
      <c r="DM121" s="217" t="str">
        <f t="shared" si="443"/>
        <v>*</v>
      </c>
      <c r="DN121" s="218" t="str">
        <f t="shared" si="444"/>
        <v>*</v>
      </c>
      <c r="DO121" s="217" t="str">
        <f t="shared" si="445"/>
        <v>*</v>
      </c>
      <c r="DP121" s="218" t="str">
        <f t="shared" si="446"/>
        <v>*</v>
      </c>
      <c r="DQ121" s="217" t="str">
        <f t="shared" si="447"/>
        <v>*</v>
      </c>
      <c r="DR121" s="218" t="str">
        <f t="shared" si="448"/>
        <v>*</v>
      </c>
      <c r="DS121" s="217" t="str">
        <f t="shared" si="449"/>
        <v>*</v>
      </c>
      <c r="DT121" s="218" t="str">
        <f t="shared" si="450"/>
        <v>*</v>
      </c>
      <c r="DU121" s="217" t="str">
        <f t="shared" si="451"/>
        <v>*</v>
      </c>
      <c r="DV121" s="218" t="str">
        <f t="shared" si="452"/>
        <v>*</v>
      </c>
      <c r="DW121" s="217" t="str">
        <f t="shared" si="453"/>
        <v>*</v>
      </c>
      <c r="DX121" s="218" t="str">
        <f t="shared" si="454"/>
        <v>*</v>
      </c>
      <c r="DY121" s="217" t="str">
        <f t="shared" si="455"/>
        <v>*</v>
      </c>
      <c r="DZ121" s="218" t="str">
        <f t="shared" si="456"/>
        <v>*</v>
      </c>
      <c r="EA121" s="213" t="str">
        <f t="shared" si="457"/>
        <v>*</v>
      </c>
      <c r="EB121" s="214" t="str">
        <f t="shared" si="458"/>
        <v>*</v>
      </c>
      <c r="EC121" s="213" t="str">
        <f t="shared" si="419"/>
        <v>*</v>
      </c>
      <c r="ED121" s="214" t="str">
        <f t="shared" si="420"/>
        <v>*</v>
      </c>
      <c r="EE121" s="213" t="str">
        <f t="shared" si="459"/>
        <v>*</v>
      </c>
      <c r="EF121" s="214" t="str">
        <f t="shared" si="460"/>
        <v>*</v>
      </c>
      <c r="EG121" s="219">
        <f t="shared" si="421"/>
        <v>9</v>
      </c>
      <c r="EH121" s="220" t="str">
        <f t="shared" si="472"/>
        <v>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22"/>
        <v>تصویری دور</v>
      </c>
      <c r="PS121" s="30">
        <f t="shared" si="423"/>
        <v>0</v>
      </c>
      <c r="PT121" s="34" t="s">
        <v>33</v>
      </c>
      <c r="PU121" s="746" t="str">
        <f t="shared" si="461"/>
        <v>******</v>
      </c>
      <c r="PV121" s="747"/>
      <c r="PW121" s="746" t="str">
        <f t="shared" si="462"/>
        <v>******</v>
      </c>
      <c r="PX121" s="747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24"/>
        <v>9</v>
      </c>
      <c r="RE121" s="30" t="str">
        <f t="shared" si="473"/>
        <v>شنبه</v>
      </c>
      <c r="RF121" s="34" t="s">
        <v>33</v>
      </c>
      <c r="RG121" s="746" t="str">
        <f t="shared" si="463"/>
        <v>*******************</v>
      </c>
      <c r="RH121" s="747"/>
      <c r="RI121" s="746" t="str">
        <f t="shared" si="464"/>
        <v>*******************</v>
      </c>
      <c r="RJ121" s="747"/>
      <c r="RK121" s="29">
        <f t="shared" si="425"/>
        <v>9</v>
      </c>
      <c r="RL121" s="30" t="str">
        <f t="shared" si="474"/>
        <v>شنبه</v>
      </c>
      <c r="RM121" s="34" t="s">
        <v>33</v>
      </c>
      <c r="RN121" s="109"/>
      <c r="RO121" s="748" t="str">
        <f t="shared" si="465"/>
        <v>*****</v>
      </c>
      <c r="RP121" s="749"/>
      <c r="RQ121" s="109"/>
      <c r="RR121" s="109" t="str">
        <f t="shared" si="466"/>
        <v>*****</v>
      </c>
      <c r="RS121" s="748"/>
      <c r="RT121" s="749"/>
      <c r="RU121" s="29">
        <f t="shared" si="426"/>
        <v>9</v>
      </c>
      <c r="RV121" s="30" t="str">
        <f t="shared" si="475"/>
        <v>شنبه</v>
      </c>
      <c r="RW121" s="748" t="str">
        <f t="shared" si="467"/>
        <v>****</v>
      </c>
      <c r="RX121" s="749"/>
      <c r="RY121" s="748" t="str">
        <f t="shared" si="468"/>
        <v>***</v>
      </c>
      <c r="RZ121" s="749"/>
      <c r="SA121" s="29">
        <f t="shared" si="427"/>
        <v>9</v>
      </c>
      <c r="SB121" s="30" t="str">
        <f t="shared" si="476"/>
        <v>شنبه</v>
      </c>
      <c r="SC121" s="752" t="str">
        <f t="shared" si="469"/>
        <v>****</v>
      </c>
      <c r="SD121" s="753"/>
      <c r="SE121" s="29">
        <f t="shared" si="428"/>
        <v>9</v>
      </c>
      <c r="SF121" s="30" t="str">
        <f t="shared" si="477"/>
        <v>شنبه</v>
      </c>
      <c r="SG121" s="748" t="str">
        <f t="shared" si="478"/>
        <v>***</v>
      </c>
      <c r="SH121" s="749"/>
      <c r="SI121" s="750" t="str">
        <f t="shared" si="479"/>
        <v>***</v>
      </c>
      <c r="SJ121" s="749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290</v>
      </c>
      <c r="B122" s="280" t="s">
        <v>148</v>
      </c>
      <c r="C122" s="316"/>
      <c r="D122" s="317"/>
      <c r="E122" s="311"/>
      <c r="F122" s="327" t="s">
        <v>104</v>
      </c>
      <c r="G122" s="328" t="s">
        <v>28</v>
      </c>
      <c r="H122" s="560" t="s">
        <v>293</v>
      </c>
      <c r="I122" s="561"/>
      <c r="J122" s="307"/>
      <c r="K122" s="572" t="s">
        <v>297</v>
      </c>
      <c r="L122" s="573"/>
      <c r="M122" s="282"/>
      <c r="N122" s="371" t="s">
        <v>202</v>
      </c>
      <c r="O122" s="283"/>
      <c r="P122" s="281"/>
      <c r="Q122" s="284"/>
      <c r="R122" s="285"/>
      <c r="S122" s="372" t="s">
        <v>194</v>
      </c>
      <c r="T122" s="286"/>
      <c r="U122" s="287"/>
      <c r="V122" s="288"/>
      <c r="W122" s="281"/>
      <c r="X122" s="281"/>
      <c r="Y122" s="281"/>
      <c r="Z122" s="281"/>
      <c r="AA122" s="294"/>
      <c r="AB122" s="295"/>
      <c r="AC122" s="347" t="s">
        <v>213</v>
      </c>
      <c r="AD122" s="630" t="str">
        <f>RJ54</f>
        <v>*********************************************************</v>
      </c>
      <c r="AE122" s="631"/>
      <c r="AF122" s="631"/>
      <c r="AG122" s="631"/>
      <c r="AH122" s="631"/>
      <c r="AI122" s="631"/>
      <c r="AJ122" s="631"/>
      <c r="AK122" s="631"/>
      <c r="AL122" s="631"/>
      <c r="AM122" s="631"/>
      <c r="AN122" s="631"/>
      <c r="AO122" s="631"/>
      <c r="AP122" s="631"/>
      <c r="AQ122" s="631"/>
      <c r="AR122" s="632"/>
      <c r="AS122" s="615"/>
      <c r="AT122" s="616"/>
      <c r="AU122" s="616"/>
      <c r="AV122" s="616"/>
      <c r="AW122" s="616"/>
      <c r="AX122" s="617"/>
      <c r="AY122" s="1"/>
      <c r="AZ122" s="1"/>
      <c r="BA122" s="1"/>
      <c r="BB122" s="7"/>
      <c r="BC122" s="7"/>
      <c r="BD122" s="7"/>
      <c r="BE122" s="29">
        <f t="shared" si="413"/>
        <v>10</v>
      </c>
      <c r="BF122" s="30" t="str">
        <f t="shared" si="470"/>
        <v>یکشنبه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 t="s">
        <v>32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14"/>
        <v>10</v>
      </c>
      <c r="CT122" s="30" t="str">
        <f t="shared" si="471"/>
        <v>یکشنبه</v>
      </c>
      <c r="CU122" s="85" t="str">
        <f t="shared" si="415"/>
        <v>*</v>
      </c>
      <c r="CV122" s="86" t="str">
        <f t="shared" si="416"/>
        <v>*</v>
      </c>
      <c r="CW122" s="85" t="str">
        <f t="shared" si="429"/>
        <v>*</v>
      </c>
      <c r="CX122" s="86" t="str">
        <f t="shared" si="430"/>
        <v>*</v>
      </c>
      <c r="CY122" s="85" t="str">
        <f t="shared" si="417"/>
        <v>*</v>
      </c>
      <c r="CZ122" s="86" t="str">
        <f t="shared" si="418"/>
        <v>*</v>
      </c>
      <c r="DA122" s="85" t="str">
        <f t="shared" si="431"/>
        <v>*</v>
      </c>
      <c r="DB122" s="86" t="str">
        <f t="shared" si="432"/>
        <v>*</v>
      </c>
      <c r="DC122" s="85" t="str">
        <f t="shared" si="433"/>
        <v>*</v>
      </c>
      <c r="DD122" s="86" t="str">
        <f t="shared" si="434"/>
        <v>*</v>
      </c>
      <c r="DE122" s="85" t="str">
        <f t="shared" si="435"/>
        <v>*</v>
      </c>
      <c r="DF122" s="86" t="str">
        <f t="shared" si="436"/>
        <v>*</v>
      </c>
      <c r="DG122" s="85" t="str">
        <f t="shared" si="437"/>
        <v>*</v>
      </c>
      <c r="DH122" s="86" t="str">
        <f t="shared" si="438"/>
        <v>*</v>
      </c>
      <c r="DI122" s="85" t="str">
        <f t="shared" si="439"/>
        <v>*</v>
      </c>
      <c r="DJ122" s="86" t="str">
        <f t="shared" si="440"/>
        <v>*</v>
      </c>
      <c r="DK122" s="217" t="str">
        <f t="shared" si="441"/>
        <v>*</v>
      </c>
      <c r="DL122" s="218" t="str">
        <f t="shared" si="442"/>
        <v>*</v>
      </c>
      <c r="DM122" s="217" t="str">
        <f t="shared" si="443"/>
        <v>*</v>
      </c>
      <c r="DN122" s="218" t="str">
        <f t="shared" si="444"/>
        <v>*</v>
      </c>
      <c r="DO122" s="217" t="str">
        <f t="shared" si="445"/>
        <v>*</v>
      </c>
      <c r="DP122" s="218" t="str">
        <f t="shared" si="446"/>
        <v>*</v>
      </c>
      <c r="DQ122" s="217" t="str">
        <f t="shared" si="447"/>
        <v>*</v>
      </c>
      <c r="DR122" s="218" t="str">
        <f t="shared" si="448"/>
        <v>*</v>
      </c>
      <c r="DS122" s="217" t="str">
        <f t="shared" si="449"/>
        <v>*</v>
      </c>
      <c r="DT122" s="218" t="str">
        <f t="shared" si="450"/>
        <v>*</v>
      </c>
      <c r="DU122" s="217" t="str">
        <f t="shared" si="451"/>
        <v>*</v>
      </c>
      <c r="DV122" s="218" t="str">
        <f t="shared" si="452"/>
        <v>*</v>
      </c>
      <c r="DW122" s="217" t="str">
        <f t="shared" si="453"/>
        <v>*</v>
      </c>
      <c r="DX122" s="218" t="str">
        <f t="shared" si="454"/>
        <v>*</v>
      </c>
      <c r="DY122" s="217" t="str">
        <f t="shared" si="455"/>
        <v>*</v>
      </c>
      <c r="DZ122" s="218" t="str">
        <f t="shared" si="456"/>
        <v>*</v>
      </c>
      <c r="EA122" s="213" t="str">
        <f t="shared" si="457"/>
        <v>*</v>
      </c>
      <c r="EB122" s="214" t="str">
        <f t="shared" si="458"/>
        <v>*</v>
      </c>
      <c r="EC122" s="213" t="str">
        <f t="shared" si="419"/>
        <v>*</v>
      </c>
      <c r="ED122" s="214" t="str">
        <f t="shared" si="420"/>
        <v>*</v>
      </c>
      <c r="EE122" s="213" t="str">
        <f t="shared" si="459"/>
        <v>*</v>
      </c>
      <c r="EF122" s="214" t="str">
        <f t="shared" si="460"/>
        <v>*</v>
      </c>
      <c r="EG122" s="219">
        <f t="shared" si="421"/>
        <v>10</v>
      </c>
      <c r="EH122" s="220" t="str">
        <f t="shared" si="472"/>
        <v>یکشنبه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22"/>
        <v>0</v>
      </c>
      <c r="PS122" s="30">
        <f t="shared" si="423"/>
        <v>0</v>
      </c>
      <c r="PT122" s="34" t="s">
        <v>33</v>
      </c>
      <c r="PU122" s="746" t="str">
        <f t="shared" si="461"/>
        <v>******</v>
      </c>
      <c r="PV122" s="747"/>
      <c r="PW122" s="746" t="str">
        <f t="shared" si="462"/>
        <v>******</v>
      </c>
      <c r="PX122" s="747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24"/>
        <v>10</v>
      </c>
      <c r="RE122" s="30" t="str">
        <f t="shared" si="473"/>
        <v>یکشنبه</v>
      </c>
      <c r="RF122" s="34" t="s">
        <v>33</v>
      </c>
      <c r="RG122" s="746" t="str">
        <f t="shared" si="463"/>
        <v>*******************</v>
      </c>
      <c r="RH122" s="747"/>
      <c r="RI122" s="746" t="str">
        <f t="shared" si="464"/>
        <v>*******************</v>
      </c>
      <c r="RJ122" s="747"/>
      <c r="RK122" s="29">
        <f t="shared" si="425"/>
        <v>10</v>
      </c>
      <c r="RL122" s="30" t="str">
        <f t="shared" si="474"/>
        <v>یکشنبه</v>
      </c>
      <c r="RM122" s="34" t="s">
        <v>33</v>
      </c>
      <c r="RN122" s="109"/>
      <c r="RO122" s="748" t="str">
        <f t="shared" si="465"/>
        <v>*****</v>
      </c>
      <c r="RP122" s="749"/>
      <c r="RQ122" s="109"/>
      <c r="RR122" s="109" t="str">
        <f t="shared" si="466"/>
        <v>*****</v>
      </c>
      <c r="RS122" s="748"/>
      <c r="RT122" s="749"/>
      <c r="RU122" s="29">
        <f t="shared" si="426"/>
        <v>10</v>
      </c>
      <c r="RV122" s="30" t="str">
        <f t="shared" si="475"/>
        <v>یکشنبه</v>
      </c>
      <c r="RW122" s="748" t="str">
        <f t="shared" si="467"/>
        <v>****</v>
      </c>
      <c r="RX122" s="749"/>
      <c r="RY122" s="748" t="str">
        <f t="shared" si="468"/>
        <v>***</v>
      </c>
      <c r="RZ122" s="749"/>
      <c r="SA122" s="29">
        <f t="shared" si="427"/>
        <v>10</v>
      </c>
      <c r="SB122" s="30" t="str">
        <f t="shared" si="476"/>
        <v>یکشنبه</v>
      </c>
      <c r="SC122" s="752" t="str">
        <f t="shared" si="469"/>
        <v>****</v>
      </c>
      <c r="SD122" s="753"/>
      <c r="SE122" s="29">
        <f t="shared" si="428"/>
        <v>10</v>
      </c>
      <c r="SF122" s="30" t="str">
        <f t="shared" si="477"/>
        <v>یکشنبه</v>
      </c>
      <c r="SG122" s="748" t="str">
        <f t="shared" si="478"/>
        <v>***</v>
      </c>
      <c r="SH122" s="749"/>
      <c r="SI122" s="750" t="str">
        <f t="shared" si="479"/>
        <v>***</v>
      </c>
      <c r="SJ122" s="749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291</v>
      </c>
      <c r="B123" s="374" t="s">
        <v>306</v>
      </c>
      <c r="C123" s="375"/>
      <c r="D123" s="376"/>
      <c r="E123" s="312"/>
      <c r="F123" s="329" t="s">
        <v>107</v>
      </c>
      <c r="G123" s="330" t="s">
        <v>28</v>
      </c>
      <c r="H123" s="560" t="s">
        <v>203</v>
      </c>
      <c r="I123" s="561"/>
      <c r="J123" s="307"/>
      <c r="K123" s="572" t="s">
        <v>226</v>
      </c>
      <c r="L123" s="573"/>
      <c r="M123" s="303"/>
      <c r="N123" s="377" t="s">
        <v>199</v>
      </c>
      <c r="O123" s="303"/>
      <c r="P123" s="292"/>
      <c r="Q123" s="292"/>
      <c r="R123" s="304"/>
      <c r="S123" s="378" t="s">
        <v>194</v>
      </c>
      <c r="T123" s="289"/>
      <c r="U123" s="290"/>
      <c r="V123" s="291"/>
      <c r="W123" s="292"/>
      <c r="X123" s="297"/>
      <c r="Y123" s="297"/>
      <c r="Z123" s="296"/>
      <c r="AA123" s="297"/>
      <c r="AB123" s="298"/>
      <c r="AC123" s="334" t="s">
        <v>214</v>
      </c>
      <c r="AD123" s="627" t="str">
        <f>RJ18</f>
        <v>********************************</v>
      </c>
      <c r="AE123" s="628"/>
      <c r="AF123" s="628"/>
      <c r="AG123" s="628"/>
      <c r="AH123" s="628"/>
      <c r="AI123" s="628"/>
      <c r="AJ123" s="628"/>
      <c r="AK123" s="628"/>
      <c r="AL123" s="628"/>
      <c r="AM123" s="628"/>
      <c r="AN123" s="628"/>
      <c r="AO123" s="628"/>
      <c r="AP123" s="628"/>
      <c r="AQ123" s="628"/>
      <c r="AR123" s="629"/>
      <c r="AS123" s="615"/>
      <c r="AT123" s="616"/>
      <c r="AU123" s="616"/>
      <c r="AV123" s="616"/>
      <c r="AW123" s="616"/>
      <c r="AX123" s="617"/>
      <c r="AY123" s="1"/>
      <c r="AZ123" s="1"/>
      <c r="BA123" s="1"/>
      <c r="BB123" s="7"/>
      <c r="BC123" s="7"/>
      <c r="BD123" s="7"/>
      <c r="BE123" s="29">
        <f t="shared" si="413"/>
        <v>11</v>
      </c>
      <c r="BF123" s="30" t="str">
        <f t="shared" si="470"/>
        <v>دوشنبه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 t="s">
        <v>32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14"/>
        <v>11</v>
      </c>
      <c r="CT123" s="30" t="str">
        <f t="shared" si="471"/>
        <v>دوشنبه</v>
      </c>
      <c r="CU123" s="85" t="str">
        <f t="shared" si="415"/>
        <v>*</v>
      </c>
      <c r="CV123" s="86" t="str">
        <f t="shared" si="416"/>
        <v>*</v>
      </c>
      <c r="CW123" s="85" t="str">
        <f t="shared" si="429"/>
        <v>*</v>
      </c>
      <c r="CX123" s="86" t="str">
        <f t="shared" si="430"/>
        <v>*</v>
      </c>
      <c r="CY123" s="85" t="str">
        <f t="shared" si="417"/>
        <v>*</v>
      </c>
      <c r="CZ123" s="86" t="str">
        <f t="shared" si="418"/>
        <v>*</v>
      </c>
      <c r="DA123" s="85" t="str">
        <f t="shared" si="431"/>
        <v>*</v>
      </c>
      <c r="DB123" s="86" t="str">
        <f t="shared" si="432"/>
        <v>*</v>
      </c>
      <c r="DC123" s="85" t="str">
        <f t="shared" si="433"/>
        <v>*</v>
      </c>
      <c r="DD123" s="86" t="str">
        <f t="shared" si="434"/>
        <v>*</v>
      </c>
      <c r="DE123" s="85" t="str">
        <f t="shared" si="435"/>
        <v>*</v>
      </c>
      <c r="DF123" s="86" t="str">
        <f t="shared" si="436"/>
        <v>*</v>
      </c>
      <c r="DG123" s="85" t="str">
        <f t="shared" si="437"/>
        <v>*</v>
      </c>
      <c r="DH123" s="86" t="str">
        <f t="shared" si="438"/>
        <v>*</v>
      </c>
      <c r="DI123" s="85" t="str">
        <f t="shared" si="439"/>
        <v>*</v>
      </c>
      <c r="DJ123" s="86" t="str">
        <f t="shared" si="440"/>
        <v>*</v>
      </c>
      <c r="DK123" s="217" t="str">
        <f t="shared" si="441"/>
        <v>*</v>
      </c>
      <c r="DL123" s="218" t="str">
        <f t="shared" si="442"/>
        <v>*</v>
      </c>
      <c r="DM123" s="217" t="str">
        <f t="shared" si="443"/>
        <v>*</v>
      </c>
      <c r="DN123" s="218" t="str">
        <f t="shared" si="444"/>
        <v>*</v>
      </c>
      <c r="DO123" s="217" t="str">
        <f t="shared" si="445"/>
        <v>*</v>
      </c>
      <c r="DP123" s="218" t="str">
        <f t="shared" si="446"/>
        <v>*</v>
      </c>
      <c r="DQ123" s="217" t="str">
        <f t="shared" si="447"/>
        <v>*</v>
      </c>
      <c r="DR123" s="218" t="str">
        <f t="shared" si="448"/>
        <v>*</v>
      </c>
      <c r="DS123" s="217" t="str">
        <f t="shared" si="449"/>
        <v>*</v>
      </c>
      <c r="DT123" s="218" t="str">
        <f t="shared" si="450"/>
        <v>*</v>
      </c>
      <c r="DU123" s="217" t="str">
        <f t="shared" si="451"/>
        <v>*</v>
      </c>
      <c r="DV123" s="218" t="str">
        <f t="shared" si="452"/>
        <v>*</v>
      </c>
      <c r="DW123" s="217" t="str">
        <f t="shared" si="453"/>
        <v>*</v>
      </c>
      <c r="DX123" s="218" t="str">
        <f t="shared" si="454"/>
        <v>*</v>
      </c>
      <c r="DY123" s="217" t="str">
        <f t="shared" si="455"/>
        <v>*</v>
      </c>
      <c r="DZ123" s="218" t="str">
        <f t="shared" si="456"/>
        <v>*</v>
      </c>
      <c r="EA123" s="213" t="str">
        <f t="shared" si="457"/>
        <v>*</v>
      </c>
      <c r="EB123" s="214" t="str">
        <f t="shared" si="458"/>
        <v>*</v>
      </c>
      <c r="EC123" s="213" t="str">
        <f t="shared" si="419"/>
        <v>*</v>
      </c>
      <c r="ED123" s="214" t="str">
        <f t="shared" si="420"/>
        <v>*</v>
      </c>
      <c r="EE123" s="213" t="str">
        <f t="shared" si="459"/>
        <v>*</v>
      </c>
      <c r="EF123" s="214" t="str">
        <f t="shared" si="460"/>
        <v>*</v>
      </c>
      <c r="EG123" s="219">
        <f t="shared" si="421"/>
        <v>11</v>
      </c>
      <c r="EH123" s="220" t="str">
        <f t="shared" si="472"/>
        <v>دوشنبه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22"/>
        <v>0</v>
      </c>
      <c r="PS123" s="30">
        <f t="shared" si="423"/>
        <v>0</v>
      </c>
      <c r="PT123" s="34" t="s">
        <v>33</v>
      </c>
      <c r="PU123" s="746" t="str">
        <f t="shared" si="461"/>
        <v>******</v>
      </c>
      <c r="PV123" s="747"/>
      <c r="PW123" s="746" t="str">
        <f t="shared" si="462"/>
        <v>******</v>
      </c>
      <c r="PX123" s="747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24"/>
        <v>11</v>
      </c>
      <c r="RE123" s="30" t="str">
        <f t="shared" si="473"/>
        <v>دوشنبه</v>
      </c>
      <c r="RF123" s="34" t="s">
        <v>33</v>
      </c>
      <c r="RG123" s="746" t="str">
        <f t="shared" si="463"/>
        <v>*******************</v>
      </c>
      <c r="RH123" s="747"/>
      <c r="RI123" s="746" t="str">
        <f t="shared" si="464"/>
        <v>*******************</v>
      </c>
      <c r="RJ123" s="747"/>
      <c r="RK123" s="29">
        <f t="shared" si="425"/>
        <v>11</v>
      </c>
      <c r="RL123" s="30" t="str">
        <f t="shared" si="474"/>
        <v>دوشنبه</v>
      </c>
      <c r="RM123" s="34" t="s">
        <v>33</v>
      </c>
      <c r="RN123" s="109"/>
      <c r="RO123" s="748" t="str">
        <f t="shared" si="465"/>
        <v>*****</v>
      </c>
      <c r="RP123" s="749"/>
      <c r="RQ123" s="109"/>
      <c r="RR123" s="109" t="str">
        <f t="shared" si="466"/>
        <v>*****</v>
      </c>
      <c r="RS123" s="748"/>
      <c r="RT123" s="749"/>
      <c r="RU123" s="29">
        <f t="shared" si="426"/>
        <v>11</v>
      </c>
      <c r="RV123" s="30" t="str">
        <f t="shared" si="475"/>
        <v>دوشنبه</v>
      </c>
      <c r="RW123" s="748" t="str">
        <f t="shared" si="467"/>
        <v>****</v>
      </c>
      <c r="RX123" s="749"/>
      <c r="RY123" s="748" t="str">
        <f t="shared" si="468"/>
        <v>***</v>
      </c>
      <c r="RZ123" s="749"/>
      <c r="SA123" s="29">
        <f t="shared" si="427"/>
        <v>11</v>
      </c>
      <c r="SB123" s="30" t="str">
        <f t="shared" si="476"/>
        <v>دوشنبه</v>
      </c>
      <c r="SC123" s="752" t="str">
        <f t="shared" si="469"/>
        <v>****</v>
      </c>
      <c r="SD123" s="753"/>
      <c r="SE123" s="29">
        <f t="shared" si="428"/>
        <v>11</v>
      </c>
      <c r="SF123" s="30" t="str">
        <f t="shared" si="477"/>
        <v>دوشنبه</v>
      </c>
      <c r="SG123" s="748" t="str">
        <f t="shared" si="478"/>
        <v>***</v>
      </c>
      <c r="SH123" s="749"/>
      <c r="SI123" s="750" t="str">
        <f t="shared" si="479"/>
        <v>***</v>
      </c>
      <c r="SJ123" s="749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2" t="s">
        <v>292</v>
      </c>
      <c r="B124" s="554" t="s">
        <v>148</v>
      </c>
      <c r="C124" s="474"/>
      <c r="D124" s="475"/>
      <c r="E124" s="313"/>
      <c r="F124" s="338" t="s">
        <v>294</v>
      </c>
      <c r="G124" s="339" t="s">
        <v>28</v>
      </c>
      <c r="H124" s="562" t="s">
        <v>295</v>
      </c>
      <c r="I124" s="563"/>
      <c r="J124" s="481"/>
      <c r="K124" s="556" t="s">
        <v>226</v>
      </c>
      <c r="L124" s="557"/>
      <c r="M124" s="306"/>
      <c r="N124" s="381" t="s">
        <v>192</v>
      </c>
      <c r="O124" s="306"/>
      <c r="P124" s="381" t="s">
        <v>193</v>
      </c>
      <c r="Q124" s="305"/>
      <c r="R124" s="427"/>
      <c r="S124" s="428"/>
      <c r="T124" s="428"/>
      <c r="U124" s="302"/>
      <c r="V124" s="381" t="s">
        <v>132</v>
      </c>
      <c r="W124" s="300"/>
      <c r="X124" s="301"/>
      <c r="Y124" s="382" t="s">
        <v>200</v>
      </c>
      <c r="Z124" s="299" t="s">
        <v>305</v>
      </c>
      <c r="AA124" s="383"/>
      <c r="AB124" s="384"/>
      <c r="AC124" s="343" t="s">
        <v>215</v>
      </c>
      <c r="AD124" s="610" t="str">
        <f>RI90</f>
        <v>**رفیعی-****ایمانی-*********</v>
      </c>
      <c r="AE124" s="605"/>
      <c r="AF124" s="605"/>
      <c r="AG124" s="605"/>
      <c r="AH124" s="605"/>
      <c r="AI124" s="605"/>
      <c r="AJ124" s="605"/>
      <c r="AK124" s="605"/>
      <c r="AL124" s="611"/>
      <c r="AM124" s="344" t="s">
        <v>212</v>
      </c>
      <c r="AN124" s="605" t="str">
        <f>RI126</f>
        <v>*******************</v>
      </c>
      <c r="AO124" s="605"/>
      <c r="AP124" s="605"/>
      <c r="AQ124" s="605"/>
      <c r="AR124" s="606"/>
      <c r="AS124" s="615"/>
      <c r="AT124" s="616"/>
      <c r="AU124" s="616"/>
      <c r="AV124" s="616"/>
      <c r="AW124" s="616"/>
      <c r="AX124" s="617"/>
      <c r="AY124" s="1"/>
      <c r="AZ124" s="1"/>
      <c r="BA124" s="1"/>
      <c r="BB124" s="7"/>
      <c r="BC124" s="7"/>
      <c r="BD124" s="7"/>
      <c r="BE124" s="29">
        <f t="shared" si="413"/>
        <v>12</v>
      </c>
      <c r="BF124" s="30" t="str">
        <f t="shared" si="470"/>
        <v>سه شنبه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 t="s">
        <v>32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14"/>
        <v>12</v>
      </c>
      <c r="CT124" s="30" t="str">
        <f t="shared" si="471"/>
        <v>سه شنبه</v>
      </c>
      <c r="CU124" s="85" t="str">
        <f t="shared" si="415"/>
        <v>*</v>
      </c>
      <c r="CV124" s="86" t="str">
        <f t="shared" si="416"/>
        <v>*</v>
      </c>
      <c r="CW124" s="85" t="str">
        <f t="shared" si="429"/>
        <v>*</v>
      </c>
      <c r="CX124" s="86" t="str">
        <f t="shared" si="430"/>
        <v>*</v>
      </c>
      <c r="CY124" s="85" t="str">
        <f t="shared" si="417"/>
        <v>*</v>
      </c>
      <c r="CZ124" s="86" t="str">
        <f t="shared" si="418"/>
        <v>*</v>
      </c>
      <c r="DA124" s="85" t="str">
        <f t="shared" si="431"/>
        <v>*</v>
      </c>
      <c r="DB124" s="86" t="str">
        <f t="shared" si="432"/>
        <v>*</v>
      </c>
      <c r="DC124" s="85" t="str">
        <f t="shared" si="433"/>
        <v>*</v>
      </c>
      <c r="DD124" s="86" t="str">
        <f t="shared" si="434"/>
        <v>*</v>
      </c>
      <c r="DE124" s="85" t="str">
        <f t="shared" si="435"/>
        <v>*</v>
      </c>
      <c r="DF124" s="86" t="str">
        <f t="shared" si="436"/>
        <v>*</v>
      </c>
      <c r="DG124" s="85" t="str">
        <f t="shared" si="437"/>
        <v>*</v>
      </c>
      <c r="DH124" s="86" t="str">
        <f t="shared" si="438"/>
        <v>*</v>
      </c>
      <c r="DI124" s="85" t="str">
        <f t="shared" si="439"/>
        <v>*</v>
      </c>
      <c r="DJ124" s="86" t="str">
        <f t="shared" si="440"/>
        <v>*</v>
      </c>
      <c r="DK124" s="217" t="str">
        <f t="shared" si="441"/>
        <v>*</v>
      </c>
      <c r="DL124" s="218" t="str">
        <f t="shared" si="442"/>
        <v>*</v>
      </c>
      <c r="DM124" s="217" t="str">
        <f t="shared" si="443"/>
        <v>*</v>
      </c>
      <c r="DN124" s="218" t="str">
        <f t="shared" si="444"/>
        <v>*</v>
      </c>
      <c r="DO124" s="217" t="str">
        <f t="shared" si="445"/>
        <v>*</v>
      </c>
      <c r="DP124" s="218" t="str">
        <f t="shared" si="446"/>
        <v>*</v>
      </c>
      <c r="DQ124" s="217" t="str">
        <f t="shared" si="447"/>
        <v>*</v>
      </c>
      <c r="DR124" s="218" t="str">
        <f t="shared" si="448"/>
        <v>*</v>
      </c>
      <c r="DS124" s="217" t="str">
        <f t="shared" si="449"/>
        <v>*</v>
      </c>
      <c r="DT124" s="218" t="str">
        <f t="shared" si="450"/>
        <v>*</v>
      </c>
      <c r="DU124" s="217" t="str">
        <f t="shared" si="451"/>
        <v>*</v>
      </c>
      <c r="DV124" s="218" t="str">
        <f t="shared" si="452"/>
        <v>*</v>
      </c>
      <c r="DW124" s="217" t="str">
        <f t="shared" si="453"/>
        <v>*</v>
      </c>
      <c r="DX124" s="218" t="str">
        <f t="shared" si="454"/>
        <v>*</v>
      </c>
      <c r="DY124" s="217" t="str">
        <f t="shared" si="455"/>
        <v>*</v>
      </c>
      <c r="DZ124" s="218" t="str">
        <f t="shared" si="456"/>
        <v>*</v>
      </c>
      <c r="EA124" s="213" t="str">
        <f t="shared" si="457"/>
        <v>*</v>
      </c>
      <c r="EB124" s="214" t="str">
        <f t="shared" si="458"/>
        <v>*</v>
      </c>
      <c r="EC124" s="213" t="str">
        <f t="shared" si="419"/>
        <v>*</v>
      </c>
      <c r="ED124" s="214" t="str">
        <f t="shared" si="420"/>
        <v>*</v>
      </c>
      <c r="EE124" s="213" t="str">
        <f t="shared" si="459"/>
        <v>*</v>
      </c>
      <c r="EF124" s="214" t="str">
        <f t="shared" si="460"/>
        <v>*</v>
      </c>
      <c r="EG124" s="219">
        <f t="shared" si="421"/>
        <v>12</v>
      </c>
      <c r="EH124" s="220" t="str">
        <f t="shared" si="472"/>
        <v>سه 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22"/>
        <v>تصویری دور</v>
      </c>
      <c r="PS124" s="30">
        <f t="shared" si="423"/>
        <v>0</v>
      </c>
      <c r="PT124" s="34" t="s">
        <v>33</v>
      </c>
      <c r="PU124" s="746" t="str">
        <f t="shared" si="461"/>
        <v>******</v>
      </c>
      <c r="PV124" s="747"/>
      <c r="PW124" s="746" t="str">
        <f t="shared" si="462"/>
        <v>******</v>
      </c>
      <c r="PX124" s="747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24"/>
        <v>12</v>
      </c>
      <c r="RE124" s="30" t="str">
        <f t="shared" si="473"/>
        <v>سه شنبه</v>
      </c>
      <c r="RF124" s="34" t="s">
        <v>33</v>
      </c>
      <c r="RG124" s="746" t="str">
        <f t="shared" si="463"/>
        <v>*******************</v>
      </c>
      <c r="RH124" s="747"/>
      <c r="RI124" s="746" t="str">
        <f t="shared" si="464"/>
        <v>*******************</v>
      </c>
      <c r="RJ124" s="747"/>
      <c r="RK124" s="29">
        <f t="shared" si="425"/>
        <v>12</v>
      </c>
      <c r="RL124" s="30" t="str">
        <f t="shared" si="474"/>
        <v>سه شنبه</v>
      </c>
      <c r="RM124" s="34" t="s">
        <v>33</v>
      </c>
      <c r="RN124" s="109"/>
      <c r="RO124" s="748" t="str">
        <f t="shared" si="465"/>
        <v>*****</v>
      </c>
      <c r="RP124" s="749"/>
      <c r="RQ124" s="109"/>
      <c r="RR124" s="109" t="str">
        <f t="shared" si="466"/>
        <v>*****</v>
      </c>
      <c r="RS124" s="748"/>
      <c r="RT124" s="749"/>
      <c r="RU124" s="29">
        <f t="shared" si="426"/>
        <v>12</v>
      </c>
      <c r="RV124" s="30" t="str">
        <f t="shared" si="475"/>
        <v>سه شنبه</v>
      </c>
      <c r="RW124" s="748" t="str">
        <f t="shared" si="467"/>
        <v>****</v>
      </c>
      <c r="RX124" s="749"/>
      <c r="RY124" s="748" t="str">
        <f t="shared" si="468"/>
        <v>***</v>
      </c>
      <c r="RZ124" s="749"/>
      <c r="SA124" s="29">
        <f t="shared" si="427"/>
        <v>12</v>
      </c>
      <c r="SB124" s="30" t="str">
        <f t="shared" si="476"/>
        <v>سه شنبه</v>
      </c>
      <c r="SC124" s="752" t="str">
        <f t="shared" si="469"/>
        <v>****</v>
      </c>
      <c r="SD124" s="753"/>
      <c r="SE124" s="29">
        <f t="shared" si="428"/>
        <v>12</v>
      </c>
      <c r="SF124" s="30" t="str">
        <f t="shared" si="477"/>
        <v>سه شنبه</v>
      </c>
      <c r="SG124" s="748" t="str">
        <f t="shared" si="478"/>
        <v>***</v>
      </c>
      <c r="SH124" s="749"/>
      <c r="SI124" s="750" t="str">
        <f t="shared" si="479"/>
        <v>***</v>
      </c>
      <c r="SJ124" s="749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206</v>
      </c>
      <c r="B125" s="386"/>
      <c r="C125" s="387"/>
      <c r="D125" s="388"/>
      <c r="E125" s="318" t="s">
        <v>120</v>
      </c>
      <c r="F125" s="331" t="s">
        <v>157</v>
      </c>
      <c r="G125" s="566" t="s">
        <v>195</v>
      </c>
      <c r="H125" s="567"/>
      <c r="I125" s="567"/>
      <c r="J125" s="568"/>
      <c r="K125" s="579" t="s">
        <v>187</v>
      </c>
      <c r="L125" s="579"/>
      <c r="M125" s="579"/>
      <c r="N125" s="591" t="s">
        <v>196</v>
      </c>
      <c r="O125" s="591"/>
      <c r="P125" s="591"/>
      <c r="Q125" s="591" t="s">
        <v>197</v>
      </c>
      <c r="R125" s="591"/>
      <c r="S125" s="592"/>
      <c r="T125" s="588" t="s">
        <v>204</v>
      </c>
      <c r="U125" s="589"/>
      <c r="V125" s="589"/>
      <c r="W125" s="590"/>
      <c r="X125" s="585" t="s">
        <v>201</v>
      </c>
      <c r="Y125" s="586"/>
      <c r="Z125" s="586"/>
      <c r="AA125" s="586"/>
      <c r="AB125" s="587"/>
      <c r="AC125" s="599" t="str">
        <f>RO54</f>
        <v>**********************************نجفی-**</v>
      </c>
      <c r="AD125" s="599"/>
      <c r="AE125" s="599"/>
      <c r="AF125" s="599"/>
      <c r="AG125" s="599"/>
      <c r="AH125" s="599"/>
      <c r="AI125" s="600"/>
      <c r="AJ125" s="601"/>
      <c r="AK125" s="601"/>
      <c r="AL125" s="601"/>
      <c r="AM125" s="601"/>
      <c r="AN125" s="601"/>
      <c r="AO125" s="601"/>
      <c r="AP125" s="601"/>
      <c r="AQ125" s="601"/>
      <c r="AR125" s="602"/>
      <c r="AS125" s="615"/>
      <c r="AT125" s="616"/>
      <c r="AU125" s="616"/>
      <c r="AV125" s="616"/>
      <c r="AW125" s="616"/>
      <c r="AX125" s="617"/>
      <c r="AY125" s="1"/>
      <c r="AZ125" s="1"/>
      <c r="BA125" s="1"/>
      <c r="BB125" s="7"/>
      <c r="BC125" s="7"/>
      <c r="BD125" s="7"/>
      <c r="BE125" s="29">
        <f t="shared" si="413"/>
        <v>13</v>
      </c>
      <c r="BF125" s="30" t="str">
        <f t="shared" si="470"/>
        <v>چهارشنبه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14"/>
        <v>13</v>
      </c>
      <c r="CT125" s="30" t="str">
        <f t="shared" si="471"/>
        <v>چهارشنبه</v>
      </c>
      <c r="CU125" s="85" t="str">
        <f t="shared" si="415"/>
        <v>*</v>
      </c>
      <c r="CV125" s="86" t="str">
        <f t="shared" si="416"/>
        <v>*</v>
      </c>
      <c r="CW125" s="85" t="str">
        <f t="shared" si="429"/>
        <v>*</v>
      </c>
      <c r="CX125" s="86" t="str">
        <f t="shared" si="430"/>
        <v>*</v>
      </c>
      <c r="CY125" s="85" t="str">
        <f t="shared" si="417"/>
        <v>*</v>
      </c>
      <c r="CZ125" s="86" t="str">
        <f t="shared" si="418"/>
        <v>*</v>
      </c>
      <c r="DA125" s="85" t="str">
        <f t="shared" si="431"/>
        <v>*</v>
      </c>
      <c r="DB125" s="86" t="str">
        <f t="shared" si="432"/>
        <v>*</v>
      </c>
      <c r="DC125" s="85" t="str">
        <f t="shared" si="433"/>
        <v>*</v>
      </c>
      <c r="DD125" s="86" t="str">
        <f t="shared" si="434"/>
        <v>*</v>
      </c>
      <c r="DE125" s="85" t="str">
        <f t="shared" si="435"/>
        <v>*</v>
      </c>
      <c r="DF125" s="86" t="str">
        <f t="shared" si="436"/>
        <v>*</v>
      </c>
      <c r="DG125" s="85" t="str">
        <f t="shared" si="437"/>
        <v>*</v>
      </c>
      <c r="DH125" s="86" t="str">
        <f t="shared" si="438"/>
        <v>*</v>
      </c>
      <c r="DI125" s="85" t="str">
        <f t="shared" si="439"/>
        <v>*</v>
      </c>
      <c r="DJ125" s="86" t="str">
        <f t="shared" si="440"/>
        <v>*</v>
      </c>
      <c r="DK125" s="217" t="str">
        <f t="shared" si="441"/>
        <v>*</v>
      </c>
      <c r="DL125" s="218" t="str">
        <f t="shared" si="442"/>
        <v>*</v>
      </c>
      <c r="DM125" s="217" t="str">
        <f t="shared" si="443"/>
        <v>*</v>
      </c>
      <c r="DN125" s="218" t="str">
        <f t="shared" si="444"/>
        <v>*</v>
      </c>
      <c r="DO125" s="217" t="str">
        <f t="shared" si="445"/>
        <v>*</v>
      </c>
      <c r="DP125" s="218" t="str">
        <f t="shared" si="446"/>
        <v>*</v>
      </c>
      <c r="DQ125" s="217" t="str">
        <f t="shared" si="447"/>
        <v>*</v>
      </c>
      <c r="DR125" s="218" t="str">
        <f t="shared" si="448"/>
        <v>*</v>
      </c>
      <c r="DS125" s="217" t="str">
        <f t="shared" si="449"/>
        <v>*</v>
      </c>
      <c r="DT125" s="218" t="str">
        <f t="shared" si="450"/>
        <v>*</v>
      </c>
      <c r="DU125" s="217" t="str">
        <f t="shared" si="451"/>
        <v>*</v>
      </c>
      <c r="DV125" s="218" t="str">
        <f t="shared" si="452"/>
        <v>*</v>
      </c>
      <c r="DW125" s="217" t="str">
        <f t="shared" si="453"/>
        <v>*</v>
      </c>
      <c r="DX125" s="218" t="str">
        <f t="shared" si="454"/>
        <v>*</v>
      </c>
      <c r="DY125" s="217" t="str">
        <f t="shared" si="455"/>
        <v>*</v>
      </c>
      <c r="DZ125" s="218" t="str">
        <f t="shared" si="456"/>
        <v>*</v>
      </c>
      <c r="EA125" s="213" t="str">
        <f t="shared" si="457"/>
        <v>*</v>
      </c>
      <c r="EB125" s="214" t="str">
        <f t="shared" si="458"/>
        <v>*</v>
      </c>
      <c r="EC125" s="213" t="str">
        <f t="shared" si="419"/>
        <v>*</v>
      </c>
      <c r="ED125" s="214" t="str">
        <f t="shared" si="420"/>
        <v>*</v>
      </c>
      <c r="EE125" s="213" t="str">
        <f t="shared" si="459"/>
        <v>*</v>
      </c>
      <c r="EF125" s="214" t="str">
        <f t="shared" si="460"/>
        <v>*</v>
      </c>
      <c r="EG125" s="219">
        <f t="shared" si="421"/>
        <v>13</v>
      </c>
      <c r="EH125" s="220" t="str">
        <f t="shared" si="472"/>
        <v>چهارشنبه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22"/>
        <v>0</v>
      </c>
      <c r="PS125" s="30" t="str">
        <f t="shared" si="423"/>
        <v>سی ان ان / پرس / راشا  انگلیسی</v>
      </c>
      <c r="PT125" s="34" t="s">
        <v>33</v>
      </c>
      <c r="PU125" s="746" t="str">
        <f t="shared" si="461"/>
        <v>******</v>
      </c>
      <c r="PV125" s="747"/>
      <c r="PW125" s="746" t="str">
        <f t="shared" si="462"/>
        <v>******</v>
      </c>
      <c r="PX125" s="747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24"/>
        <v>13</v>
      </c>
      <c r="RE125" s="30" t="str">
        <f t="shared" si="473"/>
        <v>چهارشنبه</v>
      </c>
      <c r="RF125" s="34" t="s">
        <v>33</v>
      </c>
      <c r="RG125" s="746" t="str">
        <f t="shared" si="463"/>
        <v>*******************</v>
      </c>
      <c r="RH125" s="747"/>
      <c r="RI125" s="746" t="str">
        <f t="shared" si="464"/>
        <v>*******************</v>
      </c>
      <c r="RJ125" s="747"/>
      <c r="RK125" s="29">
        <f t="shared" si="425"/>
        <v>13</v>
      </c>
      <c r="RL125" s="30" t="str">
        <f t="shared" si="474"/>
        <v>چهارشنبه</v>
      </c>
      <c r="RM125" s="34" t="s">
        <v>33</v>
      </c>
      <c r="RN125" s="109"/>
      <c r="RO125" s="748" t="str">
        <f t="shared" si="465"/>
        <v>*****</v>
      </c>
      <c r="RP125" s="749"/>
      <c r="RQ125" s="109"/>
      <c r="RR125" s="109" t="str">
        <f t="shared" si="466"/>
        <v>*****</v>
      </c>
      <c r="RS125" s="748"/>
      <c r="RT125" s="749"/>
      <c r="RU125" s="29">
        <f t="shared" si="426"/>
        <v>13</v>
      </c>
      <c r="RV125" s="30" t="str">
        <f t="shared" si="475"/>
        <v>چهارشنبه</v>
      </c>
      <c r="RW125" s="748" t="str">
        <f t="shared" si="467"/>
        <v>****</v>
      </c>
      <c r="RX125" s="749"/>
      <c r="RY125" s="748" t="str">
        <f t="shared" si="468"/>
        <v>***</v>
      </c>
      <c r="RZ125" s="749"/>
      <c r="SA125" s="29">
        <f t="shared" si="427"/>
        <v>13</v>
      </c>
      <c r="SB125" s="30" t="str">
        <f t="shared" si="476"/>
        <v>چهارشنبه</v>
      </c>
      <c r="SC125" s="752" t="str">
        <f t="shared" si="469"/>
        <v>****</v>
      </c>
      <c r="SD125" s="753"/>
      <c r="SE125" s="29">
        <f t="shared" si="428"/>
        <v>13</v>
      </c>
      <c r="SF125" s="30" t="str">
        <f t="shared" si="477"/>
        <v>چهارشنبه</v>
      </c>
      <c r="SG125" s="748" t="str">
        <f t="shared" si="478"/>
        <v>***</v>
      </c>
      <c r="SH125" s="749"/>
      <c r="SI125" s="750" t="str">
        <f t="shared" si="479"/>
        <v>***</v>
      </c>
      <c r="SJ125" s="749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/>
      <c r="C126" s="391"/>
      <c r="D126" s="392"/>
      <c r="E126" s="319" t="s">
        <v>109</v>
      </c>
      <c r="F126" s="320" t="s">
        <v>34</v>
      </c>
      <c r="G126" s="569"/>
      <c r="H126" s="570"/>
      <c r="I126" s="570"/>
      <c r="J126" s="571"/>
      <c r="K126" s="593"/>
      <c r="L126" s="593"/>
      <c r="M126" s="593"/>
      <c r="N126" s="593"/>
      <c r="O126" s="593"/>
      <c r="P126" s="593"/>
      <c r="Q126" s="593"/>
      <c r="R126" s="593"/>
      <c r="S126" s="594"/>
      <c r="T126" s="580"/>
      <c r="U126" s="581"/>
      <c r="V126" s="581"/>
      <c r="W126" s="582"/>
      <c r="X126" s="583"/>
      <c r="Y126" s="583"/>
      <c r="Z126" s="583"/>
      <c r="AA126" s="583"/>
      <c r="AB126" s="584"/>
      <c r="AC126" s="595" t="str">
        <f>RO18</f>
        <v>***********</v>
      </c>
      <c r="AD126" s="596"/>
      <c r="AE126" s="596"/>
      <c r="AF126" s="596"/>
      <c r="AG126" s="596"/>
      <c r="AH126" s="596"/>
      <c r="AI126" s="597"/>
      <c r="AJ126" s="598"/>
      <c r="AK126" s="583"/>
      <c r="AL126" s="583"/>
      <c r="AM126" s="583"/>
      <c r="AN126" s="583"/>
      <c r="AO126" s="583"/>
      <c r="AP126" s="583"/>
      <c r="AQ126" s="583"/>
      <c r="AR126" s="584"/>
      <c r="AS126" s="618"/>
      <c r="AT126" s="619"/>
      <c r="AU126" s="619"/>
      <c r="AV126" s="619"/>
      <c r="AW126" s="619"/>
      <c r="AX126" s="620"/>
      <c r="AY126" s="1"/>
      <c r="AZ126" s="1"/>
      <c r="BA126" s="1"/>
      <c r="BB126" s="7"/>
      <c r="BC126" s="7"/>
      <c r="BD126" s="7"/>
      <c r="BE126" s="29">
        <f t="shared" si="413"/>
        <v>14</v>
      </c>
      <c r="BF126" s="30" t="str">
        <f t="shared" si="470"/>
        <v>پنجشنبه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14"/>
        <v>14</v>
      </c>
      <c r="CT126" s="30" t="str">
        <f t="shared" si="471"/>
        <v>پنجشنبه</v>
      </c>
      <c r="CU126" s="85" t="str">
        <f t="shared" si="415"/>
        <v>*</v>
      </c>
      <c r="CV126" s="86" t="str">
        <f t="shared" si="416"/>
        <v>*</v>
      </c>
      <c r="CW126" s="85" t="str">
        <f t="shared" si="429"/>
        <v>*</v>
      </c>
      <c r="CX126" s="86" t="str">
        <f t="shared" si="430"/>
        <v>*</v>
      </c>
      <c r="CY126" s="85" t="str">
        <f t="shared" si="417"/>
        <v>*</v>
      </c>
      <c r="CZ126" s="86" t="str">
        <f t="shared" si="418"/>
        <v>*</v>
      </c>
      <c r="DA126" s="85" t="str">
        <f t="shared" si="431"/>
        <v>*</v>
      </c>
      <c r="DB126" s="86" t="str">
        <f t="shared" si="432"/>
        <v>*</v>
      </c>
      <c r="DC126" s="85" t="str">
        <f t="shared" si="433"/>
        <v>*</v>
      </c>
      <c r="DD126" s="86" t="str">
        <f t="shared" si="434"/>
        <v>*</v>
      </c>
      <c r="DE126" s="85" t="str">
        <f t="shared" si="435"/>
        <v>*</v>
      </c>
      <c r="DF126" s="86" t="str">
        <f t="shared" si="436"/>
        <v>*</v>
      </c>
      <c r="DG126" s="85" t="str">
        <f t="shared" si="437"/>
        <v>*</v>
      </c>
      <c r="DH126" s="86" t="str">
        <f t="shared" si="438"/>
        <v>*</v>
      </c>
      <c r="DI126" s="85" t="str">
        <f t="shared" si="439"/>
        <v>*</v>
      </c>
      <c r="DJ126" s="86" t="str">
        <f t="shared" si="440"/>
        <v>*</v>
      </c>
      <c r="DK126" s="217" t="str">
        <f t="shared" si="441"/>
        <v>*</v>
      </c>
      <c r="DL126" s="218" t="str">
        <f t="shared" si="442"/>
        <v>*</v>
      </c>
      <c r="DM126" s="217" t="str">
        <f t="shared" si="443"/>
        <v>*</v>
      </c>
      <c r="DN126" s="218" t="str">
        <f t="shared" si="444"/>
        <v>*</v>
      </c>
      <c r="DO126" s="217" t="str">
        <f t="shared" si="445"/>
        <v>*</v>
      </c>
      <c r="DP126" s="218" t="str">
        <f t="shared" si="446"/>
        <v>*</v>
      </c>
      <c r="DQ126" s="217" t="str">
        <f t="shared" si="447"/>
        <v>*</v>
      </c>
      <c r="DR126" s="218" t="str">
        <f t="shared" si="448"/>
        <v>*</v>
      </c>
      <c r="DS126" s="217" t="str">
        <f t="shared" si="449"/>
        <v>*</v>
      </c>
      <c r="DT126" s="218" t="str">
        <f t="shared" si="450"/>
        <v>*</v>
      </c>
      <c r="DU126" s="217" t="str">
        <f t="shared" si="451"/>
        <v>*</v>
      </c>
      <c r="DV126" s="218" t="str">
        <f t="shared" si="452"/>
        <v>*</v>
      </c>
      <c r="DW126" s="217" t="str">
        <f t="shared" si="453"/>
        <v>*</v>
      </c>
      <c r="DX126" s="218" t="str">
        <f t="shared" si="454"/>
        <v>*</v>
      </c>
      <c r="DY126" s="217" t="str">
        <f t="shared" si="455"/>
        <v>*</v>
      </c>
      <c r="DZ126" s="218" t="str">
        <f t="shared" si="456"/>
        <v>*</v>
      </c>
      <c r="EA126" s="213" t="str">
        <f t="shared" si="457"/>
        <v>*</v>
      </c>
      <c r="EB126" s="214" t="str">
        <f t="shared" si="458"/>
        <v>*</v>
      </c>
      <c r="EC126" s="213" t="str">
        <f t="shared" si="419"/>
        <v>*</v>
      </c>
      <c r="ED126" s="214" t="str">
        <f t="shared" si="420"/>
        <v>*</v>
      </c>
      <c r="EE126" s="213" t="str">
        <f t="shared" si="459"/>
        <v>*</v>
      </c>
      <c r="EF126" s="214" t="str">
        <f t="shared" si="460"/>
        <v>*</v>
      </c>
      <c r="EG126" s="219">
        <f t="shared" si="421"/>
        <v>14</v>
      </c>
      <c r="EH126" s="220" t="str">
        <f t="shared" si="472"/>
        <v>پنجشنبه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22"/>
        <v>0</v>
      </c>
      <c r="PS126" s="30">
        <f t="shared" si="423"/>
        <v>0</v>
      </c>
      <c r="PT126" s="34" t="s">
        <v>33</v>
      </c>
      <c r="PU126" s="746" t="str">
        <f t="shared" si="461"/>
        <v>******</v>
      </c>
      <c r="PV126" s="747"/>
      <c r="PW126" s="746" t="str">
        <f t="shared" si="462"/>
        <v>******</v>
      </c>
      <c r="PX126" s="747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24"/>
        <v>14</v>
      </c>
      <c r="RE126" s="30" t="str">
        <f t="shared" si="473"/>
        <v>پنجشنبه</v>
      </c>
      <c r="RF126" s="34" t="s">
        <v>33</v>
      </c>
      <c r="RG126" s="746" t="str">
        <f t="shared" si="463"/>
        <v>*******************</v>
      </c>
      <c r="RH126" s="747"/>
      <c r="RI126" s="746" t="str">
        <f t="shared" si="464"/>
        <v>*******************</v>
      </c>
      <c r="RJ126" s="747"/>
      <c r="RK126" s="29">
        <f t="shared" si="425"/>
        <v>14</v>
      </c>
      <c r="RL126" s="30" t="str">
        <f t="shared" si="474"/>
        <v>پنجشنبه</v>
      </c>
      <c r="RM126" s="34" t="s">
        <v>33</v>
      </c>
      <c r="RN126" s="109"/>
      <c r="RO126" s="748" t="str">
        <f t="shared" si="465"/>
        <v>*****</v>
      </c>
      <c r="RP126" s="749"/>
      <c r="RQ126" s="109"/>
      <c r="RR126" s="109" t="str">
        <f t="shared" si="466"/>
        <v>*****</v>
      </c>
      <c r="RS126" s="748"/>
      <c r="RT126" s="749"/>
      <c r="RU126" s="29">
        <f t="shared" si="426"/>
        <v>14</v>
      </c>
      <c r="RV126" s="30" t="str">
        <f t="shared" si="475"/>
        <v>پنجشنبه</v>
      </c>
      <c r="RW126" s="748" t="str">
        <f t="shared" si="467"/>
        <v>****</v>
      </c>
      <c r="RX126" s="749"/>
      <c r="RY126" s="748" t="str">
        <f t="shared" si="468"/>
        <v>***</v>
      </c>
      <c r="RZ126" s="749"/>
      <c r="SA126" s="29">
        <f t="shared" si="427"/>
        <v>14</v>
      </c>
      <c r="SB126" s="30" t="str">
        <f t="shared" si="476"/>
        <v>پنجشنبه</v>
      </c>
      <c r="SC126" s="752" t="str">
        <f t="shared" si="469"/>
        <v>****</v>
      </c>
      <c r="SD126" s="753"/>
      <c r="SE126" s="29">
        <f t="shared" si="428"/>
        <v>14</v>
      </c>
      <c r="SF126" s="30" t="str">
        <f t="shared" si="477"/>
        <v>پنجشنبه</v>
      </c>
      <c r="SG126" s="748" t="str">
        <f t="shared" si="478"/>
        <v>***</v>
      </c>
      <c r="SH126" s="749"/>
      <c r="SI126" s="750" t="str">
        <f t="shared" si="479"/>
        <v>***</v>
      </c>
      <c r="SJ126" s="749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40</v>
      </c>
      <c r="B127" s="251" t="s">
        <v>320</v>
      </c>
      <c r="C127" s="349" t="s">
        <v>172</v>
      </c>
      <c r="D127" s="350" t="s">
        <v>207</v>
      </c>
      <c r="E127" s="351" t="s">
        <v>209</v>
      </c>
      <c r="F127" s="352" t="s">
        <v>208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303</v>
      </c>
      <c r="O127" s="245" t="s">
        <v>303</v>
      </c>
      <c r="P127" s="193" t="s">
        <v>303</v>
      </c>
      <c r="Q127" s="577" t="s">
        <v>303</v>
      </c>
      <c r="R127" s="578"/>
      <c r="S127" s="246" t="s">
        <v>110</v>
      </c>
      <c r="T127" s="354"/>
      <c r="U127" s="354"/>
      <c r="V127" s="354"/>
      <c r="W127" s="354"/>
      <c r="X127" s="246" t="s">
        <v>111</v>
      </c>
      <c r="Y127" s="354"/>
      <c r="Z127" s="354"/>
      <c r="AA127" s="354"/>
      <c r="AB127" s="354"/>
      <c r="AC127" s="247" t="s">
        <v>135</v>
      </c>
      <c r="AD127" s="248"/>
      <c r="AE127" s="248"/>
      <c r="AF127" s="248"/>
      <c r="AG127" s="249" t="s">
        <v>31</v>
      </c>
      <c r="AH127" s="248"/>
      <c r="AI127" s="248"/>
      <c r="AJ127" s="248"/>
      <c r="AK127" s="247" t="s">
        <v>112</v>
      </c>
      <c r="AL127" s="248"/>
      <c r="AM127" s="248"/>
      <c r="AN127" s="248"/>
      <c r="AO127" s="249" t="s">
        <v>113</v>
      </c>
      <c r="AP127" s="248"/>
      <c r="AQ127" s="248"/>
      <c r="AR127" s="248"/>
      <c r="AS127" s="247" t="s">
        <v>198</v>
      </c>
      <c r="AT127" s="248"/>
      <c r="AU127" s="248"/>
      <c r="AV127" s="250" t="s">
        <v>114</v>
      </c>
      <c r="AW127" s="189" t="s">
        <v>283</v>
      </c>
      <c r="AX127" s="194"/>
      <c r="AY127" s="1"/>
      <c r="AZ127" s="1"/>
      <c r="BA127" s="1"/>
      <c r="BB127" s="7"/>
      <c r="BC127" s="7"/>
      <c r="BD127" s="7"/>
      <c r="BE127" s="29">
        <f t="shared" si="413"/>
        <v>15</v>
      </c>
      <c r="BF127" s="30" t="str">
        <f t="shared" si="470"/>
        <v>جمعه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14"/>
        <v>15</v>
      </c>
      <c r="CT127" s="30" t="str">
        <f t="shared" si="471"/>
        <v>جمعه</v>
      </c>
      <c r="CU127" s="85" t="str">
        <f t="shared" si="415"/>
        <v>*</v>
      </c>
      <c r="CV127" s="86" t="str">
        <f t="shared" si="416"/>
        <v>*</v>
      </c>
      <c r="CW127" s="85" t="str">
        <f t="shared" si="429"/>
        <v>*</v>
      </c>
      <c r="CX127" s="86" t="str">
        <f t="shared" si="430"/>
        <v>*</v>
      </c>
      <c r="CY127" s="85" t="str">
        <f t="shared" si="417"/>
        <v>*</v>
      </c>
      <c r="CZ127" s="86" t="str">
        <f t="shared" si="418"/>
        <v>*</v>
      </c>
      <c r="DA127" s="85" t="str">
        <f t="shared" si="431"/>
        <v>*</v>
      </c>
      <c r="DB127" s="86" t="str">
        <f t="shared" si="432"/>
        <v>*</v>
      </c>
      <c r="DC127" s="85" t="str">
        <f t="shared" si="433"/>
        <v>*</v>
      </c>
      <c r="DD127" s="86" t="str">
        <f t="shared" si="434"/>
        <v>*</v>
      </c>
      <c r="DE127" s="85" t="str">
        <f t="shared" si="435"/>
        <v>*</v>
      </c>
      <c r="DF127" s="86" t="str">
        <f t="shared" si="436"/>
        <v>*</v>
      </c>
      <c r="DG127" s="85" t="str">
        <f t="shared" si="437"/>
        <v>*</v>
      </c>
      <c r="DH127" s="86" t="str">
        <f t="shared" si="438"/>
        <v>*</v>
      </c>
      <c r="DI127" s="85" t="str">
        <f t="shared" si="439"/>
        <v>*</v>
      </c>
      <c r="DJ127" s="86" t="str">
        <f t="shared" si="440"/>
        <v>*</v>
      </c>
      <c r="DK127" s="217" t="str">
        <f t="shared" si="441"/>
        <v>*</v>
      </c>
      <c r="DL127" s="218" t="str">
        <f t="shared" si="442"/>
        <v>*</v>
      </c>
      <c r="DM127" s="217" t="str">
        <f t="shared" si="443"/>
        <v>*</v>
      </c>
      <c r="DN127" s="218" t="str">
        <f t="shared" si="444"/>
        <v>*</v>
      </c>
      <c r="DO127" s="217" t="str">
        <f t="shared" si="445"/>
        <v>*</v>
      </c>
      <c r="DP127" s="218" t="str">
        <f t="shared" si="446"/>
        <v>*</v>
      </c>
      <c r="DQ127" s="217" t="str">
        <f t="shared" si="447"/>
        <v>*</v>
      </c>
      <c r="DR127" s="218" t="str">
        <f t="shared" si="448"/>
        <v>*</v>
      </c>
      <c r="DS127" s="217" t="str">
        <f t="shared" si="449"/>
        <v>*</v>
      </c>
      <c r="DT127" s="218" t="str">
        <f t="shared" si="450"/>
        <v>*</v>
      </c>
      <c r="DU127" s="217" t="str">
        <f t="shared" si="451"/>
        <v>*</v>
      </c>
      <c r="DV127" s="218" t="str">
        <f t="shared" si="452"/>
        <v>*</v>
      </c>
      <c r="DW127" s="217" t="str">
        <f t="shared" si="453"/>
        <v>*</v>
      </c>
      <c r="DX127" s="218" t="str">
        <f t="shared" si="454"/>
        <v>*</v>
      </c>
      <c r="DY127" s="217" t="str">
        <f t="shared" si="455"/>
        <v>*</v>
      </c>
      <c r="DZ127" s="218" t="str">
        <f t="shared" si="456"/>
        <v>*</v>
      </c>
      <c r="EA127" s="213" t="str">
        <f t="shared" si="457"/>
        <v>*</v>
      </c>
      <c r="EB127" s="214" t="str">
        <f t="shared" si="458"/>
        <v>*</v>
      </c>
      <c r="EC127" s="213" t="str">
        <f t="shared" si="419"/>
        <v>*</v>
      </c>
      <c r="ED127" s="214" t="str">
        <f t="shared" si="420"/>
        <v>*</v>
      </c>
      <c r="EE127" s="213" t="str">
        <f t="shared" si="459"/>
        <v>*</v>
      </c>
      <c r="EF127" s="214" t="str">
        <f t="shared" si="460"/>
        <v>*</v>
      </c>
      <c r="EG127" s="219">
        <f t="shared" si="421"/>
        <v>15</v>
      </c>
      <c r="EH127" s="220" t="str">
        <f t="shared" si="472"/>
        <v>جمعه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22"/>
        <v>حضوری</v>
      </c>
      <c r="PS127" s="30" t="str">
        <f t="shared" si="423"/>
        <v>حضوری</v>
      </c>
      <c r="PT127" s="34" t="s">
        <v>33</v>
      </c>
      <c r="PU127" s="746" t="str">
        <f t="shared" si="461"/>
        <v>******</v>
      </c>
      <c r="PV127" s="747"/>
      <c r="PW127" s="746" t="str">
        <f t="shared" si="462"/>
        <v>******</v>
      </c>
      <c r="PX127" s="747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24"/>
        <v>15</v>
      </c>
      <c r="RE127" s="30" t="str">
        <f t="shared" si="473"/>
        <v>جمعه</v>
      </c>
      <c r="RF127" s="34" t="s">
        <v>33</v>
      </c>
      <c r="RG127" s="746" t="str">
        <f t="shared" si="463"/>
        <v>*******************</v>
      </c>
      <c r="RH127" s="747"/>
      <c r="RI127" s="746" t="str">
        <f t="shared" si="464"/>
        <v>*******************</v>
      </c>
      <c r="RJ127" s="747"/>
      <c r="RK127" s="29">
        <f t="shared" si="425"/>
        <v>15</v>
      </c>
      <c r="RL127" s="30" t="str">
        <f t="shared" si="474"/>
        <v>جمعه</v>
      </c>
      <c r="RM127" s="34" t="s">
        <v>33</v>
      </c>
      <c r="RN127" s="109"/>
      <c r="RO127" s="748" t="str">
        <f t="shared" si="465"/>
        <v>*****</v>
      </c>
      <c r="RP127" s="749"/>
      <c r="RQ127" s="109"/>
      <c r="RR127" s="109" t="str">
        <f t="shared" si="466"/>
        <v>*****</v>
      </c>
      <c r="RS127" s="748"/>
      <c r="RT127" s="749"/>
      <c r="RU127" s="29">
        <f t="shared" si="426"/>
        <v>15</v>
      </c>
      <c r="RV127" s="30" t="str">
        <f t="shared" si="475"/>
        <v>جمعه</v>
      </c>
      <c r="RW127" s="748" t="str">
        <f t="shared" si="467"/>
        <v>****</v>
      </c>
      <c r="RX127" s="749"/>
      <c r="RY127" s="748" t="str">
        <f t="shared" si="468"/>
        <v>***</v>
      </c>
      <c r="RZ127" s="749"/>
      <c r="SA127" s="29">
        <f t="shared" si="427"/>
        <v>15</v>
      </c>
      <c r="SB127" s="30" t="str">
        <f t="shared" si="476"/>
        <v>جمعه</v>
      </c>
      <c r="SC127" s="752" t="str">
        <f t="shared" si="469"/>
        <v>****</v>
      </c>
      <c r="SD127" s="753"/>
      <c r="SE127" s="29">
        <f t="shared" si="428"/>
        <v>15</v>
      </c>
      <c r="SF127" s="30" t="str">
        <f t="shared" si="477"/>
        <v>جمعه</v>
      </c>
      <c r="SG127" s="748" t="str">
        <f t="shared" si="478"/>
        <v>***</v>
      </c>
      <c r="SH127" s="749"/>
      <c r="SI127" s="750" t="str">
        <f t="shared" si="479"/>
        <v>***</v>
      </c>
      <c r="SJ127" s="749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290</v>
      </c>
      <c r="B128" s="252" t="s">
        <v>168</v>
      </c>
      <c r="C128" s="315"/>
      <c r="D128" s="314"/>
      <c r="E128" s="308"/>
      <c r="F128" s="321" t="s">
        <v>104</v>
      </c>
      <c r="G128" s="322" t="s">
        <v>27</v>
      </c>
      <c r="H128" s="558" t="s">
        <v>293</v>
      </c>
      <c r="I128" s="559"/>
      <c r="J128" s="279"/>
      <c r="K128" s="564" t="s">
        <v>297</v>
      </c>
      <c r="L128" s="565"/>
      <c r="M128" s="254"/>
      <c r="N128" s="356" t="s">
        <v>202</v>
      </c>
      <c r="O128" s="255"/>
      <c r="P128" s="253"/>
      <c r="Q128" s="256"/>
      <c r="R128" s="257"/>
      <c r="S128" s="357" t="s">
        <v>194</v>
      </c>
      <c r="T128" s="258"/>
      <c r="U128" s="259"/>
      <c r="V128" s="260"/>
      <c r="W128" s="253"/>
      <c r="X128" s="261"/>
      <c r="Y128" s="261"/>
      <c r="Z128" s="261"/>
      <c r="AA128" s="262"/>
      <c r="AB128" s="263"/>
      <c r="AC128" s="332" t="s">
        <v>213</v>
      </c>
      <c r="AD128" s="574" t="str">
        <f>RG55</f>
        <v>*حا ج محمدی- *******************************************************</v>
      </c>
      <c r="AE128" s="575"/>
      <c r="AF128" s="575"/>
      <c r="AG128" s="575"/>
      <c r="AH128" s="575"/>
      <c r="AI128" s="575"/>
      <c r="AJ128" s="575"/>
      <c r="AK128" s="575"/>
      <c r="AL128" s="575"/>
      <c r="AM128" s="575"/>
      <c r="AN128" s="575"/>
      <c r="AO128" s="575"/>
      <c r="AP128" s="575"/>
      <c r="AQ128" s="575"/>
      <c r="AR128" s="576"/>
      <c r="AS128" s="607" t="s">
        <v>216</v>
      </c>
      <c r="AT128" s="608"/>
      <c r="AU128" s="608"/>
      <c r="AV128" s="608"/>
      <c r="AW128" s="608"/>
      <c r="AX128" s="609"/>
      <c r="AY128" s="1"/>
      <c r="AZ128" s="1"/>
      <c r="BA128" s="1"/>
      <c r="BB128" s="7"/>
      <c r="BC128" s="7"/>
      <c r="BD128" s="7"/>
      <c r="BE128" s="29">
        <f t="shared" si="413"/>
        <v>16</v>
      </c>
      <c r="BF128" s="30" t="str">
        <f t="shared" si="470"/>
        <v>شنبه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14"/>
        <v>16</v>
      </c>
      <c r="CT128" s="30" t="str">
        <f t="shared" si="471"/>
        <v>شنبه</v>
      </c>
      <c r="CU128" s="85" t="str">
        <f t="shared" si="415"/>
        <v>*</v>
      </c>
      <c r="CV128" s="86" t="str">
        <f t="shared" si="416"/>
        <v>*</v>
      </c>
      <c r="CW128" s="85" t="str">
        <f t="shared" si="429"/>
        <v>*</v>
      </c>
      <c r="CX128" s="86" t="str">
        <f t="shared" si="430"/>
        <v>*</v>
      </c>
      <c r="CY128" s="85" t="str">
        <f t="shared" si="417"/>
        <v>*</v>
      </c>
      <c r="CZ128" s="86" t="str">
        <f t="shared" si="418"/>
        <v>*</v>
      </c>
      <c r="DA128" s="85" t="str">
        <f t="shared" si="431"/>
        <v>*</v>
      </c>
      <c r="DB128" s="86" t="str">
        <f t="shared" si="432"/>
        <v>*</v>
      </c>
      <c r="DC128" s="85" t="str">
        <f t="shared" si="433"/>
        <v>*</v>
      </c>
      <c r="DD128" s="86" t="str">
        <f t="shared" si="434"/>
        <v>*</v>
      </c>
      <c r="DE128" s="85" t="str">
        <f t="shared" si="435"/>
        <v>*</v>
      </c>
      <c r="DF128" s="86" t="str">
        <f t="shared" si="436"/>
        <v>*</v>
      </c>
      <c r="DG128" s="85" t="str">
        <f t="shared" si="437"/>
        <v>*</v>
      </c>
      <c r="DH128" s="86" t="str">
        <f t="shared" si="438"/>
        <v>*</v>
      </c>
      <c r="DI128" s="85" t="str">
        <f t="shared" si="439"/>
        <v>*</v>
      </c>
      <c r="DJ128" s="86" t="str">
        <f t="shared" si="440"/>
        <v>*</v>
      </c>
      <c r="DK128" s="217" t="str">
        <f t="shared" si="441"/>
        <v>*</v>
      </c>
      <c r="DL128" s="218" t="str">
        <f t="shared" si="442"/>
        <v>*</v>
      </c>
      <c r="DM128" s="217" t="str">
        <f t="shared" si="443"/>
        <v>*</v>
      </c>
      <c r="DN128" s="218" t="str">
        <f t="shared" si="444"/>
        <v>*</v>
      </c>
      <c r="DO128" s="217" t="str">
        <f t="shared" si="445"/>
        <v>*</v>
      </c>
      <c r="DP128" s="218" t="str">
        <f t="shared" si="446"/>
        <v>*</v>
      </c>
      <c r="DQ128" s="217" t="str">
        <f t="shared" si="447"/>
        <v>*</v>
      </c>
      <c r="DR128" s="218" t="str">
        <f t="shared" si="448"/>
        <v>*</v>
      </c>
      <c r="DS128" s="217" t="str">
        <f t="shared" si="449"/>
        <v>*</v>
      </c>
      <c r="DT128" s="218" t="str">
        <f t="shared" si="450"/>
        <v>*</v>
      </c>
      <c r="DU128" s="217" t="str">
        <f t="shared" si="451"/>
        <v>*</v>
      </c>
      <c r="DV128" s="218" t="str">
        <f t="shared" si="452"/>
        <v>*</v>
      </c>
      <c r="DW128" s="217" t="str">
        <f t="shared" si="453"/>
        <v>*</v>
      </c>
      <c r="DX128" s="218" t="str">
        <f t="shared" si="454"/>
        <v>*</v>
      </c>
      <c r="DY128" s="217" t="str">
        <f t="shared" si="455"/>
        <v>*</v>
      </c>
      <c r="DZ128" s="218" t="str">
        <f t="shared" si="456"/>
        <v>*</v>
      </c>
      <c r="EA128" s="213" t="str">
        <f t="shared" si="457"/>
        <v>*</v>
      </c>
      <c r="EB128" s="214" t="str">
        <f t="shared" si="458"/>
        <v>*</v>
      </c>
      <c r="EC128" s="213" t="str">
        <f t="shared" si="419"/>
        <v>*</v>
      </c>
      <c r="ED128" s="214" t="str">
        <f t="shared" si="420"/>
        <v>*</v>
      </c>
      <c r="EE128" s="213" t="str">
        <f t="shared" si="459"/>
        <v>*</v>
      </c>
      <c r="EF128" s="214" t="str">
        <f t="shared" si="460"/>
        <v>*</v>
      </c>
      <c r="EG128" s="219">
        <f t="shared" si="421"/>
        <v>16</v>
      </c>
      <c r="EH128" s="220" t="str">
        <f t="shared" si="472"/>
        <v>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22"/>
        <v>0</v>
      </c>
      <c r="PS128" s="30">
        <f t="shared" si="423"/>
        <v>0</v>
      </c>
      <c r="PT128" s="34" t="s">
        <v>33</v>
      </c>
      <c r="PU128" s="746" t="str">
        <f t="shared" si="461"/>
        <v>******</v>
      </c>
      <c r="PV128" s="747"/>
      <c r="PW128" s="746" t="str">
        <f t="shared" si="462"/>
        <v>******</v>
      </c>
      <c r="PX128" s="747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24"/>
        <v>16</v>
      </c>
      <c r="RE128" s="30" t="str">
        <f t="shared" si="473"/>
        <v>شنبه</v>
      </c>
      <c r="RF128" s="34" t="s">
        <v>33</v>
      </c>
      <c r="RG128" s="746" t="str">
        <f t="shared" si="463"/>
        <v>*******************</v>
      </c>
      <c r="RH128" s="747"/>
      <c r="RI128" s="746" t="str">
        <f t="shared" si="464"/>
        <v>*******************</v>
      </c>
      <c r="RJ128" s="747"/>
      <c r="RK128" s="29">
        <f t="shared" si="425"/>
        <v>16</v>
      </c>
      <c r="RL128" s="30" t="str">
        <f t="shared" si="474"/>
        <v>شنبه</v>
      </c>
      <c r="RM128" s="34" t="s">
        <v>33</v>
      </c>
      <c r="RN128" s="109"/>
      <c r="RO128" s="748" t="str">
        <f t="shared" si="465"/>
        <v>*****</v>
      </c>
      <c r="RP128" s="749"/>
      <c r="RQ128" s="109"/>
      <c r="RR128" s="109" t="str">
        <f t="shared" si="466"/>
        <v>*****</v>
      </c>
      <c r="RS128" s="748"/>
      <c r="RT128" s="749"/>
      <c r="RU128" s="29">
        <f t="shared" si="426"/>
        <v>16</v>
      </c>
      <c r="RV128" s="30" t="str">
        <f t="shared" si="475"/>
        <v>شنبه</v>
      </c>
      <c r="RW128" s="748" t="str">
        <f t="shared" si="467"/>
        <v>****</v>
      </c>
      <c r="RX128" s="749"/>
      <c r="RY128" s="748" t="str">
        <f t="shared" si="468"/>
        <v>***</v>
      </c>
      <c r="RZ128" s="749"/>
      <c r="SA128" s="29">
        <f t="shared" si="427"/>
        <v>16</v>
      </c>
      <c r="SB128" s="30" t="str">
        <f t="shared" si="476"/>
        <v>شنبه</v>
      </c>
      <c r="SC128" s="752" t="str">
        <f t="shared" si="469"/>
        <v>****</v>
      </c>
      <c r="SD128" s="753"/>
      <c r="SE128" s="29">
        <f t="shared" si="428"/>
        <v>16</v>
      </c>
      <c r="SF128" s="30" t="str">
        <f t="shared" si="477"/>
        <v>شنبه</v>
      </c>
      <c r="SG128" s="748" t="str">
        <f t="shared" si="478"/>
        <v>***</v>
      </c>
      <c r="SH128" s="749"/>
      <c r="SI128" s="750" t="str">
        <f t="shared" si="479"/>
        <v>***</v>
      </c>
      <c r="SJ128" s="749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291</v>
      </c>
      <c r="B129" s="359" t="s">
        <v>308</v>
      </c>
      <c r="C129" s="360"/>
      <c r="D129" s="361"/>
      <c r="E129" s="309"/>
      <c r="F129" s="323" t="s">
        <v>107</v>
      </c>
      <c r="G129" s="324" t="s">
        <v>27</v>
      </c>
      <c r="H129" s="558" t="s">
        <v>203</v>
      </c>
      <c r="I129" s="559"/>
      <c r="J129" s="279"/>
      <c r="K129" s="564" t="s">
        <v>226</v>
      </c>
      <c r="L129" s="565"/>
      <c r="M129" s="275"/>
      <c r="N129" s="362" t="s">
        <v>199</v>
      </c>
      <c r="O129" s="275"/>
      <c r="P129" s="271"/>
      <c r="Q129" s="271"/>
      <c r="R129" s="276"/>
      <c r="S129" s="363" t="s">
        <v>194</v>
      </c>
      <c r="T129" s="268"/>
      <c r="U129" s="269"/>
      <c r="V129" s="270"/>
      <c r="W129" s="271"/>
      <c r="X129" s="265"/>
      <c r="Y129" s="424"/>
      <c r="Z129" s="264"/>
      <c r="AA129" s="265"/>
      <c r="AB129" s="266"/>
      <c r="AC129" s="333" t="s">
        <v>214</v>
      </c>
      <c r="AD129" s="633" t="str">
        <f>RG19</f>
        <v>********************************</v>
      </c>
      <c r="AE129" s="634"/>
      <c r="AF129" s="634"/>
      <c r="AG129" s="634"/>
      <c r="AH129" s="634"/>
      <c r="AI129" s="634"/>
      <c r="AJ129" s="634"/>
      <c r="AK129" s="634"/>
      <c r="AL129" s="634"/>
      <c r="AM129" s="634"/>
      <c r="AN129" s="634"/>
      <c r="AO129" s="634"/>
      <c r="AP129" s="634"/>
      <c r="AQ129" s="634"/>
      <c r="AR129" s="635"/>
      <c r="AS129" s="612" t="s">
        <v>223</v>
      </c>
      <c r="AT129" s="613"/>
      <c r="AU129" s="613"/>
      <c r="AV129" s="613"/>
      <c r="AW129" s="613"/>
      <c r="AX129" s="614"/>
      <c r="AY129" s="1"/>
      <c r="AZ129" s="1"/>
      <c r="BA129" s="1"/>
      <c r="BB129" s="7"/>
      <c r="BC129" s="7"/>
      <c r="BD129" s="7"/>
      <c r="BE129" s="29">
        <f t="shared" si="413"/>
        <v>17</v>
      </c>
      <c r="BF129" s="30" t="str">
        <f t="shared" si="470"/>
        <v>یکشنبه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 t="s">
        <v>32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14"/>
        <v>17</v>
      </c>
      <c r="CT129" s="30" t="str">
        <f t="shared" si="471"/>
        <v>یکشنبه</v>
      </c>
      <c r="CU129" s="85" t="str">
        <f t="shared" si="415"/>
        <v>*</v>
      </c>
      <c r="CV129" s="86" t="str">
        <f t="shared" si="416"/>
        <v>*</v>
      </c>
      <c r="CW129" s="85" t="str">
        <f t="shared" si="429"/>
        <v>*</v>
      </c>
      <c r="CX129" s="86" t="str">
        <f t="shared" si="430"/>
        <v>*</v>
      </c>
      <c r="CY129" s="85" t="str">
        <f t="shared" si="417"/>
        <v>*</v>
      </c>
      <c r="CZ129" s="86" t="str">
        <f t="shared" si="418"/>
        <v>*</v>
      </c>
      <c r="DA129" s="85" t="str">
        <f t="shared" si="431"/>
        <v>*</v>
      </c>
      <c r="DB129" s="86" t="str">
        <f t="shared" si="432"/>
        <v>*</v>
      </c>
      <c r="DC129" s="85" t="str">
        <f t="shared" si="433"/>
        <v>*</v>
      </c>
      <c r="DD129" s="86" t="str">
        <f t="shared" si="434"/>
        <v>*</v>
      </c>
      <c r="DE129" s="85" t="str">
        <f t="shared" si="435"/>
        <v>*</v>
      </c>
      <c r="DF129" s="86" t="str">
        <f t="shared" si="436"/>
        <v>*</v>
      </c>
      <c r="DG129" s="85" t="str">
        <f t="shared" si="437"/>
        <v>*</v>
      </c>
      <c r="DH129" s="86" t="str">
        <f t="shared" si="438"/>
        <v>*</v>
      </c>
      <c r="DI129" s="85" t="str">
        <f t="shared" si="439"/>
        <v>*</v>
      </c>
      <c r="DJ129" s="86" t="str">
        <f t="shared" si="440"/>
        <v>*</v>
      </c>
      <c r="DK129" s="217" t="str">
        <f t="shared" si="441"/>
        <v>*</v>
      </c>
      <c r="DL129" s="218" t="str">
        <f t="shared" si="442"/>
        <v>*</v>
      </c>
      <c r="DM129" s="217" t="str">
        <f t="shared" si="443"/>
        <v>*</v>
      </c>
      <c r="DN129" s="218" t="str">
        <f t="shared" si="444"/>
        <v>*</v>
      </c>
      <c r="DO129" s="217" t="str">
        <f t="shared" si="445"/>
        <v>*</v>
      </c>
      <c r="DP129" s="218" t="str">
        <f t="shared" si="446"/>
        <v>*</v>
      </c>
      <c r="DQ129" s="217" t="str">
        <f t="shared" si="447"/>
        <v>*</v>
      </c>
      <c r="DR129" s="218" t="str">
        <f t="shared" si="448"/>
        <v>*</v>
      </c>
      <c r="DS129" s="217" t="str">
        <f t="shared" si="449"/>
        <v>*</v>
      </c>
      <c r="DT129" s="218" t="str">
        <f t="shared" si="450"/>
        <v>*</v>
      </c>
      <c r="DU129" s="217" t="str">
        <f t="shared" si="451"/>
        <v>*</v>
      </c>
      <c r="DV129" s="218" t="str">
        <f t="shared" si="452"/>
        <v>*</v>
      </c>
      <c r="DW129" s="217" t="str">
        <f t="shared" si="453"/>
        <v>*</v>
      </c>
      <c r="DX129" s="218" t="str">
        <f t="shared" si="454"/>
        <v>*</v>
      </c>
      <c r="DY129" s="217" t="str">
        <f t="shared" si="455"/>
        <v>*</v>
      </c>
      <c r="DZ129" s="218" t="str">
        <f t="shared" si="456"/>
        <v>*</v>
      </c>
      <c r="EA129" s="213" t="str">
        <f t="shared" si="457"/>
        <v>*</v>
      </c>
      <c r="EB129" s="214" t="str">
        <f t="shared" si="458"/>
        <v>*</v>
      </c>
      <c r="EC129" s="213" t="str">
        <f t="shared" si="419"/>
        <v>*</v>
      </c>
      <c r="ED129" s="214" t="str">
        <f t="shared" si="420"/>
        <v>*</v>
      </c>
      <c r="EE129" s="213" t="str">
        <f t="shared" si="459"/>
        <v>*</v>
      </c>
      <c r="EF129" s="214" t="str">
        <f t="shared" si="460"/>
        <v>*</v>
      </c>
      <c r="EG129" s="219">
        <f t="shared" si="421"/>
        <v>17</v>
      </c>
      <c r="EH129" s="220" t="str">
        <f t="shared" si="472"/>
        <v>یکشنبه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>
        <f t="shared" si="422"/>
        <v>0</v>
      </c>
      <c r="PS129" s="30">
        <f t="shared" si="423"/>
        <v>0</v>
      </c>
      <c r="PT129" s="34" t="s">
        <v>33</v>
      </c>
      <c r="PU129" s="746" t="str">
        <f t="shared" si="461"/>
        <v>******</v>
      </c>
      <c r="PV129" s="747"/>
      <c r="PW129" s="746" t="str">
        <f t="shared" si="462"/>
        <v>******</v>
      </c>
      <c r="PX129" s="747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24"/>
        <v>17</v>
      </c>
      <c r="RE129" s="30" t="str">
        <f t="shared" si="473"/>
        <v>یکشنبه</v>
      </c>
      <c r="RF129" s="34" t="s">
        <v>33</v>
      </c>
      <c r="RG129" s="746" t="str">
        <f t="shared" si="463"/>
        <v>*******************</v>
      </c>
      <c r="RH129" s="747"/>
      <c r="RI129" s="746" t="str">
        <f t="shared" si="464"/>
        <v>*******************</v>
      </c>
      <c r="RJ129" s="747"/>
      <c r="RK129" s="29">
        <f t="shared" si="425"/>
        <v>17</v>
      </c>
      <c r="RL129" s="30" t="str">
        <f t="shared" si="474"/>
        <v>یکشنبه</v>
      </c>
      <c r="RM129" s="34" t="s">
        <v>33</v>
      </c>
      <c r="RN129" s="109"/>
      <c r="RO129" s="748" t="str">
        <f t="shared" si="465"/>
        <v>*****</v>
      </c>
      <c r="RP129" s="749"/>
      <c r="RQ129" s="109"/>
      <c r="RR129" s="109" t="str">
        <f t="shared" si="466"/>
        <v>*****</v>
      </c>
      <c r="RS129" s="748"/>
      <c r="RT129" s="749"/>
      <c r="RU129" s="29">
        <f t="shared" si="426"/>
        <v>17</v>
      </c>
      <c r="RV129" s="30" t="str">
        <f t="shared" si="475"/>
        <v>یکشنبه</v>
      </c>
      <c r="RW129" s="748" t="str">
        <f t="shared" si="467"/>
        <v>****</v>
      </c>
      <c r="RX129" s="749"/>
      <c r="RY129" s="748" t="str">
        <f t="shared" si="468"/>
        <v>***</v>
      </c>
      <c r="RZ129" s="749"/>
      <c r="SA129" s="29">
        <f t="shared" si="427"/>
        <v>17</v>
      </c>
      <c r="SB129" s="30" t="str">
        <f t="shared" si="476"/>
        <v>یکشنبه</v>
      </c>
      <c r="SC129" s="752" t="str">
        <f t="shared" si="469"/>
        <v>****</v>
      </c>
      <c r="SD129" s="753"/>
      <c r="SE129" s="29">
        <f t="shared" si="428"/>
        <v>17</v>
      </c>
      <c r="SF129" s="30" t="str">
        <f t="shared" si="477"/>
        <v>یکشنبه</v>
      </c>
      <c r="SG129" s="748" t="str">
        <f t="shared" si="478"/>
        <v>***</v>
      </c>
      <c r="SH129" s="749"/>
      <c r="SI129" s="750" t="str">
        <f t="shared" si="479"/>
        <v>***</v>
      </c>
      <c r="SJ129" s="749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51" t="s">
        <v>292</v>
      </c>
      <c r="B130" s="553" t="s">
        <v>168</v>
      </c>
      <c r="C130" s="472"/>
      <c r="D130" s="473"/>
      <c r="E130" s="310"/>
      <c r="F130" s="325" t="s">
        <v>294</v>
      </c>
      <c r="G130" s="326" t="s">
        <v>27</v>
      </c>
      <c r="H130" s="564" t="s">
        <v>295</v>
      </c>
      <c r="I130" s="565"/>
      <c r="J130" s="496"/>
      <c r="K130" s="603" t="s">
        <v>226</v>
      </c>
      <c r="L130" s="604"/>
      <c r="M130" s="278"/>
      <c r="N130" s="366" t="s">
        <v>192</v>
      </c>
      <c r="O130" s="476"/>
      <c r="P130" s="366" t="s">
        <v>193</v>
      </c>
      <c r="Q130" s="477"/>
      <c r="R130" s="478"/>
      <c r="S130" s="267"/>
      <c r="T130" s="267"/>
      <c r="U130" s="483"/>
      <c r="V130" s="366" t="s">
        <v>132</v>
      </c>
      <c r="W130" s="272"/>
      <c r="X130" s="273"/>
      <c r="Y130" s="367" t="s">
        <v>200</v>
      </c>
      <c r="Z130" s="267" t="s">
        <v>185</v>
      </c>
      <c r="AA130" s="368"/>
      <c r="AB130" s="369"/>
      <c r="AC130" s="345" t="s">
        <v>215</v>
      </c>
      <c r="AD130" s="624" t="str">
        <f>RG91</f>
        <v>*****************</v>
      </c>
      <c r="AE130" s="624"/>
      <c r="AF130" s="624"/>
      <c r="AG130" s="624"/>
      <c r="AH130" s="624"/>
      <c r="AI130" s="624"/>
      <c r="AJ130" s="624"/>
      <c r="AK130" s="624"/>
      <c r="AL130" s="625"/>
      <c r="AM130" s="346" t="s">
        <v>212</v>
      </c>
      <c r="AN130" s="624" t="str">
        <f>RG127</f>
        <v>*******************</v>
      </c>
      <c r="AO130" s="624"/>
      <c r="AP130" s="624"/>
      <c r="AQ130" s="624"/>
      <c r="AR130" s="626"/>
      <c r="AS130" s="615"/>
      <c r="AT130" s="616"/>
      <c r="AU130" s="616"/>
      <c r="AV130" s="616"/>
      <c r="AW130" s="616"/>
      <c r="AX130" s="617"/>
      <c r="AY130" s="1"/>
      <c r="AZ130" s="1"/>
      <c r="BA130" s="1"/>
      <c r="BB130" s="7"/>
      <c r="BC130" s="7"/>
      <c r="BD130" s="7"/>
      <c r="BE130" s="29">
        <f t="shared" si="413"/>
        <v>18</v>
      </c>
      <c r="BF130" s="30" t="str">
        <f t="shared" si="470"/>
        <v>دوشنبه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 t="s">
        <v>32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14"/>
        <v>18</v>
      </c>
      <c r="CT130" s="30" t="str">
        <f t="shared" si="471"/>
        <v>دوشنبه</v>
      </c>
      <c r="CU130" s="85" t="str">
        <f t="shared" si="415"/>
        <v>*</v>
      </c>
      <c r="CV130" s="86" t="str">
        <f t="shared" si="416"/>
        <v>*</v>
      </c>
      <c r="CW130" s="85" t="str">
        <f t="shared" si="429"/>
        <v>*</v>
      </c>
      <c r="CX130" s="86" t="str">
        <f t="shared" si="430"/>
        <v>*</v>
      </c>
      <c r="CY130" s="85" t="str">
        <f t="shared" si="417"/>
        <v>*</v>
      </c>
      <c r="CZ130" s="86" t="str">
        <f t="shared" si="418"/>
        <v>*</v>
      </c>
      <c r="DA130" s="85" t="str">
        <f t="shared" si="431"/>
        <v>*</v>
      </c>
      <c r="DB130" s="86" t="str">
        <f t="shared" si="432"/>
        <v>*</v>
      </c>
      <c r="DC130" s="85" t="str">
        <f t="shared" si="433"/>
        <v>*</v>
      </c>
      <c r="DD130" s="86" t="str">
        <f t="shared" si="434"/>
        <v>*</v>
      </c>
      <c r="DE130" s="85" t="str">
        <f t="shared" si="435"/>
        <v>*</v>
      </c>
      <c r="DF130" s="86" t="str">
        <f t="shared" si="436"/>
        <v>*</v>
      </c>
      <c r="DG130" s="85" t="str">
        <f t="shared" si="437"/>
        <v>*</v>
      </c>
      <c r="DH130" s="86" t="str">
        <f t="shared" si="438"/>
        <v>*</v>
      </c>
      <c r="DI130" s="85" t="str">
        <f t="shared" si="439"/>
        <v>*</v>
      </c>
      <c r="DJ130" s="86" t="str">
        <f t="shared" si="440"/>
        <v>*</v>
      </c>
      <c r="DK130" s="217" t="str">
        <f t="shared" si="441"/>
        <v>*</v>
      </c>
      <c r="DL130" s="218" t="str">
        <f t="shared" si="442"/>
        <v>*</v>
      </c>
      <c r="DM130" s="217" t="str">
        <f t="shared" si="443"/>
        <v>*</v>
      </c>
      <c r="DN130" s="218" t="str">
        <f t="shared" si="444"/>
        <v>*</v>
      </c>
      <c r="DO130" s="217" t="str">
        <f t="shared" si="445"/>
        <v>*</v>
      </c>
      <c r="DP130" s="218" t="str">
        <f t="shared" si="446"/>
        <v>*</v>
      </c>
      <c r="DQ130" s="217" t="str">
        <f t="shared" si="447"/>
        <v>*</v>
      </c>
      <c r="DR130" s="218" t="str">
        <f t="shared" si="448"/>
        <v>*</v>
      </c>
      <c r="DS130" s="217" t="str">
        <f t="shared" si="449"/>
        <v>*</v>
      </c>
      <c r="DT130" s="218" t="str">
        <f t="shared" si="450"/>
        <v>*</v>
      </c>
      <c r="DU130" s="217" t="str">
        <f t="shared" si="451"/>
        <v>*</v>
      </c>
      <c r="DV130" s="218" t="str">
        <f t="shared" si="452"/>
        <v>*</v>
      </c>
      <c r="DW130" s="217" t="str">
        <f t="shared" si="453"/>
        <v>*</v>
      </c>
      <c r="DX130" s="218" t="str">
        <f t="shared" si="454"/>
        <v>*</v>
      </c>
      <c r="DY130" s="217" t="str">
        <f t="shared" si="455"/>
        <v>*</v>
      </c>
      <c r="DZ130" s="218" t="str">
        <f t="shared" si="456"/>
        <v>*</v>
      </c>
      <c r="EA130" s="213" t="str">
        <f t="shared" si="457"/>
        <v>*</v>
      </c>
      <c r="EB130" s="214" t="str">
        <f t="shared" si="458"/>
        <v>*</v>
      </c>
      <c r="EC130" s="213" t="str">
        <f t="shared" si="419"/>
        <v>*</v>
      </c>
      <c r="ED130" s="214" t="str">
        <f t="shared" si="420"/>
        <v>*</v>
      </c>
      <c r="EE130" s="213" t="str">
        <f t="shared" si="459"/>
        <v>*</v>
      </c>
      <c r="EF130" s="214" t="str">
        <f t="shared" si="460"/>
        <v>*</v>
      </c>
      <c r="EG130" s="219">
        <f t="shared" si="421"/>
        <v>18</v>
      </c>
      <c r="EH130" s="220" t="str">
        <f t="shared" si="472"/>
        <v>دوشنبه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22"/>
        <v>تصویری دور</v>
      </c>
      <c r="PS130" s="30">
        <f t="shared" si="423"/>
        <v>0</v>
      </c>
      <c r="PT130" s="34" t="s">
        <v>33</v>
      </c>
      <c r="PU130" s="746" t="str">
        <f t="shared" si="461"/>
        <v>******</v>
      </c>
      <c r="PV130" s="747"/>
      <c r="PW130" s="746" t="str">
        <f t="shared" si="462"/>
        <v>******</v>
      </c>
      <c r="PX130" s="747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24"/>
        <v>18</v>
      </c>
      <c r="RE130" s="30" t="str">
        <f t="shared" si="473"/>
        <v>دوشنبه</v>
      </c>
      <c r="RF130" s="34" t="s">
        <v>33</v>
      </c>
      <c r="RG130" s="746" t="str">
        <f t="shared" si="463"/>
        <v>*******************</v>
      </c>
      <c r="RH130" s="747"/>
      <c r="RI130" s="746" t="str">
        <f t="shared" si="464"/>
        <v>*******************</v>
      </c>
      <c r="RJ130" s="747"/>
      <c r="RK130" s="29">
        <f t="shared" si="425"/>
        <v>18</v>
      </c>
      <c r="RL130" s="30" t="str">
        <f t="shared" si="474"/>
        <v>دوشنبه</v>
      </c>
      <c r="RM130" s="34" t="s">
        <v>33</v>
      </c>
      <c r="RN130" s="109"/>
      <c r="RO130" s="748" t="str">
        <f t="shared" si="465"/>
        <v>*****</v>
      </c>
      <c r="RP130" s="749"/>
      <c r="RQ130" s="109"/>
      <c r="RR130" s="109" t="str">
        <f t="shared" si="466"/>
        <v>*****</v>
      </c>
      <c r="RS130" s="748"/>
      <c r="RT130" s="749"/>
      <c r="RU130" s="29">
        <f t="shared" si="426"/>
        <v>18</v>
      </c>
      <c r="RV130" s="30" t="str">
        <f t="shared" si="475"/>
        <v>دوشنبه</v>
      </c>
      <c r="RW130" s="748" t="str">
        <f t="shared" si="467"/>
        <v>****</v>
      </c>
      <c r="RX130" s="749"/>
      <c r="RY130" s="748" t="str">
        <f t="shared" si="468"/>
        <v>***</v>
      </c>
      <c r="RZ130" s="749"/>
      <c r="SA130" s="29">
        <f t="shared" si="427"/>
        <v>18</v>
      </c>
      <c r="SB130" s="30" t="str">
        <f t="shared" si="476"/>
        <v>دوشنبه</v>
      </c>
      <c r="SC130" s="752" t="str">
        <f t="shared" si="469"/>
        <v>****</v>
      </c>
      <c r="SD130" s="753"/>
      <c r="SE130" s="29">
        <f t="shared" si="428"/>
        <v>18</v>
      </c>
      <c r="SF130" s="30" t="str">
        <f t="shared" si="477"/>
        <v>دوشنبه</v>
      </c>
      <c r="SG130" s="748" t="str">
        <f t="shared" si="478"/>
        <v>***</v>
      </c>
      <c r="SH130" s="749"/>
      <c r="SI130" s="750" t="str">
        <f t="shared" si="479"/>
        <v>***</v>
      </c>
      <c r="SJ130" s="749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290</v>
      </c>
      <c r="B131" s="280" t="s">
        <v>232</v>
      </c>
      <c r="C131" s="316"/>
      <c r="D131" s="317"/>
      <c r="E131" s="311"/>
      <c r="F131" s="327" t="s">
        <v>104</v>
      </c>
      <c r="G131" s="328" t="s">
        <v>28</v>
      </c>
      <c r="H131" s="560" t="s">
        <v>293</v>
      </c>
      <c r="I131" s="561"/>
      <c r="J131" s="307"/>
      <c r="K131" s="572" t="s">
        <v>297</v>
      </c>
      <c r="L131" s="573"/>
      <c r="M131" s="282"/>
      <c r="N131" s="371" t="s">
        <v>202</v>
      </c>
      <c r="O131" s="283"/>
      <c r="P131" s="281"/>
      <c r="Q131" s="284"/>
      <c r="R131" s="285"/>
      <c r="S131" s="372" t="s">
        <v>194</v>
      </c>
      <c r="T131" s="286"/>
      <c r="U131" s="287"/>
      <c r="V131" s="288"/>
      <c r="W131" s="281"/>
      <c r="X131" s="281"/>
      <c r="Y131" s="281"/>
      <c r="Z131" s="281"/>
      <c r="AA131" s="294"/>
      <c r="AB131" s="295"/>
      <c r="AC131" s="347" t="s">
        <v>213</v>
      </c>
      <c r="AD131" s="630" t="str">
        <f>RJ55</f>
        <v>*********************************************************</v>
      </c>
      <c r="AE131" s="631"/>
      <c r="AF131" s="631"/>
      <c r="AG131" s="631"/>
      <c r="AH131" s="631"/>
      <c r="AI131" s="631"/>
      <c r="AJ131" s="631"/>
      <c r="AK131" s="631"/>
      <c r="AL131" s="631"/>
      <c r="AM131" s="631"/>
      <c r="AN131" s="631"/>
      <c r="AO131" s="631"/>
      <c r="AP131" s="631"/>
      <c r="AQ131" s="631"/>
      <c r="AR131" s="632"/>
      <c r="AS131" s="615"/>
      <c r="AT131" s="616"/>
      <c r="AU131" s="616"/>
      <c r="AV131" s="616"/>
      <c r="AW131" s="616"/>
      <c r="AX131" s="617"/>
      <c r="AY131" s="1"/>
      <c r="AZ131" s="1"/>
      <c r="BA131" s="1"/>
      <c r="BB131" s="7"/>
      <c r="BC131" s="7"/>
      <c r="BD131" s="7"/>
      <c r="BE131" s="29">
        <f t="shared" si="413"/>
        <v>19</v>
      </c>
      <c r="BF131" s="30" t="str">
        <f t="shared" si="470"/>
        <v>سه شنبه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14"/>
        <v>19</v>
      </c>
      <c r="CT131" s="30" t="str">
        <f t="shared" si="471"/>
        <v>سه شنبه</v>
      </c>
      <c r="CU131" s="85" t="str">
        <f t="shared" si="415"/>
        <v>*</v>
      </c>
      <c r="CV131" s="86" t="str">
        <f t="shared" si="416"/>
        <v>*</v>
      </c>
      <c r="CW131" s="85" t="str">
        <f t="shared" si="429"/>
        <v>*</v>
      </c>
      <c r="CX131" s="86" t="str">
        <f t="shared" si="430"/>
        <v>*</v>
      </c>
      <c r="CY131" s="85" t="str">
        <f t="shared" si="417"/>
        <v>*</v>
      </c>
      <c r="CZ131" s="86" t="str">
        <f t="shared" si="418"/>
        <v>*</v>
      </c>
      <c r="DA131" s="85" t="str">
        <f t="shared" si="431"/>
        <v>*</v>
      </c>
      <c r="DB131" s="86" t="str">
        <f t="shared" si="432"/>
        <v>*</v>
      </c>
      <c r="DC131" s="85" t="str">
        <f t="shared" si="433"/>
        <v>*</v>
      </c>
      <c r="DD131" s="86" t="str">
        <f t="shared" si="434"/>
        <v>*</v>
      </c>
      <c r="DE131" s="85" t="str">
        <f t="shared" si="435"/>
        <v>*</v>
      </c>
      <c r="DF131" s="86" t="str">
        <f t="shared" si="436"/>
        <v>*</v>
      </c>
      <c r="DG131" s="85" t="str">
        <f t="shared" si="437"/>
        <v>*</v>
      </c>
      <c r="DH131" s="86" t="str">
        <f t="shared" si="438"/>
        <v>*</v>
      </c>
      <c r="DI131" s="85" t="str">
        <f t="shared" si="439"/>
        <v>*</v>
      </c>
      <c r="DJ131" s="86" t="str">
        <f t="shared" si="440"/>
        <v>*</v>
      </c>
      <c r="DK131" s="217" t="str">
        <f t="shared" si="441"/>
        <v>*</v>
      </c>
      <c r="DL131" s="218" t="str">
        <f t="shared" si="442"/>
        <v>*</v>
      </c>
      <c r="DM131" s="217" t="str">
        <f t="shared" si="443"/>
        <v>*</v>
      </c>
      <c r="DN131" s="218" t="str">
        <f t="shared" si="444"/>
        <v>*</v>
      </c>
      <c r="DO131" s="217" t="str">
        <f t="shared" si="445"/>
        <v>*</v>
      </c>
      <c r="DP131" s="218" t="str">
        <f t="shared" si="446"/>
        <v>*</v>
      </c>
      <c r="DQ131" s="217" t="str">
        <f t="shared" si="447"/>
        <v>*</v>
      </c>
      <c r="DR131" s="218" t="str">
        <f t="shared" si="448"/>
        <v>*</v>
      </c>
      <c r="DS131" s="217" t="str">
        <f t="shared" si="449"/>
        <v>*</v>
      </c>
      <c r="DT131" s="218" t="str">
        <f t="shared" si="450"/>
        <v>*</v>
      </c>
      <c r="DU131" s="217" t="str">
        <f t="shared" si="451"/>
        <v>*</v>
      </c>
      <c r="DV131" s="218" t="str">
        <f t="shared" si="452"/>
        <v>*</v>
      </c>
      <c r="DW131" s="217" t="str">
        <f t="shared" si="453"/>
        <v>*</v>
      </c>
      <c r="DX131" s="218" t="str">
        <f t="shared" si="454"/>
        <v>*</v>
      </c>
      <c r="DY131" s="217" t="str">
        <f t="shared" si="455"/>
        <v>*</v>
      </c>
      <c r="DZ131" s="218" t="str">
        <f t="shared" si="456"/>
        <v>*</v>
      </c>
      <c r="EA131" s="213" t="str">
        <f t="shared" si="457"/>
        <v>*</v>
      </c>
      <c r="EB131" s="214" t="str">
        <f t="shared" si="458"/>
        <v>*</v>
      </c>
      <c r="EC131" s="213" t="str">
        <f t="shared" si="419"/>
        <v>*</v>
      </c>
      <c r="ED131" s="214" t="str">
        <f t="shared" si="420"/>
        <v>*</v>
      </c>
      <c r="EE131" s="213" t="str">
        <f t="shared" si="459"/>
        <v>*</v>
      </c>
      <c r="EF131" s="214" t="str">
        <f t="shared" si="460"/>
        <v>*</v>
      </c>
      <c r="EG131" s="219">
        <f t="shared" si="421"/>
        <v>19</v>
      </c>
      <c r="EH131" s="220" t="str">
        <f t="shared" si="472"/>
        <v>سه 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22"/>
        <v>0</v>
      </c>
      <c r="PS131" s="30">
        <f t="shared" si="423"/>
        <v>0</v>
      </c>
      <c r="PT131" s="34" t="s">
        <v>33</v>
      </c>
      <c r="PU131" s="746" t="str">
        <f t="shared" si="461"/>
        <v>******</v>
      </c>
      <c r="PV131" s="747"/>
      <c r="PW131" s="746" t="str">
        <f t="shared" si="462"/>
        <v>******</v>
      </c>
      <c r="PX131" s="747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24"/>
        <v>19</v>
      </c>
      <c r="RE131" s="30" t="str">
        <f t="shared" si="473"/>
        <v>سه شنبه</v>
      </c>
      <c r="RF131" s="34" t="s">
        <v>33</v>
      </c>
      <c r="RG131" s="746" t="str">
        <f t="shared" si="463"/>
        <v>*******************</v>
      </c>
      <c r="RH131" s="747"/>
      <c r="RI131" s="746" t="str">
        <f t="shared" si="464"/>
        <v>*******************</v>
      </c>
      <c r="RJ131" s="747"/>
      <c r="RK131" s="29">
        <f t="shared" si="425"/>
        <v>19</v>
      </c>
      <c r="RL131" s="30" t="str">
        <f t="shared" si="474"/>
        <v>سه شنبه</v>
      </c>
      <c r="RM131" s="34" t="s">
        <v>33</v>
      </c>
      <c r="RN131" s="109"/>
      <c r="RO131" s="748" t="str">
        <f t="shared" si="465"/>
        <v>*****</v>
      </c>
      <c r="RP131" s="749"/>
      <c r="RQ131" s="109"/>
      <c r="RR131" s="109" t="str">
        <f t="shared" si="466"/>
        <v>*****</v>
      </c>
      <c r="RS131" s="748"/>
      <c r="RT131" s="749"/>
      <c r="RU131" s="29">
        <f t="shared" si="426"/>
        <v>19</v>
      </c>
      <c r="RV131" s="30" t="str">
        <f t="shared" si="475"/>
        <v>سه شنبه</v>
      </c>
      <c r="RW131" s="748" t="str">
        <f t="shared" si="467"/>
        <v>****</v>
      </c>
      <c r="RX131" s="749"/>
      <c r="RY131" s="748" t="str">
        <f t="shared" si="468"/>
        <v>***</v>
      </c>
      <c r="RZ131" s="749"/>
      <c r="SA131" s="29">
        <f t="shared" si="427"/>
        <v>19</v>
      </c>
      <c r="SB131" s="30" t="str">
        <f t="shared" si="476"/>
        <v>سه شنبه</v>
      </c>
      <c r="SC131" s="752" t="str">
        <f t="shared" si="469"/>
        <v>****</v>
      </c>
      <c r="SD131" s="753"/>
      <c r="SE131" s="29">
        <f t="shared" si="428"/>
        <v>19</v>
      </c>
      <c r="SF131" s="30" t="str">
        <f t="shared" si="477"/>
        <v>سه شنبه</v>
      </c>
      <c r="SG131" s="748" t="str">
        <f t="shared" si="478"/>
        <v>***</v>
      </c>
      <c r="SH131" s="749"/>
      <c r="SI131" s="750" t="str">
        <f t="shared" si="479"/>
        <v>***</v>
      </c>
      <c r="SJ131" s="749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291</v>
      </c>
      <c r="B132" s="374" t="s">
        <v>308</v>
      </c>
      <c r="C132" s="375"/>
      <c r="D132" s="376"/>
      <c r="E132" s="312"/>
      <c r="F132" s="329" t="s">
        <v>107</v>
      </c>
      <c r="G132" s="330" t="s">
        <v>28</v>
      </c>
      <c r="H132" s="560" t="s">
        <v>203</v>
      </c>
      <c r="I132" s="561"/>
      <c r="J132" s="307"/>
      <c r="K132" s="572" t="s">
        <v>226</v>
      </c>
      <c r="L132" s="573"/>
      <c r="M132" s="303"/>
      <c r="N132" s="377" t="s">
        <v>199</v>
      </c>
      <c r="O132" s="303"/>
      <c r="P132" s="292"/>
      <c r="Q132" s="292"/>
      <c r="R132" s="304"/>
      <c r="S132" s="378" t="s">
        <v>194</v>
      </c>
      <c r="T132" s="289"/>
      <c r="U132" s="290"/>
      <c r="V132" s="291"/>
      <c r="W132" s="292"/>
      <c r="X132" s="297"/>
      <c r="Y132" s="297"/>
      <c r="Z132" s="296"/>
      <c r="AA132" s="297"/>
      <c r="AB132" s="298"/>
      <c r="AC132" s="334" t="s">
        <v>214</v>
      </c>
      <c r="AD132" s="627" t="str">
        <f>RJ19</f>
        <v>********************************</v>
      </c>
      <c r="AE132" s="628"/>
      <c r="AF132" s="628"/>
      <c r="AG132" s="628"/>
      <c r="AH132" s="628"/>
      <c r="AI132" s="628"/>
      <c r="AJ132" s="628"/>
      <c r="AK132" s="628"/>
      <c r="AL132" s="628"/>
      <c r="AM132" s="628"/>
      <c r="AN132" s="628"/>
      <c r="AO132" s="628"/>
      <c r="AP132" s="628"/>
      <c r="AQ132" s="628"/>
      <c r="AR132" s="629"/>
      <c r="AS132" s="615"/>
      <c r="AT132" s="616"/>
      <c r="AU132" s="616"/>
      <c r="AV132" s="616"/>
      <c r="AW132" s="616"/>
      <c r="AX132" s="617"/>
      <c r="AY132" s="1"/>
      <c r="AZ132" s="1"/>
      <c r="BA132" s="1"/>
      <c r="BB132" s="7"/>
      <c r="BC132" s="7"/>
      <c r="BD132" s="7"/>
      <c r="BE132" s="29">
        <f t="shared" si="413"/>
        <v>20</v>
      </c>
      <c r="BF132" s="30" t="str">
        <f t="shared" si="470"/>
        <v>چهارشنبه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14"/>
        <v>20</v>
      </c>
      <c r="CT132" s="30" t="str">
        <f t="shared" si="471"/>
        <v>چهارشنبه</v>
      </c>
      <c r="CU132" s="85" t="str">
        <f t="shared" si="415"/>
        <v>*</v>
      </c>
      <c r="CV132" s="86" t="str">
        <f t="shared" si="416"/>
        <v>*</v>
      </c>
      <c r="CW132" s="85" t="str">
        <f t="shared" si="429"/>
        <v>*</v>
      </c>
      <c r="CX132" s="86" t="str">
        <f t="shared" si="430"/>
        <v>*</v>
      </c>
      <c r="CY132" s="85" t="str">
        <f t="shared" si="417"/>
        <v>*</v>
      </c>
      <c r="CZ132" s="86" t="str">
        <f t="shared" si="418"/>
        <v>*</v>
      </c>
      <c r="DA132" s="85" t="str">
        <f t="shared" si="431"/>
        <v>*</v>
      </c>
      <c r="DB132" s="86" t="str">
        <f t="shared" si="432"/>
        <v>*</v>
      </c>
      <c r="DC132" s="85" t="str">
        <f t="shared" si="433"/>
        <v>*</v>
      </c>
      <c r="DD132" s="86" t="str">
        <f t="shared" si="434"/>
        <v>*</v>
      </c>
      <c r="DE132" s="85" t="str">
        <f t="shared" si="435"/>
        <v>*</v>
      </c>
      <c r="DF132" s="86" t="str">
        <f t="shared" si="436"/>
        <v>*</v>
      </c>
      <c r="DG132" s="85" t="str">
        <f t="shared" si="437"/>
        <v>*</v>
      </c>
      <c r="DH132" s="86" t="str">
        <f t="shared" si="438"/>
        <v>*</v>
      </c>
      <c r="DI132" s="85" t="str">
        <f t="shared" si="439"/>
        <v>*</v>
      </c>
      <c r="DJ132" s="86" t="str">
        <f t="shared" si="440"/>
        <v>*</v>
      </c>
      <c r="DK132" s="217" t="str">
        <f t="shared" si="441"/>
        <v>*</v>
      </c>
      <c r="DL132" s="218" t="str">
        <f t="shared" si="442"/>
        <v>*</v>
      </c>
      <c r="DM132" s="217" t="str">
        <f t="shared" si="443"/>
        <v>*</v>
      </c>
      <c r="DN132" s="218" t="str">
        <f t="shared" si="444"/>
        <v>*</v>
      </c>
      <c r="DO132" s="217" t="str">
        <f t="shared" si="445"/>
        <v>*</v>
      </c>
      <c r="DP132" s="218" t="str">
        <f t="shared" si="446"/>
        <v>*</v>
      </c>
      <c r="DQ132" s="217" t="str">
        <f t="shared" si="447"/>
        <v>*</v>
      </c>
      <c r="DR132" s="218" t="str">
        <f t="shared" si="448"/>
        <v>*</v>
      </c>
      <c r="DS132" s="217" t="str">
        <f t="shared" si="449"/>
        <v>*</v>
      </c>
      <c r="DT132" s="218" t="str">
        <f t="shared" si="450"/>
        <v>*</v>
      </c>
      <c r="DU132" s="217" t="str">
        <f t="shared" si="451"/>
        <v>*</v>
      </c>
      <c r="DV132" s="218" t="str">
        <f t="shared" si="452"/>
        <v>*</v>
      </c>
      <c r="DW132" s="217" t="str">
        <f t="shared" si="453"/>
        <v>*</v>
      </c>
      <c r="DX132" s="218" t="str">
        <f t="shared" si="454"/>
        <v>*</v>
      </c>
      <c r="DY132" s="217" t="str">
        <f t="shared" si="455"/>
        <v>*</v>
      </c>
      <c r="DZ132" s="218" t="str">
        <f t="shared" si="456"/>
        <v>*</v>
      </c>
      <c r="EA132" s="213" t="str">
        <f t="shared" si="457"/>
        <v>*</v>
      </c>
      <c r="EB132" s="214" t="str">
        <f t="shared" si="458"/>
        <v>*</v>
      </c>
      <c r="EC132" s="213" t="str">
        <f t="shared" si="419"/>
        <v>*</v>
      </c>
      <c r="ED132" s="214" t="str">
        <f t="shared" si="420"/>
        <v>*</v>
      </c>
      <c r="EE132" s="213" t="str">
        <f t="shared" si="459"/>
        <v>*</v>
      </c>
      <c r="EF132" s="214" t="str">
        <f t="shared" si="460"/>
        <v>*</v>
      </c>
      <c r="EG132" s="219">
        <f t="shared" si="421"/>
        <v>20</v>
      </c>
      <c r="EH132" s="220" t="str">
        <f t="shared" si="472"/>
        <v>چهارشنبه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22"/>
        <v>0</v>
      </c>
      <c r="PS132" s="30">
        <f t="shared" si="423"/>
        <v>0</v>
      </c>
      <c r="PT132" s="34" t="s">
        <v>33</v>
      </c>
      <c r="PU132" s="746" t="str">
        <f t="shared" si="461"/>
        <v>******</v>
      </c>
      <c r="PV132" s="747"/>
      <c r="PW132" s="746" t="str">
        <f t="shared" si="462"/>
        <v>******</v>
      </c>
      <c r="PX132" s="747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24"/>
        <v>20</v>
      </c>
      <c r="RE132" s="30" t="str">
        <f t="shared" si="473"/>
        <v>چهارشنبه</v>
      </c>
      <c r="RF132" s="34" t="s">
        <v>33</v>
      </c>
      <c r="RG132" s="746" t="str">
        <f t="shared" si="463"/>
        <v>*******************</v>
      </c>
      <c r="RH132" s="747"/>
      <c r="RI132" s="746" t="str">
        <f t="shared" si="464"/>
        <v>*******************</v>
      </c>
      <c r="RJ132" s="747"/>
      <c r="RK132" s="29">
        <f t="shared" si="425"/>
        <v>20</v>
      </c>
      <c r="RL132" s="30" t="str">
        <f t="shared" si="474"/>
        <v>چهارشنبه</v>
      </c>
      <c r="RM132" s="34" t="s">
        <v>33</v>
      </c>
      <c r="RN132" s="109"/>
      <c r="RO132" s="748" t="str">
        <f t="shared" si="465"/>
        <v>*****</v>
      </c>
      <c r="RP132" s="749"/>
      <c r="RQ132" s="109"/>
      <c r="RR132" s="109" t="str">
        <f t="shared" si="466"/>
        <v>*****</v>
      </c>
      <c r="RS132" s="748"/>
      <c r="RT132" s="749"/>
      <c r="RU132" s="29">
        <f t="shared" si="426"/>
        <v>20</v>
      </c>
      <c r="RV132" s="30" t="str">
        <f t="shared" si="475"/>
        <v>چهارشنبه</v>
      </c>
      <c r="RW132" s="748" t="str">
        <f t="shared" si="467"/>
        <v>****</v>
      </c>
      <c r="RX132" s="749"/>
      <c r="RY132" s="748" t="str">
        <f t="shared" si="468"/>
        <v>***</v>
      </c>
      <c r="RZ132" s="749"/>
      <c r="SA132" s="29">
        <f t="shared" si="427"/>
        <v>20</v>
      </c>
      <c r="SB132" s="30" t="str">
        <f t="shared" si="476"/>
        <v>چهارشنبه</v>
      </c>
      <c r="SC132" s="752" t="str">
        <f t="shared" si="469"/>
        <v>****</v>
      </c>
      <c r="SD132" s="753"/>
      <c r="SE132" s="29">
        <f t="shared" si="428"/>
        <v>20</v>
      </c>
      <c r="SF132" s="30" t="str">
        <f t="shared" si="477"/>
        <v>چهارشنبه</v>
      </c>
      <c r="SG132" s="748" t="str">
        <f t="shared" si="478"/>
        <v>***</v>
      </c>
      <c r="SH132" s="749"/>
      <c r="SI132" s="750" t="str">
        <f t="shared" si="479"/>
        <v>***</v>
      </c>
      <c r="SJ132" s="749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2" t="s">
        <v>292</v>
      </c>
      <c r="B133" s="554" t="s">
        <v>232</v>
      </c>
      <c r="C133" s="474"/>
      <c r="D133" s="475"/>
      <c r="E133" s="313"/>
      <c r="F133" s="338" t="s">
        <v>294</v>
      </c>
      <c r="G133" s="339" t="s">
        <v>28</v>
      </c>
      <c r="H133" s="562" t="s">
        <v>295</v>
      </c>
      <c r="I133" s="563"/>
      <c r="J133" s="481"/>
      <c r="K133" s="556" t="s">
        <v>226</v>
      </c>
      <c r="L133" s="557"/>
      <c r="M133" s="306"/>
      <c r="N133" s="381" t="s">
        <v>192</v>
      </c>
      <c r="O133" s="306"/>
      <c r="P133" s="381" t="s">
        <v>193</v>
      </c>
      <c r="Q133" s="305"/>
      <c r="R133" s="427"/>
      <c r="S133" s="428"/>
      <c r="T133" s="428"/>
      <c r="U133" s="302"/>
      <c r="V133" s="381" t="s">
        <v>132</v>
      </c>
      <c r="W133" s="300"/>
      <c r="X133" s="301"/>
      <c r="Y133" s="382" t="s">
        <v>200</v>
      </c>
      <c r="Z133" s="299" t="s">
        <v>185</v>
      </c>
      <c r="AA133" s="383"/>
      <c r="AB133" s="384"/>
      <c r="AC133" s="343" t="s">
        <v>215</v>
      </c>
      <c r="AD133" s="610" t="str">
        <f>RI91</f>
        <v>**رفیعی-***آجعفری-ایمانی-*********</v>
      </c>
      <c r="AE133" s="605"/>
      <c r="AF133" s="605"/>
      <c r="AG133" s="605"/>
      <c r="AH133" s="605"/>
      <c r="AI133" s="605"/>
      <c r="AJ133" s="605"/>
      <c r="AK133" s="605"/>
      <c r="AL133" s="611"/>
      <c r="AM133" s="344" t="s">
        <v>212</v>
      </c>
      <c r="AN133" s="605" t="str">
        <f>RI127</f>
        <v>*******************</v>
      </c>
      <c r="AO133" s="605"/>
      <c r="AP133" s="605"/>
      <c r="AQ133" s="605"/>
      <c r="AR133" s="606"/>
      <c r="AS133" s="615"/>
      <c r="AT133" s="616"/>
      <c r="AU133" s="616"/>
      <c r="AV133" s="616"/>
      <c r="AW133" s="616"/>
      <c r="AX133" s="617"/>
      <c r="AY133" s="1"/>
      <c r="AZ133" s="1"/>
      <c r="BA133" s="1"/>
      <c r="BB133" s="7"/>
      <c r="BC133" s="7"/>
      <c r="BD133" s="7"/>
      <c r="BE133" s="29">
        <f t="shared" si="413"/>
        <v>21</v>
      </c>
      <c r="BF133" s="30" t="str">
        <f t="shared" si="470"/>
        <v>پنجشنبه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14"/>
        <v>21</v>
      </c>
      <c r="CT133" s="30" t="str">
        <f t="shared" si="471"/>
        <v>پنجشنبه</v>
      </c>
      <c r="CU133" s="85" t="str">
        <f t="shared" si="415"/>
        <v>*</v>
      </c>
      <c r="CV133" s="86" t="str">
        <f t="shared" si="416"/>
        <v>*</v>
      </c>
      <c r="CW133" s="85" t="str">
        <f t="shared" si="429"/>
        <v>*</v>
      </c>
      <c r="CX133" s="86" t="str">
        <f t="shared" si="430"/>
        <v>*</v>
      </c>
      <c r="CY133" s="85" t="str">
        <f t="shared" si="417"/>
        <v>*</v>
      </c>
      <c r="CZ133" s="86" t="str">
        <f t="shared" si="418"/>
        <v>*</v>
      </c>
      <c r="DA133" s="85" t="str">
        <f t="shared" si="431"/>
        <v>*</v>
      </c>
      <c r="DB133" s="86" t="str">
        <f t="shared" si="432"/>
        <v>*</v>
      </c>
      <c r="DC133" s="85" t="str">
        <f t="shared" si="433"/>
        <v>*</v>
      </c>
      <c r="DD133" s="86" t="str">
        <f t="shared" si="434"/>
        <v>*</v>
      </c>
      <c r="DE133" s="85" t="str">
        <f t="shared" si="435"/>
        <v>*</v>
      </c>
      <c r="DF133" s="86" t="str">
        <f t="shared" si="436"/>
        <v>*</v>
      </c>
      <c r="DG133" s="85" t="str">
        <f t="shared" si="437"/>
        <v>*</v>
      </c>
      <c r="DH133" s="86" t="str">
        <f t="shared" si="438"/>
        <v>*</v>
      </c>
      <c r="DI133" s="85" t="str">
        <f t="shared" si="439"/>
        <v>*</v>
      </c>
      <c r="DJ133" s="86" t="str">
        <f t="shared" si="440"/>
        <v>*</v>
      </c>
      <c r="DK133" s="217" t="str">
        <f t="shared" si="441"/>
        <v>*</v>
      </c>
      <c r="DL133" s="218" t="str">
        <f t="shared" si="442"/>
        <v>*</v>
      </c>
      <c r="DM133" s="217" t="str">
        <f t="shared" si="443"/>
        <v>*</v>
      </c>
      <c r="DN133" s="218" t="str">
        <f t="shared" si="444"/>
        <v>*</v>
      </c>
      <c r="DO133" s="217" t="str">
        <f t="shared" si="445"/>
        <v>*</v>
      </c>
      <c r="DP133" s="218" t="str">
        <f t="shared" si="446"/>
        <v>*</v>
      </c>
      <c r="DQ133" s="217" t="str">
        <f t="shared" si="447"/>
        <v>*</v>
      </c>
      <c r="DR133" s="218" t="str">
        <f t="shared" si="448"/>
        <v>*</v>
      </c>
      <c r="DS133" s="217" t="str">
        <f t="shared" si="449"/>
        <v>*</v>
      </c>
      <c r="DT133" s="218" t="str">
        <f t="shared" si="450"/>
        <v>*</v>
      </c>
      <c r="DU133" s="217" t="str">
        <f t="shared" si="451"/>
        <v>*</v>
      </c>
      <c r="DV133" s="218" t="str">
        <f t="shared" si="452"/>
        <v>*</v>
      </c>
      <c r="DW133" s="217" t="str">
        <f t="shared" si="453"/>
        <v>*</v>
      </c>
      <c r="DX133" s="218" t="str">
        <f t="shared" si="454"/>
        <v>*</v>
      </c>
      <c r="DY133" s="217" t="str">
        <f t="shared" si="455"/>
        <v>*</v>
      </c>
      <c r="DZ133" s="218" t="str">
        <f t="shared" si="456"/>
        <v>*</v>
      </c>
      <c r="EA133" s="213" t="str">
        <f t="shared" si="457"/>
        <v>*</v>
      </c>
      <c r="EB133" s="214" t="str">
        <f t="shared" si="458"/>
        <v>*</v>
      </c>
      <c r="EC133" s="213" t="str">
        <f t="shared" si="419"/>
        <v>*</v>
      </c>
      <c r="ED133" s="214" t="str">
        <f t="shared" si="420"/>
        <v>*</v>
      </c>
      <c r="EE133" s="213" t="str">
        <f t="shared" si="459"/>
        <v>*</v>
      </c>
      <c r="EF133" s="214" t="str">
        <f t="shared" si="460"/>
        <v>*</v>
      </c>
      <c r="EG133" s="219">
        <f t="shared" si="421"/>
        <v>21</v>
      </c>
      <c r="EH133" s="220" t="str">
        <f t="shared" si="472"/>
        <v>پنجشنبه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22"/>
        <v>تصویری دور</v>
      </c>
      <c r="PS133" s="30">
        <f t="shared" si="423"/>
        <v>0</v>
      </c>
      <c r="PT133" s="34" t="s">
        <v>33</v>
      </c>
      <c r="PU133" s="746" t="str">
        <f t="shared" si="461"/>
        <v>******</v>
      </c>
      <c r="PV133" s="747"/>
      <c r="PW133" s="746" t="str">
        <f t="shared" si="462"/>
        <v>******</v>
      </c>
      <c r="PX133" s="747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24"/>
        <v>21</v>
      </c>
      <c r="RE133" s="30" t="str">
        <f t="shared" si="473"/>
        <v>پنجشنبه</v>
      </c>
      <c r="RF133" s="34" t="s">
        <v>33</v>
      </c>
      <c r="RG133" s="746" t="str">
        <f t="shared" si="463"/>
        <v>*******************</v>
      </c>
      <c r="RH133" s="747"/>
      <c r="RI133" s="746" t="str">
        <f t="shared" si="464"/>
        <v>*******************</v>
      </c>
      <c r="RJ133" s="747"/>
      <c r="RK133" s="29">
        <f t="shared" si="425"/>
        <v>21</v>
      </c>
      <c r="RL133" s="30" t="str">
        <f t="shared" si="474"/>
        <v>پنجشنبه</v>
      </c>
      <c r="RM133" s="34" t="s">
        <v>33</v>
      </c>
      <c r="RN133" s="109"/>
      <c r="RO133" s="748" t="str">
        <f t="shared" si="465"/>
        <v>*****</v>
      </c>
      <c r="RP133" s="749"/>
      <c r="RQ133" s="109"/>
      <c r="RR133" s="109" t="str">
        <f t="shared" si="466"/>
        <v>*****</v>
      </c>
      <c r="RS133" s="748"/>
      <c r="RT133" s="749"/>
      <c r="RU133" s="29">
        <f t="shared" si="426"/>
        <v>21</v>
      </c>
      <c r="RV133" s="30" t="str">
        <f t="shared" si="475"/>
        <v>پنجشنبه</v>
      </c>
      <c r="RW133" s="748" t="str">
        <f t="shared" si="467"/>
        <v>****</v>
      </c>
      <c r="RX133" s="749"/>
      <c r="RY133" s="748" t="str">
        <f t="shared" si="468"/>
        <v>***</v>
      </c>
      <c r="RZ133" s="749"/>
      <c r="SA133" s="29">
        <f t="shared" si="427"/>
        <v>21</v>
      </c>
      <c r="SB133" s="30" t="str">
        <f t="shared" si="476"/>
        <v>پنجشنبه</v>
      </c>
      <c r="SC133" s="752" t="str">
        <f t="shared" si="469"/>
        <v>****</v>
      </c>
      <c r="SD133" s="753"/>
      <c r="SE133" s="29">
        <f t="shared" si="428"/>
        <v>21</v>
      </c>
      <c r="SF133" s="30" t="str">
        <f t="shared" si="477"/>
        <v>پنجشنبه</v>
      </c>
      <c r="SG133" s="748" t="str">
        <f t="shared" si="478"/>
        <v>***</v>
      </c>
      <c r="SH133" s="749"/>
      <c r="SI133" s="750" t="str">
        <f t="shared" si="479"/>
        <v>***</v>
      </c>
      <c r="SJ133" s="749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206</v>
      </c>
      <c r="B134" s="386"/>
      <c r="C134" s="387"/>
      <c r="D134" s="388"/>
      <c r="E134" s="318" t="s">
        <v>120</v>
      </c>
      <c r="F134" s="331" t="s">
        <v>157</v>
      </c>
      <c r="G134" s="566" t="s">
        <v>195</v>
      </c>
      <c r="H134" s="567"/>
      <c r="I134" s="567"/>
      <c r="J134" s="568"/>
      <c r="K134" s="579" t="s">
        <v>187</v>
      </c>
      <c r="L134" s="579"/>
      <c r="M134" s="579"/>
      <c r="N134" s="591" t="s">
        <v>196</v>
      </c>
      <c r="O134" s="591"/>
      <c r="P134" s="591"/>
      <c r="Q134" s="591" t="s">
        <v>197</v>
      </c>
      <c r="R134" s="591"/>
      <c r="S134" s="592"/>
      <c r="T134" s="588" t="s">
        <v>204</v>
      </c>
      <c r="U134" s="589"/>
      <c r="V134" s="589"/>
      <c r="W134" s="590"/>
      <c r="X134" s="585" t="s">
        <v>201</v>
      </c>
      <c r="Y134" s="586"/>
      <c r="Z134" s="586"/>
      <c r="AA134" s="586"/>
      <c r="AB134" s="587"/>
      <c r="AC134" s="599" t="str">
        <f>RO55</f>
        <v>*************************************</v>
      </c>
      <c r="AD134" s="599"/>
      <c r="AE134" s="599"/>
      <c r="AF134" s="599"/>
      <c r="AG134" s="599"/>
      <c r="AH134" s="599"/>
      <c r="AI134" s="600"/>
      <c r="AJ134" s="601"/>
      <c r="AK134" s="601"/>
      <c r="AL134" s="601"/>
      <c r="AM134" s="601"/>
      <c r="AN134" s="601"/>
      <c r="AO134" s="601"/>
      <c r="AP134" s="601"/>
      <c r="AQ134" s="601"/>
      <c r="AR134" s="602"/>
      <c r="AS134" s="615"/>
      <c r="AT134" s="616"/>
      <c r="AU134" s="616"/>
      <c r="AV134" s="616"/>
      <c r="AW134" s="616"/>
      <c r="AX134" s="617"/>
      <c r="AY134" s="1"/>
      <c r="AZ134" s="1"/>
      <c r="BA134" s="1"/>
      <c r="BB134" s="7"/>
      <c r="BC134" s="7"/>
      <c r="BD134" s="7"/>
      <c r="BE134" s="29">
        <f t="shared" si="413"/>
        <v>22</v>
      </c>
      <c r="BF134" s="30" t="str">
        <f t="shared" si="470"/>
        <v>جمعه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14"/>
        <v>22</v>
      </c>
      <c r="CT134" s="30" t="str">
        <f t="shared" si="471"/>
        <v>جمعه</v>
      </c>
      <c r="CU134" s="85" t="str">
        <f t="shared" si="415"/>
        <v>*</v>
      </c>
      <c r="CV134" s="86" t="str">
        <f t="shared" si="416"/>
        <v>*</v>
      </c>
      <c r="CW134" s="85" t="str">
        <f t="shared" si="429"/>
        <v>*</v>
      </c>
      <c r="CX134" s="86" t="str">
        <f t="shared" si="430"/>
        <v>*</v>
      </c>
      <c r="CY134" s="85" t="str">
        <f t="shared" si="417"/>
        <v>*</v>
      </c>
      <c r="CZ134" s="86" t="str">
        <f t="shared" si="418"/>
        <v>*</v>
      </c>
      <c r="DA134" s="85" t="str">
        <f t="shared" si="431"/>
        <v>*</v>
      </c>
      <c r="DB134" s="86" t="str">
        <f t="shared" si="432"/>
        <v>*</v>
      </c>
      <c r="DC134" s="85" t="str">
        <f t="shared" si="433"/>
        <v>*</v>
      </c>
      <c r="DD134" s="86" t="str">
        <f t="shared" si="434"/>
        <v>*</v>
      </c>
      <c r="DE134" s="85" t="str">
        <f t="shared" si="435"/>
        <v>*</v>
      </c>
      <c r="DF134" s="86" t="str">
        <f t="shared" si="436"/>
        <v>*</v>
      </c>
      <c r="DG134" s="85" t="str">
        <f t="shared" si="437"/>
        <v>*</v>
      </c>
      <c r="DH134" s="86" t="str">
        <f t="shared" si="438"/>
        <v>*</v>
      </c>
      <c r="DI134" s="85" t="str">
        <f t="shared" si="439"/>
        <v>*</v>
      </c>
      <c r="DJ134" s="86" t="str">
        <f t="shared" si="440"/>
        <v>*</v>
      </c>
      <c r="DK134" s="217" t="str">
        <f t="shared" si="441"/>
        <v>*</v>
      </c>
      <c r="DL134" s="218" t="str">
        <f t="shared" si="442"/>
        <v>*</v>
      </c>
      <c r="DM134" s="217" t="str">
        <f t="shared" si="443"/>
        <v>*</v>
      </c>
      <c r="DN134" s="218" t="str">
        <f t="shared" si="444"/>
        <v>*</v>
      </c>
      <c r="DO134" s="217" t="str">
        <f t="shared" si="445"/>
        <v>*</v>
      </c>
      <c r="DP134" s="218" t="str">
        <f t="shared" si="446"/>
        <v>*</v>
      </c>
      <c r="DQ134" s="217" t="str">
        <f t="shared" si="447"/>
        <v>*</v>
      </c>
      <c r="DR134" s="218" t="str">
        <f t="shared" si="448"/>
        <v>*</v>
      </c>
      <c r="DS134" s="217" t="str">
        <f t="shared" si="449"/>
        <v>*</v>
      </c>
      <c r="DT134" s="218" t="str">
        <f t="shared" si="450"/>
        <v>*</v>
      </c>
      <c r="DU134" s="217" t="str">
        <f t="shared" si="451"/>
        <v>*</v>
      </c>
      <c r="DV134" s="218" t="str">
        <f t="shared" si="452"/>
        <v>*</v>
      </c>
      <c r="DW134" s="217" t="str">
        <f t="shared" si="453"/>
        <v>*</v>
      </c>
      <c r="DX134" s="218" t="str">
        <f t="shared" si="454"/>
        <v>*</v>
      </c>
      <c r="DY134" s="217" t="str">
        <f t="shared" si="455"/>
        <v>*</v>
      </c>
      <c r="DZ134" s="218" t="str">
        <f t="shared" si="456"/>
        <v>*</v>
      </c>
      <c r="EA134" s="213" t="str">
        <f t="shared" si="457"/>
        <v>*</v>
      </c>
      <c r="EB134" s="214" t="str">
        <f t="shared" si="458"/>
        <v>*</v>
      </c>
      <c r="EC134" s="213" t="str">
        <f t="shared" si="419"/>
        <v>*</v>
      </c>
      <c r="ED134" s="214" t="str">
        <f t="shared" si="420"/>
        <v>*</v>
      </c>
      <c r="EE134" s="213" t="str">
        <f t="shared" si="459"/>
        <v>*</v>
      </c>
      <c r="EF134" s="214" t="str">
        <f t="shared" si="460"/>
        <v>*</v>
      </c>
      <c r="EG134" s="219">
        <f t="shared" si="421"/>
        <v>22</v>
      </c>
      <c r="EH134" s="220" t="str">
        <f t="shared" si="472"/>
        <v>جمعه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22"/>
        <v>0</v>
      </c>
      <c r="PS134" s="30" t="str">
        <f t="shared" si="423"/>
        <v>سی ان ان / پرس / راشا  انگلیسی</v>
      </c>
      <c r="PT134" s="34" t="s">
        <v>33</v>
      </c>
      <c r="PU134" s="746" t="str">
        <f t="shared" si="461"/>
        <v>******</v>
      </c>
      <c r="PV134" s="747"/>
      <c r="PW134" s="746" t="str">
        <f t="shared" si="462"/>
        <v>******</v>
      </c>
      <c r="PX134" s="747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24"/>
        <v>22</v>
      </c>
      <c r="RE134" s="30" t="str">
        <f t="shared" si="473"/>
        <v>جمعه</v>
      </c>
      <c r="RF134" s="34" t="s">
        <v>33</v>
      </c>
      <c r="RG134" s="746" t="str">
        <f t="shared" si="463"/>
        <v>*******************</v>
      </c>
      <c r="RH134" s="747"/>
      <c r="RI134" s="746" t="str">
        <f t="shared" si="464"/>
        <v>*******************</v>
      </c>
      <c r="RJ134" s="747"/>
      <c r="RK134" s="29">
        <f t="shared" si="425"/>
        <v>22</v>
      </c>
      <c r="RL134" s="30" t="str">
        <f t="shared" si="474"/>
        <v>جمعه</v>
      </c>
      <c r="RM134" s="34" t="s">
        <v>33</v>
      </c>
      <c r="RN134" s="109"/>
      <c r="RO134" s="748" t="str">
        <f t="shared" si="465"/>
        <v>*****</v>
      </c>
      <c r="RP134" s="749"/>
      <c r="RQ134" s="109"/>
      <c r="RR134" s="109" t="str">
        <f t="shared" si="466"/>
        <v>*****</v>
      </c>
      <c r="RS134" s="748"/>
      <c r="RT134" s="749"/>
      <c r="RU134" s="29">
        <f t="shared" si="426"/>
        <v>22</v>
      </c>
      <c r="RV134" s="30" t="str">
        <f t="shared" si="475"/>
        <v>جمعه</v>
      </c>
      <c r="RW134" s="748" t="str">
        <f t="shared" si="467"/>
        <v>****</v>
      </c>
      <c r="RX134" s="749"/>
      <c r="RY134" s="748" t="str">
        <f t="shared" si="468"/>
        <v>***</v>
      </c>
      <c r="RZ134" s="749"/>
      <c r="SA134" s="29">
        <f t="shared" si="427"/>
        <v>22</v>
      </c>
      <c r="SB134" s="30" t="str">
        <f t="shared" si="476"/>
        <v>جمعه</v>
      </c>
      <c r="SC134" s="752" t="str">
        <f t="shared" si="469"/>
        <v>****</v>
      </c>
      <c r="SD134" s="753"/>
      <c r="SE134" s="29">
        <f t="shared" si="428"/>
        <v>22</v>
      </c>
      <c r="SF134" s="30" t="str">
        <f t="shared" si="477"/>
        <v>جمعه</v>
      </c>
      <c r="SG134" s="748" t="str">
        <f t="shared" si="478"/>
        <v>***</v>
      </c>
      <c r="SH134" s="749"/>
      <c r="SI134" s="750" t="str">
        <f t="shared" si="479"/>
        <v>***</v>
      </c>
      <c r="SJ134" s="749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109</v>
      </c>
      <c r="F135" s="320" t="s">
        <v>34</v>
      </c>
      <c r="G135" s="569"/>
      <c r="H135" s="570"/>
      <c r="I135" s="570"/>
      <c r="J135" s="571"/>
      <c r="K135" s="593"/>
      <c r="L135" s="593"/>
      <c r="M135" s="593"/>
      <c r="N135" s="593"/>
      <c r="O135" s="593"/>
      <c r="P135" s="593"/>
      <c r="Q135" s="593"/>
      <c r="R135" s="593"/>
      <c r="S135" s="594"/>
      <c r="T135" s="580"/>
      <c r="U135" s="581"/>
      <c r="V135" s="581"/>
      <c r="W135" s="582"/>
      <c r="X135" s="583"/>
      <c r="Y135" s="583"/>
      <c r="Z135" s="583"/>
      <c r="AA135" s="583"/>
      <c r="AB135" s="584"/>
      <c r="AC135" s="595" t="str">
        <f>RO19</f>
        <v>***********</v>
      </c>
      <c r="AD135" s="596"/>
      <c r="AE135" s="596"/>
      <c r="AF135" s="596"/>
      <c r="AG135" s="596"/>
      <c r="AH135" s="596"/>
      <c r="AI135" s="597"/>
      <c r="AJ135" s="598"/>
      <c r="AK135" s="583"/>
      <c r="AL135" s="583"/>
      <c r="AM135" s="583"/>
      <c r="AN135" s="583"/>
      <c r="AO135" s="583"/>
      <c r="AP135" s="583"/>
      <c r="AQ135" s="583"/>
      <c r="AR135" s="584"/>
      <c r="AS135" s="618"/>
      <c r="AT135" s="619"/>
      <c r="AU135" s="619"/>
      <c r="AV135" s="619"/>
      <c r="AW135" s="619"/>
      <c r="AX135" s="620"/>
      <c r="AY135" s="1"/>
      <c r="AZ135" s="1"/>
      <c r="BA135" s="1"/>
      <c r="BB135" s="7"/>
      <c r="BC135" s="7"/>
      <c r="BD135" s="7"/>
      <c r="BE135" s="29">
        <f t="shared" si="413"/>
        <v>23</v>
      </c>
      <c r="BF135" s="30" t="str">
        <f t="shared" si="470"/>
        <v>شنبه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14"/>
        <v>23</v>
      </c>
      <c r="CT135" s="30" t="str">
        <f t="shared" si="471"/>
        <v>شنبه</v>
      </c>
      <c r="CU135" s="85" t="str">
        <f t="shared" si="415"/>
        <v>*</v>
      </c>
      <c r="CV135" s="86" t="str">
        <f t="shared" si="416"/>
        <v>*</v>
      </c>
      <c r="CW135" s="85" t="str">
        <f t="shared" si="429"/>
        <v>*</v>
      </c>
      <c r="CX135" s="86" t="str">
        <f t="shared" si="430"/>
        <v>*</v>
      </c>
      <c r="CY135" s="85" t="str">
        <f t="shared" si="417"/>
        <v>*</v>
      </c>
      <c r="CZ135" s="86" t="str">
        <f t="shared" si="418"/>
        <v>*</v>
      </c>
      <c r="DA135" s="85" t="str">
        <f t="shared" si="431"/>
        <v>*</v>
      </c>
      <c r="DB135" s="86" t="str">
        <f t="shared" si="432"/>
        <v>*</v>
      </c>
      <c r="DC135" s="85" t="str">
        <f t="shared" si="433"/>
        <v>*</v>
      </c>
      <c r="DD135" s="86" t="str">
        <f t="shared" si="434"/>
        <v>*</v>
      </c>
      <c r="DE135" s="85" t="str">
        <f t="shared" si="435"/>
        <v>*</v>
      </c>
      <c r="DF135" s="86" t="str">
        <f t="shared" si="436"/>
        <v>*</v>
      </c>
      <c r="DG135" s="85" t="str">
        <f t="shared" si="437"/>
        <v>*</v>
      </c>
      <c r="DH135" s="86" t="str">
        <f t="shared" si="438"/>
        <v>*</v>
      </c>
      <c r="DI135" s="85" t="str">
        <f t="shared" si="439"/>
        <v>*</v>
      </c>
      <c r="DJ135" s="86" t="str">
        <f t="shared" si="440"/>
        <v>*</v>
      </c>
      <c r="DK135" s="217" t="str">
        <f t="shared" si="441"/>
        <v>*</v>
      </c>
      <c r="DL135" s="218" t="str">
        <f t="shared" si="442"/>
        <v>*</v>
      </c>
      <c r="DM135" s="217" t="str">
        <f t="shared" si="443"/>
        <v>*</v>
      </c>
      <c r="DN135" s="218" t="str">
        <f t="shared" si="444"/>
        <v>*</v>
      </c>
      <c r="DO135" s="217" t="str">
        <f t="shared" si="445"/>
        <v>*</v>
      </c>
      <c r="DP135" s="218" t="str">
        <f t="shared" si="446"/>
        <v>*</v>
      </c>
      <c r="DQ135" s="217" t="str">
        <f t="shared" si="447"/>
        <v>*</v>
      </c>
      <c r="DR135" s="218" t="str">
        <f t="shared" si="448"/>
        <v>*</v>
      </c>
      <c r="DS135" s="217" t="str">
        <f t="shared" si="449"/>
        <v>*</v>
      </c>
      <c r="DT135" s="218" t="str">
        <f t="shared" si="450"/>
        <v>*</v>
      </c>
      <c r="DU135" s="217" t="str">
        <f t="shared" si="451"/>
        <v>*</v>
      </c>
      <c r="DV135" s="218" t="str">
        <f t="shared" si="452"/>
        <v>*</v>
      </c>
      <c r="DW135" s="217" t="str">
        <f t="shared" si="453"/>
        <v>*</v>
      </c>
      <c r="DX135" s="218" t="str">
        <f t="shared" si="454"/>
        <v>*</v>
      </c>
      <c r="DY135" s="217" t="str">
        <f t="shared" si="455"/>
        <v>*</v>
      </c>
      <c r="DZ135" s="218" t="str">
        <f t="shared" si="456"/>
        <v>*</v>
      </c>
      <c r="EA135" s="213" t="str">
        <f t="shared" si="457"/>
        <v>*</v>
      </c>
      <c r="EB135" s="214" t="str">
        <f t="shared" si="458"/>
        <v>*</v>
      </c>
      <c r="EC135" s="213" t="str">
        <f t="shared" si="419"/>
        <v>*</v>
      </c>
      <c r="ED135" s="214" t="str">
        <f t="shared" si="420"/>
        <v>*</v>
      </c>
      <c r="EE135" s="213" t="str">
        <f t="shared" si="459"/>
        <v>*</v>
      </c>
      <c r="EF135" s="214" t="str">
        <f t="shared" si="460"/>
        <v>*</v>
      </c>
      <c r="EG135" s="219">
        <f t="shared" si="421"/>
        <v>23</v>
      </c>
      <c r="EH135" s="220" t="str">
        <f t="shared" si="472"/>
        <v>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22"/>
        <v>0</v>
      </c>
      <c r="PS135" s="30">
        <f t="shared" si="423"/>
        <v>0</v>
      </c>
      <c r="PT135" s="34" t="s">
        <v>33</v>
      </c>
      <c r="PU135" s="746" t="str">
        <f t="shared" si="461"/>
        <v>******</v>
      </c>
      <c r="PV135" s="747"/>
      <c r="PW135" s="746" t="str">
        <f t="shared" si="462"/>
        <v>******</v>
      </c>
      <c r="PX135" s="747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24"/>
        <v>23</v>
      </c>
      <c r="RE135" s="30" t="str">
        <f t="shared" si="473"/>
        <v>شنبه</v>
      </c>
      <c r="RF135" s="34" t="s">
        <v>33</v>
      </c>
      <c r="RG135" s="746" t="str">
        <f t="shared" si="463"/>
        <v>*******************</v>
      </c>
      <c r="RH135" s="747"/>
      <c r="RI135" s="746" t="str">
        <f t="shared" si="464"/>
        <v>*******************</v>
      </c>
      <c r="RJ135" s="747"/>
      <c r="RK135" s="29">
        <f t="shared" si="425"/>
        <v>23</v>
      </c>
      <c r="RL135" s="30" t="str">
        <f t="shared" si="474"/>
        <v>شنبه</v>
      </c>
      <c r="RM135" s="34" t="s">
        <v>33</v>
      </c>
      <c r="RN135" s="109"/>
      <c r="RO135" s="748" t="str">
        <f t="shared" si="465"/>
        <v>*****</v>
      </c>
      <c r="RP135" s="749"/>
      <c r="RQ135" s="109"/>
      <c r="RR135" s="109" t="str">
        <f t="shared" si="466"/>
        <v>*****</v>
      </c>
      <c r="RS135" s="748"/>
      <c r="RT135" s="749"/>
      <c r="RU135" s="29">
        <f t="shared" si="426"/>
        <v>23</v>
      </c>
      <c r="RV135" s="30" t="str">
        <f t="shared" si="475"/>
        <v>شنبه</v>
      </c>
      <c r="RW135" s="748" t="str">
        <f t="shared" si="467"/>
        <v>****</v>
      </c>
      <c r="RX135" s="749"/>
      <c r="RY135" s="748" t="str">
        <f t="shared" si="468"/>
        <v>***</v>
      </c>
      <c r="RZ135" s="749"/>
      <c r="SA135" s="29">
        <f t="shared" si="427"/>
        <v>23</v>
      </c>
      <c r="SB135" s="30" t="str">
        <f t="shared" si="476"/>
        <v>شنبه</v>
      </c>
      <c r="SC135" s="752" t="str">
        <f t="shared" si="469"/>
        <v>****</v>
      </c>
      <c r="SD135" s="753"/>
      <c r="SE135" s="29">
        <f t="shared" si="428"/>
        <v>23</v>
      </c>
      <c r="SF135" s="30" t="str">
        <f t="shared" si="477"/>
        <v>شنبه</v>
      </c>
      <c r="SG135" s="748" t="str">
        <f t="shared" si="478"/>
        <v>***</v>
      </c>
      <c r="SH135" s="749"/>
      <c r="SI135" s="750" t="str">
        <f t="shared" si="479"/>
        <v>***</v>
      </c>
      <c r="SJ135" s="749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299</v>
      </c>
      <c r="B136" s="251" t="s">
        <v>321</v>
      </c>
      <c r="C136" s="349" t="s">
        <v>172</v>
      </c>
      <c r="D136" s="350" t="s">
        <v>207</v>
      </c>
      <c r="E136" s="351" t="s">
        <v>209</v>
      </c>
      <c r="F136" s="352" t="s">
        <v>208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303</v>
      </c>
      <c r="O136" s="245" t="s">
        <v>303</v>
      </c>
      <c r="P136" s="193" t="s">
        <v>303</v>
      </c>
      <c r="Q136" s="577" t="s">
        <v>303</v>
      </c>
      <c r="R136" s="578"/>
      <c r="S136" s="246" t="s">
        <v>110</v>
      </c>
      <c r="T136" s="354"/>
      <c r="U136" s="354"/>
      <c r="V136" s="354"/>
      <c r="W136" s="354"/>
      <c r="X136" s="246" t="s">
        <v>111</v>
      </c>
      <c r="Y136" s="354"/>
      <c r="Z136" s="354"/>
      <c r="AA136" s="354"/>
      <c r="AB136" s="354"/>
      <c r="AC136" s="247" t="s">
        <v>135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112</v>
      </c>
      <c r="AL136" s="248"/>
      <c r="AM136" s="248"/>
      <c r="AN136" s="248"/>
      <c r="AO136" s="249" t="s">
        <v>113</v>
      </c>
      <c r="AP136" s="248"/>
      <c r="AQ136" s="248"/>
      <c r="AR136" s="248"/>
      <c r="AS136" s="247" t="s">
        <v>198</v>
      </c>
      <c r="AT136" s="248"/>
      <c r="AU136" s="248"/>
      <c r="AV136" s="250" t="s">
        <v>114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13"/>
        <v>24</v>
      </c>
      <c r="BF136" s="30" t="str">
        <f t="shared" si="470"/>
        <v>یکشنبه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 t="s">
        <v>32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14"/>
        <v>24</v>
      </c>
      <c r="CT136" s="30" t="str">
        <f t="shared" si="471"/>
        <v>یکشنبه</v>
      </c>
      <c r="CU136" s="85" t="str">
        <f t="shared" si="415"/>
        <v>*</v>
      </c>
      <c r="CV136" s="86" t="str">
        <f t="shared" si="416"/>
        <v>*</v>
      </c>
      <c r="CW136" s="85" t="str">
        <f t="shared" si="429"/>
        <v>*</v>
      </c>
      <c r="CX136" s="86" t="str">
        <f t="shared" si="430"/>
        <v>*</v>
      </c>
      <c r="CY136" s="85" t="str">
        <f t="shared" si="417"/>
        <v>*</v>
      </c>
      <c r="CZ136" s="86" t="str">
        <f t="shared" si="418"/>
        <v>*</v>
      </c>
      <c r="DA136" s="85" t="str">
        <f t="shared" si="431"/>
        <v>*</v>
      </c>
      <c r="DB136" s="86" t="str">
        <f t="shared" si="432"/>
        <v>*</v>
      </c>
      <c r="DC136" s="85" t="str">
        <f t="shared" si="433"/>
        <v>*</v>
      </c>
      <c r="DD136" s="86" t="str">
        <f t="shared" si="434"/>
        <v>*</v>
      </c>
      <c r="DE136" s="85" t="str">
        <f t="shared" si="435"/>
        <v>*</v>
      </c>
      <c r="DF136" s="86" t="str">
        <f t="shared" si="436"/>
        <v>*</v>
      </c>
      <c r="DG136" s="85" t="str">
        <f t="shared" si="437"/>
        <v>*</v>
      </c>
      <c r="DH136" s="86" t="str">
        <f t="shared" si="438"/>
        <v>*</v>
      </c>
      <c r="DI136" s="85" t="str">
        <f t="shared" si="439"/>
        <v>*</v>
      </c>
      <c r="DJ136" s="86" t="str">
        <f t="shared" si="440"/>
        <v>*</v>
      </c>
      <c r="DK136" s="217" t="str">
        <f t="shared" si="441"/>
        <v>*</v>
      </c>
      <c r="DL136" s="218" t="str">
        <f t="shared" si="442"/>
        <v>*</v>
      </c>
      <c r="DM136" s="217" t="str">
        <f t="shared" si="443"/>
        <v>*</v>
      </c>
      <c r="DN136" s="218" t="str">
        <f t="shared" si="444"/>
        <v>*</v>
      </c>
      <c r="DO136" s="217" t="str">
        <f t="shared" si="445"/>
        <v>*</v>
      </c>
      <c r="DP136" s="218" t="str">
        <f t="shared" si="446"/>
        <v>*</v>
      </c>
      <c r="DQ136" s="217" t="str">
        <f t="shared" si="447"/>
        <v>*</v>
      </c>
      <c r="DR136" s="218" t="str">
        <f t="shared" si="448"/>
        <v>*</v>
      </c>
      <c r="DS136" s="217" t="str">
        <f t="shared" si="449"/>
        <v>*</v>
      </c>
      <c r="DT136" s="218" t="str">
        <f t="shared" si="450"/>
        <v>*</v>
      </c>
      <c r="DU136" s="217" t="str">
        <f t="shared" si="451"/>
        <v>*</v>
      </c>
      <c r="DV136" s="218" t="str">
        <f t="shared" si="452"/>
        <v>*</v>
      </c>
      <c r="DW136" s="217" t="str">
        <f t="shared" si="453"/>
        <v>*</v>
      </c>
      <c r="DX136" s="218" t="str">
        <f t="shared" si="454"/>
        <v>*</v>
      </c>
      <c r="DY136" s="217" t="str">
        <f t="shared" si="455"/>
        <v>*</v>
      </c>
      <c r="DZ136" s="218" t="str">
        <f t="shared" si="456"/>
        <v>*</v>
      </c>
      <c r="EA136" s="213" t="str">
        <f t="shared" si="457"/>
        <v>*</v>
      </c>
      <c r="EB136" s="214" t="str">
        <f t="shared" si="458"/>
        <v>*</v>
      </c>
      <c r="EC136" s="213" t="str">
        <f t="shared" si="419"/>
        <v>*</v>
      </c>
      <c r="ED136" s="214" t="str">
        <f t="shared" si="420"/>
        <v>*</v>
      </c>
      <c r="EE136" s="213" t="str">
        <f t="shared" si="459"/>
        <v>*</v>
      </c>
      <c r="EF136" s="214" t="str">
        <f t="shared" si="460"/>
        <v>*</v>
      </c>
      <c r="EG136" s="219">
        <f t="shared" si="421"/>
        <v>24</v>
      </c>
      <c r="EH136" s="220" t="str">
        <f t="shared" si="472"/>
        <v>یکشنبه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22"/>
        <v>حضوری</v>
      </c>
      <c r="PS136" s="30" t="str">
        <f t="shared" si="423"/>
        <v>حضوری</v>
      </c>
      <c r="PT136" s="34" t="s">
        <v>33</v>
      </c>
      <c r="PU136" s="746" t="str">
        <f t="shared" si="461"/>
        <v>******</v>
      </c>
      <c r="PV136" s="747"/>
      <c r="PW136" s="746" t="str">
        <f t="shared" si="462"/>
        <v>******</v>
      </c>
      <c r="PX136" s="747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24"/>
        <v>24</v>
      </c>
      <c r="RE136" s="30" t="str">
        <f t="shared" si="473"/>
        <v>یکشنبه</v>
      </c>
      <c r="RF136" s="34" t="s">
        <v>33</v>
      </c>
      <c r="RG136" s="746" t="str">
        <f t="shared" si="463"/>
        <v>*******************</v>
      </c>
      <c r="RH136" s="747"/>
      <c r="RI136" s="746" t="str">
        <f t="shared" si="464"/>
        <v>*******************</v>
      </c>
      <c r="RJ136" s="747"/>
      <c r="RK136" s="29">
        <f t="shared" si="425"/>
        <v>24</v>
      </c>
      <c r="RL136" s="30" t="str">
        <f t="shared" si="474"/>
        <v>یکشنبه</v>
      </c>
      <c r="RM136" s="34" t="s">
        <v>33</v>
      </c>
      <c r="RN136" s="109"/>
      <c r="RO136" s="748" t="str">
        <f t="shared" si="465"/>
        <v>*****</v>
      </c>
      <c r="RP136" s="749"/>
      <c r="RQ136" s="109"/>
      <c r="RR136" s="109" t="str">
        <f t="shared" si="466"/>
        <v>*****</v>
      </c>
      <c r="RS136" s="748"/>
      <c r="RT136" s="749"/>
      <c r="RU136" s="29">
        <f t="shared" si="426"/>
        <v>24</v>
      </c>
      <c r="RV136" s="30" t="str">
        <f t="shared" si="475"/>
        <v>یکشنبه</v>
      </c>
      <c r="RW136" s="748" t="str">
        <f t="shared" si="467"/>
        <v>****</v>
      </c>
      <c r="RX136" s="749"/>
      <c r="RY136" s="748" t="str">
        <f t="shared" si="468"/>
        <v>***</v>
      </c>
      <c r="RZ136" s="749"/>
      <c r="SA136" s="29">
        <f t="shared" si="427"/>
        <v>24</v>
      </c>
      <c r="SB136" s="30" t="str">
        <f t="shared" si="476"/>
        <v>یکشنبه</v>
      </c>
      <c r="SC136" s="752" t="str">
        <f t="shared" si="469"/>
        <v>****</v>
      </c>
      <c r="SD136" s="753"/>
      <c r="SE136" s="29">
        <f t="shared" si="428"/>
        <v>24</v>
      </c>
      <c r="SF136" s="30" t="str">
        <f t="shared" si="477"/>
        <v>یکشنبه</v>
      </c>
      <c r="SG136" s="748" t="str">
        <f t="shared" si="478"/>
        <v>***</v>
      </c>
      <c r="SH136" s="749"/>
      <c r="SI136" s="750" t="str">
        <f t="shared" si="479"/>
        <v>***</v>
      </c>
      <c r="SJ136" s="749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290</v>
      </c>
      <c r="B137" s="252" t="s">
        <v>149</v>
      </c>
      <c r="C137" s="315"/>
      <c r="D137" s="314"/>
      <c r="E137" s="308"/>
      <c r="F137" s="321" t="s">
        <v>104</v>
      </c>
      <c r="G137" s="322" t="s">
        <v>27</v>
      </c>
      <c r="H137" s="558" t="s">
        <v>293</v>
      </c>
      <c r="I137" s="559"/>
      <c r="J137" s="279"/>
      <c r="K137" s="564" t="s">
        <v>297</v>
      </c>
      <c r="L137" s="565"/>
      <c r="M137" s="254"/>
      <c r="N137" s="356" t="s">
        <v>202</v>
      </c>
      <c r="O137" s="255"/>
      <c r="P137" s="253"/>
      <c r="Q137" s="256"/>
      <c r="R137" s="257"/>
      <c r="S137" s="357" t="s">
        <v>194</v>
      </c>
      <c r="T137" s="258"/>
      <c r="U137" s="259"/>
      <c r="V137" s="260"/>
      <c r="W137" s="253"/>
      <c r="X137" s="262"/>
      <c r="Y137" s="423"/>
      <c r="Z137" s="261"/>
      <c r="AA137" s="262"/>
      <c r="AB137" s="263"/>
      <c r="AC137" s="332" t="s">
        <v>213</v>
      </c>
      <c r="AD137" s="574" t="str">
        <f>RG56</f>
        <v>*********************************************************</v>
      </c>
      <c r="AE137" s="575"/>
      <c r="AF137" s="575"/>
      <c r="AG137" s="575"/>
      <c r="AH137" s="575"/>
      <c r="AI137" s="575"/>
      <c r="AJ137" s="575"/>
      <c r="AK137" s="575"/>
      <c r="AL137" s="575"/>
      <c r="AM137" s="575"/>
      <c r="AN137" s="575"/>
      <c r="AO137" s="575"/>
      <c r="AP137" s="575"/>
      <c r="AQ137" s="575"/>
      <c r="AR137" s="576"/>
      <c r="AS137" s="607" t="s">
        <v>216</v>
      </c>
      <c r="AT137" s="608"/>
      <c r="AU137" s="608"/>
      <c r="AV137" s="608"/>
      <c r="AW137" s="608"/>
      <c r="AX137" s="609"/>
      <c r="AY137" s="1"/>
      <c r="AZ137" s="1"/>
      <c r="BA137" s="1"/>
      <c r="BB137" s="7"/>
      <c r="BC137" s="7"/>
      <c r="BD137" s="7"/>
      <c r="BE137" s="29">
        <f t="shared" si="413"/>
        <v>25</v>
      </c>
      <c r="BF137" s="30" t="str">
        <f t="shared" si="470"/>
        <v>دوشنبه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 t="s">
        <v>32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14"/>
        <v>25</v>
      </c>
      <c r="CT137" s="30" t="str">
        <f t="shared" si="471"/>
        <v>دوشنبه</v>
      </c>
      <c r="CU137" s="85" t="str">
        <f t="shared" si="415"/>
        <v>*</v>
      </c>
      <c r="CV137" s="86" t="str">
        <f t="shared" si="416"/>
        <v>*</v>
      </c>
      <c r="CW137" s="85" t="str">
        <f t="shared" si="429"/>
        <v>*</v>
      </c>
      <c r="CX137" s="86" t="str">
        <f t="shared" si="430"/>
        <v>*</v>
      </c>
      <c r="CY137" s="85" t="str">
        <f t="shared" si="417"/>
        <v>*</v>
      </c>
      <c r="CZ137" s="86" t="str">
        <f t="shared" si="418"/>
        <v>*</v>
      </c>
      <c r="DA137" s="85" t="str">
        <f t="shared" si="431"/>
        <v>*</v>
      </c>
      <c r="DB137" s="86" t="str">
        <f t="shared" si="432"/>
        <v>*</v>
      </c>
      <c r="DC137" s="85" t="str">
        <f t="shared" si="433"/>
        <v>*</v>
      </c>
      <c r="DD137" s="86" t="str">
        <f t="shared" si="434"/>
        <v>*</v>
      </c>
      <c r="DE137" s="85" t="str">
        <f t="shared" si="435"/>
        <v>*</v>
      </c>
      <c r="DF137" s="86" t="str">
        <f t="shared" si="436"/>
        <v>*</v>
      </c>
      <c r="DG137" s="85" t="str">
        <f t="shared" si="437"/>
        <v>*</v>
      </c>
      <c r="DH137" s="86" t="str">
        <f t="shared" si="438"/>
        <v>*</v>
      </c>
      <c r="DI137" s="85" t="str">
        <f t="shared" si="439"/>
        <v>*</v>
      </c>
      <c r="DJ137" s="86" t="str">
        <f t="shared" si="440"/>
        <v>*</v>
      </c>
      <c r="DK137" s="217" t="str">
        <f t="shared" si="441"/>
        <v>*</v>
      </c>
      <c r="DL137" s="218" t="str">
        <f t="shared" si="442"/>
        <v>*</v>
      </c>
      <c r="DM137" s="217" t="str">
        <f t="shared" si="443"/>
        <v>*</v>
      </c>
      <c r="DN137" s="218" t="str">
        <f t="shared" si="444"/>
        <v>*</v>
      </c>
      <c r="DO137" s="217" t="str">
        <f t="shared" si="445"/>
        <v>*</v>
      </c>
      <c r="DP137" s="218" t="str">
        <f t="shared" si="446"/>
        <v>*</v>
      </c>
      <c r="DQ137" s="217" t="str">
        <f t="shared" si="447"/>
        <v>*</v>
      </c>
      <c r="DR137" s="218" t="str">
        <f t="shared" si="448"/>
        <v>*</v>
      </c>
      <c r="DS137" s="217" t="str">
        <f t="shared" si="449"/>
        <v>*</v>
      </c>
      <c r="DT137" s="218" t="str">
        <f t="shared" si="450"/>
        <v>*</v>
      </c>
      <c r="DU137" s="217" t="str">
        <f t="shared" si="451"/>
        <v>*</v>
      </c>
      <c r="DV137" s="218" t="str">
        <f t="shared" si="452"/>
        <v>*</v>
      </c>
      <c r="DW137" s="217" t="str">
        <f t="shared" si="453"/>
        <v>*</v>
      </c>
      <c r="DX137" s="218" t="str">
        <f t="shared" si="454"/>
        <v>*</v>
      </c>
      <c r="DY137" s="217" t="str">
        <f t="shared" si="455"/>
        <v>*</v>
      </c>
      <c r="DZ137" s="218" t="str">
        <f t="shared" si="456"/>
        <v>*</v>
      </c>
      <c r="EA137" s="213" t="str">
        <f t="shared" si="457"/>
        <v>*</v>
      </c>
      <c r="EB137" s="214" t="str">
        <f t="shared" si="458"/>
        <v>*</v>
      </c>
      <c r="EC137" s="213" t="str">
        <f t="shared" si="419"/>
        <v>*</v>
      </c>
      <c r="ED137" s="214" t="str">
        <f t="shared" si="420"/>
        <v>*</v>
      </c>
      <c r="EE137" s="213" t="str">
        <f t="shared" si="459"/>
        <v>*</v>
      </c>
      <c r="EF137" s="214" t="str">
        <f t="shared" si="460"/>
        <v>*</v>
      </c>
      <c r="EG137" s="219">
        <f t="shared" si="421"/>
        <v>25</v>
      </c>
      <c r="EH137" s="220" t="str">
        <f t="shared" si="472"/>
        <v>دوشنبه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>
        <f t="shared" si="422"/>
        <v>0</v>
      </c>
      <c r="PS137" s="30">
        <f t="shared" si="423"/>
        <v>0</v>
      </c>
      <c r="PT137" s="34" t="s">
        <v>33</v>
      </c>
      <c r="PU137" s="746" t="str">
        <f t="shared" si="461"/>
        <v>******</v>
      </c>
      <c r="PV137" s="747"/>
      <c r="PW137" s="746" t="str">
        <f t="shared" si="462"/>
        <v>******</v>
      </c>
      <c r="PX137" s="747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24"/>
        <v>25</v>
      </c>
      <c r="RE137" s="30" t="str">
        <f t="shared" si="473"/>
        <v>دوشنبه</v>
      </c>
      <c r="RF137" s="34" t="s">
        <v>33</v>
      </c>
      <c r="RG137" s="746" t="str">
        <f t="shared" si="463"/>
        <v>*******************</v>
      </c>
      <c r="RH137" s="747"/>
      <c r="RI137" s="746" t="str">
        <f t="shared" si="464"/>
        <v>*******************</v>
      </c>
      <c r="RJ137" s="747"/>
      <c r="RK137" s="29">
        <f t="shared" si="425"/>
        <v>25</v>
      </c>
      <c r="RL137" s="30" t="str">
        <f t="shared" si="474"/>
        <v>دوشنبه</v>
      </c>
      <c r="RM137" s="34" t="s">
        <v>33</v>
      </c>
      <c r="RN137" s="109"/>
      <c r="RO137" s="748" t="str">
        <f t="shared" si="465"/>
        <v>*****</v>
      </c>
      <c r="RP137" s="749"/>
      <c r="RQ137" s="109"/>
      <c r="RR137" s="109" t="str">
        <f t="shared" si="466"/>
        <v>*****</v>
      </c>
      <c r="RS137" s="748"/>
      <c r="RT137" s="749"/>
      <c r="RU137" s="29">
        <f t="shared" si="426"/>
        <v>25</v>
      </c>
      <c r="RV137" s="30" t="str">
        <f t="shared" si="475"/>
        <v>دوشنبه</v>
      </c>
      <c r="RW137" s="748" t="str">
        <f t="shared" si="467"/>
        <v>****</v>
      </c>
      <c r="RX137" s="749"/>
      <c r="RY137" s="748" t="str">
        <f t="shared" si="468"/>
        <v>***</v>
      </c>
      <c r="RZ137" s="749"/>
      <c r="SA137" s="29">
        <f t="shared" si="427"/>
        <v>25</v>
      </c>
      <c r="SB137" s="30" t="str">
        <f t="shared" si="476"/>
        <v>دوشنبه</v>
      </c>
      <c r="SC137" s="752" t="str">
        <f t="shared" si="469"/>
        <v>****</v>
      </c>
      <c r="SD137" s="753"/>
      <c r="SE137" s="29">
        <f t="shared" si="428"/>
        <v>25</v>
      </c>
      <c r="SF137" s="30" t="str">
        <f t="shared" si="477"/>
        <v>دوشنبه</v>
      </c>
      <c r="SG137" s="748" t="str">
        <f t="shared" si="478"/>
        <v>***</v>
      </c>
      <c r="SH137" s="749"/>
      <c r="SI137" s="750" t="str">
        <f t="shared" si="479"/>
        <v>***</v>
      </c>
      <c r="SJ137" s="749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291</v>
      </c>
      <c r="B138" s="359" t="s">
        <v>306</v>
      </c>
      <c r="C138" s="360"/>
      <c r="D138" s="361"/>
      <c r="E138" s="309"/>
      <c r="F138" s="323" t="s">
        <v>107</v>
      </c>
      <c r="G138" s="324" t="s">
        <v>27</v>
      </c>
      <c r="H138" s="558" t="s">
        <v>203</v>
      </c>
      <c r="I138" s="559"/>
      <c r="J138" s="279"/>
      <c r="K138" s="564" t="s">
        <v>226</v>
      </c>
      <c r="L138" s="565"/>
      <c r="M138" s="275"/>
      <c r="N138" s="362" t="s">
        <v>199</v>
      </c>
      <c r="O138" s="275"/>
      <c r="P138" s="271"/>
      <c r="Q138" s="271"/>
      <c r="R138" s="276"/>
      <c r="S138" s="363" t="s">
        <v>194</v>
      </c>
      <c r="T138" s="268"/>
      <c r="U138" s="269"/>
      <c r="V138" s="270"/>
      <c r="W138" s="271"/>
      <c r="X138" s="265"/>
      <c r="Y138" s="424"/>
      <c r="Z138" s="264"/>
      <c r="AA138" s="265"/>
      <c r="AB138" s="266"/>
      <c r="AC138" s="333" t="s">
        <v>214</v>
      </c>
      <c r="AD138" s="633" t="str">
        <f>RG20</f>
        <v>********************************</v>
      </c>
      <c r="AE138" s="634"/>
      <c r="AF138" s="634"/>
      <c r="AG138" s="634"/>
      <c r="AH138" s="634"/>
      <c r="AI138" s="634"/>
      <c r="AJ138" s="634"/>
      <c r="AK138" s="634"/>
      <c r="AL138" s="634"/>
      <c r="AM138" s="634"/>
      <c r="AN138" s="634"/>
      <c r="AO138" s="634"/>
      <c r="AP138" s="634"/>
      <c r="AQ138" s="634"/>
      <c r="AR138" s="635"/>
      <c r="AS138" s="612" t="s">
        <v>223</v>
      </c>
      <c r="AT138" s="613"/>
      <c r="AU138" s="613"/>
      <c r="AV138" s="613"/>
      <c r="AW138" s="613"/>
      <c r="AX138" s="614"/>
      <c r="AY138" s="1"/>
      <c r="AZ138" s="1"/>
      <c r="BA138" s="1"/>
      <c r="BB138" s="7"/>
      <c r="BC138" s="7"/>
      <c r="BD138" s="7"/>
      <c r="BE138" s="29">
        <f t="shared" si="413"/>
        <v>26</v>
      </c>
      <c r="BF138" s="30" t="str">
        <f t="shared" si="470"/>
        <v>سه شنبه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 t="s">
        <v>32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14"/>
        <v>26</v>
      </c>
      <c r="CT138" s="30" t="str">
        <f t="shared" si="471"/>
        <v>سه شنبه</v>
      </c>
      <c r="CU138" s="85" t="str">
        <f t="shared" si="415"/>
        <v>*</v>
      </c>
      <c r="CV138" s="86" t="str">
        <f t="shared" si="416"/>
        <v>*</v>
      </c>
      <c r="CW138" s="85" t="str">
        <f t="shared" si="429"/>
        <v>*</v>
      </c>
      <c r="CX138" s="86" t="str">
        <f t="shared" si="430"/>
        <v>*</v>
      </c>
      <c r="CY138" s="85" t="str">
        <f t="shared" si="417"/>
        <v>*</v>
      </c>
      <c r="CZ138" s="86" t="str">
        <f t="shared" si="418"/>
        <v>*</v>
      </c>
      <c r="DA138" s="85" t="str">
        <f t="shared" si="431"/>
        <v>*</v>
      </c>
      <c r="DB138" s="86" t="str">
        <f t="shared" si="432"/>
        <v>*</v>
      </c>
      <c r="DC138" s="85" t="str">
        <f t="shared" si="433"/>
        <v>*</v>
      </c>
      <c r="DD138" s="86" t="str">
        <f t="shared" si="434"/>
        <v>*</v>
      </c>
      <c r="DE138" s="85" t="str">
        <f t="shared" si="435"/>
        <v>*</v>
      </c>
      <c r="DF138" s="86" t="str">
        <f t="shared" si="436"/>
        <v>*</v>
      </c>
      <c r="DG138" s="85" t="str">
        <f t="shared" si="437"/>
        <v>*</v>
      </c>
      <c r="DH138" s="86" t="str">
        <f t="shared" si="438"/>
        <v>*</v>
      </c>
      <c r="DI138" s="85" t="str">
        <f t="shared" si="439"/>
        <v>*</v>
      </c>
      <c r="DJ138" s="86" t="str">
        <f t="shared" si="440"/>
        <v>*</v>
      </c>
      <c r="DK138" s="217" t="str">
        <f t="shared" si="441"/>
        <v>*</v>
      </c>
      <c r="DL138" s="218" t="str">
        <f t="shared" si="442"/>
        <v>*</v>
      </c>
      <c r="DM138" s="217" t="str">
        <f t="shared" si="443"/>
        <v>*</v>
      </c>
      <c r="DN138" s="218" t="str">
        <f t="shared" si="444"/>
        <v>*</v>
      </c>
      <c r="DO138" s="217" t="str">
        <f t="shared" si="445"/>
        <v>*</v>
      </c>
      <c r="DP138" s="218" t="str">
        <f t="shared" si="446"/>
        <v>*</v>
      </c>
      <c r="DQ138" s="217" t="str">
        <f t="shared" si="447"/>
        <v>*</v>
      </c>
      <c r="DR138" s="218" t="str">
        <f t="shared" si="448"/>
        <v>*</v>
      </c>
      <c r="DS138" s="217" t="str">
        <f t="shared" si="449"/>
        <v>*</v>
      </c>
      <c r="DT138" s="218" t="str">
        <f t="shared" si="450"/>
        <v>*</v>
      </c>
      <c r="DU138" s="217" t="str">
        <f t="shared" si="451"/>
        <v>*</v>
      </c>
      <c r="DV138" s="218" t="str">
        <f t="shared" si="452"/>
        <v>*</v>
      </c>
      <c r="DW138" s="217" t="str">
        <f t="shared" si="453"/>
        <v>*</v>
      </c>
      <c r="DX138" s="218" t="str">
        <f t="shared" si="454"/>
        <v>*</v>
      </c>
      <c r="DY138" s="217" t="str">
        <f t="shared" si="455"/>
        <v>*</v>
      </c>
      <c r="DZ138" s="218" t="str">
        <f t="shared" si="456"/>
        <v>*</v>
      </c>
      <c r="EA138" s="213" t="str">
        <f t="shared" si="457"/>
        <v>*</v>
      </c>
      <c r="EB138" s="214" t="str">
        <f t="shared" si="458"/>
        <v>*</v>
      </c>
      <c r="EC138" s="213" t="str">
        <f t="shared" si="419"/>
        <v>*</v>
      </c>
      <c r="ED138" s="214" t="str">
        <f t="shared" si="420"/>
        <v>*</v>
      </c>
      <c r="EE138" s="213" t="str">
        <f t="shared" si="459"/>
        <v>*</v>
      </c>
      <c r="EF138" s="214" t="str">
        <f t="shared" si="460"/>
        <v>*</v>
      </c>
      <c r="EG138" s="219">
        <f t="shared" si="421"/>
        <v>26</v>
      </c>
      <c r="EH138" s="220" t="str">
        <f t="shared" si="472"/>
        <v>سه 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22"/>
        <v>0</v>
      </c>
      <c r="PS138" s="30">
        <f t="shared" si="423"/>
        <v>0</v>
      </c>
      <c r="PT138" s="34" t="s">
        <v>33</v>
      </c>
      <c r="PU138" s="746" t="str">
        <f t="shared" si="461"/>
        <v>******</v>
      </c>
      <c r="PV138" s="747"/>
      <c r="PW138" s="746" t="str">
        <f t="shared" si="462"/>
        <v>******</v>
      </c>
      <c r="PX138" s="747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24"/>
        <v>26</v>
      </c>
      <c r="RE138" s="30" t="str">
        <f t="shared" si="473"/>
        <v>سه شنبه</v>
      </c>
      <c r="RF138" s="34" t="s">
        <v>33</v>
      </c>
      <c r="RG138" s="746" t="str">
        <f t="shared" si="463"/>
        <v>*******************</v>
      </c>
      <c r="RH138" s="747"/>
      <c r="RI138" s="746" t="str">
        <f t="shared" si="464"/>
        <v>*******************</v>
      </c>
      <c r="RJ138" s="747"/>
      <c r="RK138" s="29">
        <f t="shared" si="425"/>
        <v>26</v>
      </c>
      <c r="RL138" s="30" t="str">
        <f t="shared" si="474"/>
        <v>سه شنبه</v>
      </c>
      <c r="RM138" s="34" t="s">
        <v>33</v>
      </c>
      <c r="RN138" s="109"/>
      <c r="RO138" s="748" t="str">
        <f t="shared" si="465"/>
        <v>*****</v>
      </c>
      <c r="RP138" s="749"/>
      <c r="RQ138" s="109"/>
      <c r="RR138" s="109" t="str">
        <f t="shared" si="466"/>
        <v>*****</v>
      </c>
      <c r="RS138" s="748"/>
      <c r="RT138" s="749"/>
      <c r="RU138" s="29">
        <f t="shared" si="426"/>
        <v>26</v>
      </c>
      <c r="RV138" s="30" t="str">
        <f t="shared" si="475"/>
        <v>سه شنبه</v>
      </c>
      <c r="RW138" s="748" t="str">
        <f t="shared" si="467"/>
        <v>****</v>
      </c>
      <c r="RX138" s="749"/>
      <c r="RY138" s="748" t="str">
        <f t="shared" si="468"/>
        <v>***</v>
      </c>
      <c r="RZ138" s="749"/>
      <c r="SA138" s="29">
        <f t="shared" si="427"/>
        <v>26</v>
      </c>
      <c r="SB138" s="30" t="str">
        <f t="shared" si="476"/>
        <v>سه شنبه</v>
      </c>
      <c r="SC138" s="752" t="str">
        <f t="shared" si="469"/>
        <v>****</v>
      </c>
      <c r="SD138" s="753"/>
      <c r="SE138" s="29">
        <f t="shared" si="428"/>
        <v>26</v>
      </c>
      <c r="SF138" s="30" t="str">
        <f t="shared" si="477"/>
        <v>سه شنبه</v>
      </c>
      <c r="SG138" s="748" t="str">
        <f t="shared" si="478"/>
        <v>***</v>
      </c>
      <c r="SH138" s="749"/>
      <c r="SI138" s="750" t="str">
        <f t="shared" si="479"/>
        <v>***</v>
      </c>
      <c r="SJ138" s="749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51" t="s">
        <v>292</v>
      </c>
      <c r="B139" s="553" t="s">
        <v>149</v>
      </c>
      <c r="C139" s="472"/>
      <c r="D139" s="473"/>
      <c r="E139" s="310"/>
      <c r="F139" s="325" t="s">
        <v>294</v>
      </c>
      <c r="G139" s="326" t="s">
        <v>27</v>
      </c>
      <c r="H139" s="564" t="s">
        <v>295</v>
      </c>
      <c r="I139" s="565"/>
      <c r="J139" s="496"/>
      <c r="K139" s="603" t="s">
        <v>226</v>
      </c>
      <c r="L139" s="604"/>
      <c r="M139" s="476"/>
      <c r="N139" s="366" t="s">
        <v>192</v>
      </c>
      <c r="O139" s="476"/>
      <c r="P139" s="366" t="s">
        <v>193</v>
      </c>
      <c r="Q139" s="477"/>
      <c r="R139" s="478"/>
      <c r="S139" s="426"/>
      <c r="T139" s="426"/>
      <c r="U139" s="274"/>
      <c r="V139" s="366" t="s">
        <v>132</v>
      </c>
      <c r="W139" s="482"/>
      <c r="X139" s="499"/>
      <c r="Y139" s="367" t="s">
        <v>200</v>
      </c>
      <c r="Z139" s="267" t="s">
        <v>305</v>
      </c>
      <c r="AA139" s="368"/>
      <c r="AB139" s="369"/>
      <c r="AC139" s="345" t="s">
        <v>215</v>
      </c>
      <c r="AD139" s="624" t="str">
        <f>RG92</f>
        <v>*فخرآور-***************</v>
      </c>
      <c r="AE139" s="624"/>
      <c r="AF139" s="624"/>
      <c r="AG139" s="624"/>
      <c r="AH139" s="624"/>
      <c r="AI139" s="624"/>
      <c r="AJ139" s="624"/>
      <c r="AK139" s="624"/>
      <c r="AL139" s="625"/>
      <c r="AM139" s="346" t="s">
        <v>212</v>
      </c>
      <c r="AN139" s="624" t="str">
        <f>RG128</f>
        <v>*******************</v>
      </c>
      <c r="AO139" s="624"/>
      <c r="AP139" s="624"/>
      <c r="AQ139" s="624"/>
      <c r="AR139" s="626"/>
      <c r="AS139" s="615"/>
      <c r="AT139" s="616"/>
      <c r="AU139" s="616"/>
      <c r="AV139" s="616"/>
      <c r="AW139" s="616"/>
      <c r="AX139" s="617"/>
      <c r="AY139" s="1"/>
      <c r="AZ139" s="1"/>
      <c r="BA139" s="1"/>
      <c r="BB139" s="7"/>
      <c r="BC139" s="7"/>
      <c r="BD139" s="7"/>
      <c r="BE139" s="29">
        <f t="shared" si="413"/>
        <v>27</v>
      </c>
      <c r="BF139" s="30" t="str">
        <f t="shared" si="470"/>
        <v>چهارشنبه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14"/>
        <v>27</v>
      </c>
      <c r="CT139" s="30" t="str">
        <f t="shared" si="471"/>
        <v>چهارشنبه</v>
      </c>
      <c r="CU139" s="85" t="str">
        <f t="shared" si="415"/>
        <v>*</v>
      </c>
      <c r="CV139" s="86" t="str">
        <f t="shared" si="416"/>
        <v>*</v>
      </c>
      <c r="CW139" s="85" t="str">
        <f t="shared" si="429"/>
        <v>*</v>
      </c>
      <c r="CX139" s="86" t="str">
        <f t="shared" si="430"/>
        <v>*</v>
      </c>
      <c r="CY139" s="85" t="str">
        <f t="shared" si="417"/>
        <v>*</v>
      </c>
      <c r="CZ139" s="86" t="str">
        <f t="shared" si="418"/>
        <v>*</v>
      </c>
      <c r="DA139" s="85" t="str">
        <f t="shared" si="431"/>
        <v>*</v>
      </c>
      <c r="DB139" s="86" t="str">
        <f t="shared" si="432"/>
        <v>*</v>
      </c>
      <c r="DC139" s="85" t="str">
        <f t="shared" si="433"/>
        <v>*</v>
      </c>
      <c r="DD139" s="86" t="str">
        <f t="shared" si="434"/>
        <v>*</v>
      </c>
      <c r="DE139" s="85" t="str">
        <f t="shared" si="435"/>
        <v>*</v>
      </c>
      <c r="DF139" s="86" t="str">
        <f t="shared" si="436"/>
        <v>*</v>
      </c>
      <c r="DG139" s="85" t="str">
        <f t="shared" si="437"/>
        <v>*</v>
      </c>
      <c r="DH139" s="86" t="str">
        <f t="shared" si="438"/>
        <v>*</v>
      </c>
      <c r="DI139" s="85" t="str">
        <f t="shared" si="439"/>
        <v>*</v>
      </c>
      <c r="DJ139" s="86" t="str">
        <f t="shared" si="440"/>
        <v>*</v>
      </c>
      <c r="DK139" s="217" t="str">
        <f t="shared" si="441"/>
        <v>*</v>
      </c>
      <c r="DL139" s="218" t="str">
        <f t="shared" si="442"/>
        <v>*</v>
      </c>
      <c r="DM139" s="217" t="str">
        <f t="shared" si="443"/>
        <v>*</v>
      </c>
      <c r="DN139" s="218" t="str">
        <f t="shared" si="444"/>
        <v>*</v>
      </c>
      <c r="DO139" s="217" t="str">
        <f t="shared" si="445"/>
        <v>*</v>
      </c>
      <c r="DP139" s="218" t="str">
        <f t="shared" si="446"/>
        <v>*</v>
      </c>
      <c r="DQ139" s="217" t="str">
        <f t="shared" si="447"/>
        <v>*</v>
      </c>
      <c r="DR139" s="218" t="str">
        <f t="shared" si="448"/>
        <v>*</v>
      </c>
      <c r="DS139" s="217" t="str">
        <f t="shared" si="449"/>
        <v>*</v>
      </c>
      <c r="DT139" s="218" t="str">
        <f t="shared" si="450"/>
        <v>*</v>
      </c>
      <c r="DU139" s="217" t="str">
        <f t="shared" si="451"/>
        <v>*</v>
      </c>
      <c r="DV139" s="218" t="str">
        <f t="shared" si="452"/>
        <v>*</v>
      </c>
      <c r="DW139" s="217" t="str">
        <f t="shared" si="453"/>
        <v>*</v>
      </c>
      <c r="DX139" s="218" t="str">
        <f t="shared" si="454"/>
        <v>*</v>
      </c>
      <c r="DY139" s="217" t="str">
        <f t="shared" si="455"/>
        <v>*</v>
      </c>
      <c r="DZ139" s="218" t="str">
        <f t="shared" si="456"/>
        <v>*</v>
      </c>
      <c r="EA139" s="213" t="str">
        <f t="shared" si="457"/>
        <v>*</v>
      </c>
      <c r="EB139" s="214" t="str">
        <f t="shared" si="458"/>
        <v>*</v>
      </c>
      <c r="EC139" s="213" t="str">
        <f t="shared" si="419"/>
        <v>*</v>
      </c>
      <c r="ED139" s="214" t="str">
        <f t="shared" si="420"/>
        <v>*</v>
      </c>
      <c r="EE139" s="213" t="str">
        <f t="shared" si="459"/>
        <v>*</v>
      </c>
      <c r="EF139" s="214" t="str">
        <f t="shared" si="460"/>
        <v>*</v>
      </c>
      <c r="EG139" s="219">
        <f t="shared" si="421"/>
        <v>27</v>
      </c>
      <c r="EH139" s="220" t="str">
        <f t="shared" si="472"/>
        <v>چهارشنبه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22"/>
        <v>تصویری دور</v>
      </c>
      <c r="PS139" s="30">
        <f t="shared" si="423"/>
        <v>0</v>
      </c>
      <c r="PT139" s="34" t="s">
        <v>33</v>
      </c>
      <c r="PU139" s="746" t="str">
        <f t="shared" si="461"/>
        <v>******</v>
      </c>
      <c r="PV139" s="747"/>
      <c r="PW139" s="746" t="str">
        <f t="shared" si="462"/>
        <v>******</v>
      </c>
      <c r="PX139" s="747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24"/>
        <v>27</v>
      </c>
      <c r="RE139" s="30" t="str">
        <f t="shared" si="473"/>
        <v>چهارشنبه</v>
      </c>
      <c r="RF139" s="34" t="s">
        <v>33</v>
      </c>
      <c r="RG139" s="746" t="str">
        <f t="shared" si="463"/>
        <v>*******************</v>
      </c>
      <c r="RH139" s="747"/>
      <c r="RI139" s="746" t="str">
        <f t="shared" si="464"/>
        <v>*******************</v>
      </c>
      <c r="RJ139" s="747"/>
      <c r="RK139" s="29">
        <f t="shared" si="425"/>
        <v>27</v>
      </c>
      <c r="RL139" s="30" t="str">
        <f t="shared" si="474"/>
        <v>چهارشنبه</v>
      </c>
      <c r="RM139" s="34" t="s">
        <v>33</v>
      </c>
      <c r="RN139" s="109"/>
      <c r="RO139" s="748" t="str">
        <f t="shared" si="465"/>
        <v>*****</v>
      </c>
      <c r="RP139" s="749"/>
      <c r="RQ139" s="109"/>
      <c r="RR139" s="109" t="str">
        <f t="shared" si="466"/>
        <v>*****</v>
      </c>
      <c r="RS139" s="748"/>
      <c r="RT139" s="749"/>
      <c r="RU139" s="29">
        <f t="shared" si="426"/>
        <v>27</v>
      </c>
      <c r="RV139" s="30" t="str">
        <f t="shared" si="475"/>
        <v>چهارشنبه</v>
      </c>
      <c r="RW139" s="748" t="str">
        <f t="shared" si="467"/>
        <v>****</v>
      </c>
      <c r="RX139" s="749"/>
      <c r="RY139" s="748" t="str">
        <f t="shared" si="468"/>
        <v>***</v>
      </c>
      <c r="RZ139" s="749"/>
      <c r="SA139" s="29">
        <f t="shared" si="427"/>
        <v>27</v>
      </c>
      <c r="SB139" s="30" t="str">
        <f t="shared" si="476"/>
        <v>چهارشنبه</v>
      </c>
      <c r="SC139" s="752" t="str">
        <f t="shared" si="469"/>
        <v>****</v>
      </c>
      <c r="SD139" s="753"/>
      <c r="SE139" s="29">
        <f t="shared" si="428"/>
        <v>27</v>
      </c>
      <c r="SF139" s="30" t="str">
        <f t="shared" si="477"/>
        <v>چهارشنبه</v>
      </c>
      <c r="SG139" s="748" t="str">
        <f t="shared" si="478"/>
        <v>***</v>
      </c>
      <c r="SH139" s="749"/>
      <c r="SI139" s="750" t="str">
        <f t="shared" si="479"/>
        <v>***</v>
      </c>
      <c r="SJ139" s="749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290</v>
      </c>
      <c r="B140" s="280" t="s">
        <v>148</v>
      </c>
      <c r="C140" s="316"/>
      <c r="D140" s="317"/>
      <c r="E140" s="311"/>
      <c r="F140" s="327" t="s">
        <v>104</v>
      </c>
      <c r="G140" s="328" t="s">
        <v>28</v>
      </c>
      <c r="H140" s="560" t="s">
        <v>293</v>
      </c>
      <c r="I140" s="561"/>
      <c r="J140" s="307"/>
      <c r="K140" s="572" t="s">
        <v>297</v>
      </c>
      <c r="L140" s="573"/>
      <c r="M140" s="282"/>
      <c r="N140" s="371" t="s">
        <v>202</v>
      </c>
      <c r="O140" s="283"/>
      <c r="P140" s="281"/>
      <c r="Q140" s="284"/>
      <c r="R140" s="285"/>
      <c r="S140" s="372" t="s">
        <v>194</v>
      </c>
      <c r="T140" s="286"/>
      <c r="U140" s="287"/>
      <c r="V140" s="288"/>
      <c r="W140" s="281"/>
      <c r="X140" s="281"/>
      <c r="Y140" s="281"/>
      <c r="Z140" s="281"/>
      <c r="AA140" s="294"/>
      <c r="AB140" s="295"/>
      <c r="AC140" s="347" t="s">
        <v>213</v>
      </c>
      <c r="AD140" s="630" t="str">
        <f>RJ56</f>
        <v>*********************************************************</v>
      </c>
      <c r="AE140" s="631"/>
      <c r="AF140" s="631"/>
      <c r="AG140" s="631"/>
      <c r="AH140" s="631"/>
      <c r="AI140" s="631"/>
      <c r="AJ140" s="631"/>
      <c r="AK140" s="631"/>
      <c r="AL140" s="631"/>
      <c r="AM140" s="631"/>
      <c r="AN140" s="631"/>
      <c r="AO140" s="631"/>
      <c r="AP140" s="631"/>
      <c r="AQ140" s="631"/>
      <c r="AR140" s="632"/>
      <c r="AS140" s="615"/>
      <c r="AT140" s="616"/>
      <c r="AU140" s="616"/>
      <c r="AV140" s="616"/>
      <c r="AW140" s="616"/>
      <c r="AX140" s="617"/>
      <c r="AY140" s="1"/>
      <c r="AZ140" s="1"/>
      <c r="BA140" s="1"/>
      <c r="BB140" s="7"/>
      <c r="BC140" s="7"/>
      <c r="BD140" s="7"/>
      <c r="BE140" s="29">
        <f t="shared" si="413"/>
        <v>28</v>
      </c>
      <c r="BF140" s="30" t="str">
        <f t="shared" si="470"/>
        <v>پنجشنبه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14"/>
        <v>28</v>
      </c>
      <c r="CT140" s="30" t="str">
        <f t="shared" si="471"/>
        <v>پنجشنبه</v>
      </c>
      <c r="CU140" s="85" t="str">
        <f t="shared" si="415"/>
        <v>*</v>
      </c>
      <c r="CV140" s="86" t="str">
        <f t="shared" si="416"/>
        <v>*</v>
      </c>
      <c r="CW140" s="85" t="str">
        <f t="shared" si="429"/>
        <v>*</v>
      </c>
      <c r="CX140" s="86" t="str">
        <f t="shared" si="430"/>
        <v>*</v>
      </c>
      <c r="CY140" s="85" t="str">
        <f t="shared" si="417"/>
        <v>*</v>
      </c>
      <c r="CZ140" s="86" t="str">
        <f t="shared" si="418"/>
        <v>*</v>
      </c>
      <c r="DA140" s="85" t="str">
        <f t="shared" si="431"/>
        <v>*</v>
      </c>
      <c r="DB140" s="86" t="str">
        <f t="shared" si="432"/>
        <v>*</v>
      </c>
      <c r="DC140" s="85" t="str">
        <f t="shared" si="433"/>
        <v>*</v>
      </c>
      <c r="DD140" s="86" t="str">
        <f t="shared" si="434"/>
        <v>*</v>
      </c>
      <c r="DE140" s="85" t="str">
        <f t="shared" si="435"/>
        <v>*</v>
      </c>
      <c r="DF140" s="86" t="str">
        <f t="shared" si="436"/>
        <v>*</v>
      </c>
      <c r="DG140" s="85" t="str">
        <f t="shared" si="437"/>
        <v>*</v>
      </c>
      <c r="DH140" s="86" t="str">
        <f t="shared" si="438"/>
        <v>*</v>
      </c>
      <c r="DI140" s="85" t="str">
        <f t="shared" si="439"/>
        <v>*</v>
      </c>
      <c r="DJ140" s="86" t="str">
        <f t="shared" si="440"/>
        <v>*</v>
      </c>
      <c r="DK140" s="217" t="str">
        <f t="shared" si="441"/>
        <v>*</v>
      </c>
      <c r="DL140" s="218" t="str">
        <f t="shared" si="442"/>
        <v>*</v>
      </c>
      <c r="DM140" s="217" t="str">
        <f t="shared" si="443"/>
        <v>*</v>
      </c>
      <c r="DN140" s="218" t="str">
        <f t="shared" si="444"/>
        <v>*</v>
      </c>
      <c r="DO140" s="217" t="str">
        <f t="shared" si="445"/>
        <v>*</v>
      </c>
      <c r="DP140" s="218" t="str">
        <f t="shared" si="446"/>
        <v>*</v>
      </c>
      <c r="DQ140" s="217" t="str">
        <f t="shared" si="447"/>
        <v>*</v>
      </c>
      <c r="DR140" s="218" t="str">
        <f t="shared" si="448"/>
        <v>*</v>
      </c>
      <c r="DS140" s="217" t="str">
        <f t="shared" si="449"/>
        <v>*</v>
      </c>
      <c r="DT140" s="218" t="str">
        <f t="shared" si="450"/>
        <v>*</v>
      </c>
      <c r="DU140" s="217" t="str">
        <f t="shared" si="451"/>
        <v>*</v>
      </c>
      <c r="DV140" s="218" t="str">
        <f t="shared" si="452"/>
        <v>*</v>
      </c>
      <c r="DW140" s="217" t="str">
        <f t="shared" si="453"/>
        <v>*</v>
      </c>
      <c r="DX140" s="218" t="str">
        <f t="shared" si="454"/>
        <v>*</v>
      </c>
      <c r="DY140" s="217" t="str">
        <f t="shared" si="455"/>
        <v>*</v>
      </c>
      <c r="DZ140" s="218" t="str">
        <f t="shared" si="456"/>
        <v>*</v>
      </c>
      <c r="EA140" s="213" t="str">
        <f t="shared" si="457"/>
        <v>*</v>
      </c>
      <c r="EB140" s="214" t="str">
        <f t="shared" si="458"/>
        <v>*</v>
      </c>
      <c r="EC140" s="213" t="str">
        <f t="shared" si="419"/>
        <v>*</v>
      </c>
      <c r="ED140" s="214" t="str">
        <f t="shared" si="420"/>
        <v>*</v>
      </c>
      <c r="EE140" s="213" t="str">
        <f t="shared" si="459"/>
        <v>*</v>
      </c>
      <c r="EF140" s="214" t="str">
        <f t="shared" si="460"/>
        <v>*</v>
      </c>
      <c r="EG140" s="219">
        <f t="shared" si="421"/>
        <v>28</v>
      </c>
      <c r="EH140" s="220" t="str">
        <f t="shared" si="472"/>
        <v>پنجشنبه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22"/>
        <v>0</v>
      </c>
      <c r="PS140" s="30">
        <f t="shared" si="423"/>
        <v>0</v>
      </c>
      <c r="PT140" s="34" t="s">
        <v>33</v>
      </c>
      <c r="PU140" s="746" t="str">
        <f t="shared" si="461"/>
        <v>******</v>
      </c>
      <c r="PV140" s="747"/>
      <c r="PW140" s="746" t="str">
        <f t="shared" si="462"/>
        <v>******</v>
      </c>
      <c r="PX140" s="747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24"/>
        <v>28</v>
      </c>
      <c r="RE140" s="30" t="str">
        <f t="shared" si="473"/>
        <v>پنجشنبه</v>
      </c>
      <c r="RF140" s="34" t="s">
        <v>33</v>
      </c>
      <c r="RG140" s="746" t="str">
        <f t="shared" si="463"/>
        <v>*******************</v>
      </c>
      <c r="RH140" s="747"/>
      <c r="RI140" s="746" t="str">
        <f t="shared" si="464"/>
        <v>*******************</v>
      </c>
      <c r="RJ140" s="747"/>
      <c r="RK140" s="29">
        <f t="shared" si="425"/>
        <v>28</v>
      </c>
      <c r="RL140" s="30" t="str">
        <f t="shared" si="474"/>
        <v>پنجشنبه</v>
      </c>
      <c r="RM140" s="34" t="s">
        <v>33</v>
      </c>
      <c r="RN140" s="109"/>
      <c r="RO140" s="748" t="str">
        <f t="shared" si="465"/>
        <v>*****</v>
      </c>
      <c r="RP140" s="749"/>
      <c r="RQ140" s="109"/>
      <c r="RR140" s="109" t="str">
        <f t="shared" si="466"/>
        <v>*****</v>
      </c>
      <c r="RS140" s="748"/>
      <c r="RT140" s="749"/>
      <c r="RU140" s="29">
        <f t="shared" si="426"/>
        <v>28</v>
      </c>
      <c r="RV140" s="30" t="str">
        <f t="shared" si="475"/>
        <v>پنجشنبه</v>
      </c>
      <c r="RW140" s="748" t="str">
        <f t="shared" si="467"/>
        <v>****</v>
      </c>
      <c r="RX140" s="749"/>
      <c r="RY140" s="748" t="str">
        <f t="shared" si="468"/>
        <v>***</v>
      </c>
      <c r="RZ140" s="749"/>
      <c r="SA140" s="29">
        <f t="shared" si="427"/>
        <v>28</v>
      </c>
      <c r="SB140" s="30" t="str">
        <f t="shared" si="476"/>
        <v>پنجشنبه</v>
      </c>
      <c r="SC140" s="752" t="str">
        <f t="shared" si="469"/>
        <v>****</v>
      </c>
      <c r="SD140" s="753"/>
      <c r="SE140" s="29">
        <f t="shared" si="428"/>
        <v>28</v>
      </c>
      <c r="SF140" s="30" t="str">
        <f t="shared" si="477"/>
        <v>پنجشنبه</v>
      </c>
      <c r="SG140" s="748" t="str">
        <f t="shared" si="478"/>
        <v>***</v>
      </c>
      <c r="SH140" s="749"/>
      <c r="SI140" s="750" t="str">
        <f t="shared" si="479"/>
        <v>***</v>
      </c>
      <c r="SJ140" s="749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291</v>
      </c>
      <c r="B141" s="374" t="s">
        <v>306</v>
      </c>
      <c r="C141" s="375"/>
      <c r="D141" s="376"/>
      <c r="E141" s="312"/>
      <c r="F141" s="329" t="s">
        <v>107</v>
      </c>
      <c r="G141" s="330" t="s">
        <v>28</v>
      </c>
      <c r="H141" s="560" t="s">
        <v>203</v>
      </c>
      <c r="I141" s="561"/>
      <c r="J141" s="307"/>
      <c r="K141" s="572" t="s">
        <v>226</v>
      </c>
      <c r="L141" s="573"/>
      <c r="M141" s="303"/>
      <c r="N141" s="377" t="s">
        <v>199</v>
      </c>
      <c r="O141" s="303"/>
      <c r="P141" s="292"/>
      <c r="Q141" s="292"/>
      <c r="R141" s="304"/>
      <c r="S141" s="378" t="s">
        <v>194</v>
      </c>
      <c r="T141" s="289"/>
      <c r="U141" s="290"/>
      <c r="V141" s="291"/>
      <c r="W141" s="292"/>
      <c r="X141" s="297"/>
      <c r="Y141" s="297"/>
      <c r="Z141" s="296"/>
      <c r="AA141" s="297"/>
      <c r="AB141" s="298"/>
      <c r="AC141" s="334" t="s">
        <v>214</v>
      </c>
      <c r="AD141" s="627" t="str">
        <f>RJ20</f>
        <v>********************************</v>
      </c>
      <c r="AE141" s="628"/>
      <c r="AF141" s="628"/>
      <c r="AG141" s="628"/>
      <c r="AH141" s="628"/>
      <c r="AI141" s="628"/>
      <c r="AJ141" s="628"/>
      <c r="AK141" s="628"/>
      <c r="AL141" s="628"/>
      <c r="AM141" s="628"/>
      <c r="AN141" s="628"/>
      <c r="AO141" s="628"/>
      <c r="AP141" s="628"/>
      <c r="AQ141" s="628"/>
      <c r="AR141" s="629"/>
      <c r="AS141" s="615"/>
      <c r="AT141" s="616"/>
      <c r="AU141" s="616"/>
      <c r="AV141" s="616"/>
      <c r="AW141" s="616"/>
      <c r="AX141" s="617"/>
      <c r="AY141" s="1"/>
      <c r="AZ141" s="1"/>
      <c r="BA141" s="1"/>
      <c r="BB141" s="7"/>
      <c r="BC141" s="7"/>
      <c r="BD141" s="7"/>
      <c r="BE141" s="29">
        <f t="shared" si="413"/>
        <v>29</v>
      </c>
      <c r="BF141" s="30" t="str">
        <f t="shared" si="470"/>
        <v>جمعه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14"/>
        <v>29</v>
      </c>
      <c r="CT141" s="30" t="str">
        <f t="shared" si="471"/>
        <v>جمعه</v>
      </c>
      <c r="CU141" s="85" t="str">
        <f t="shared" si="415"/>
        <v>*</v>
      </c>
      <c r="CV141" s="86" t="str">
        <f t="shared" si="416"/>
        <v>*</v>
      </c>
      <c r="CW141" s="85" t="str">
        <f t="shared" si="429"/>
        <v>*</v>
      </c>
      <c r="CX141" s="86" t="str">
        <f t="shared" si="430"/>
        <v>*</v>
      </c>
      <c r="CY141" s="85" t="str">
        <f t="shared" si="417"/>
        <v>*</v>
      </c>
      <c r="CZ141" s="86" t="str">
        <f t="shared" si="418"/>
        <v>*</v>
      </c>
      <c r="DA141" s="85" t="str">
        <f t="shared" si="431"/>
        <v>*</v>
      </c>
      <c r="DB141" s="86" t="str">
        <f t="shared" si="432"/>
        <v>*</v>
      </c>
      <c r="DC141" s="85" t="str">
        <f t="shared" si="433"/>
        <v>*</v>
      </c>
      <c r="DD141" s="86" t="str">
        <f t="shared" si="434"/>
        <v>*</v>
      </c>
      <c r="DE141" s="85" t="str">
        <f t="shared" si="435"/>
        <v>*</v>
      </c>
      <c r="DF141" s="86" t="str">
        <f t="shared" si="436"/>
        <v>*</v>
      </c>
      <c r="DG141" s="85" t="str">
        <f t="shared" si="437"/>
        <v>*</v>
      </c>
      <c r="DH141" s="86" t="str">
        <f t="shared" si="438"/>
        <v>*</v>
      </c>
      <c r="DI141" s="85" t="str">
        <f t="shared" si="439"/>
        <v>*</v>
      </c>
      <c r="DJ141" s="86" t="str">
        <f t="shared" si="440"/>
        <v>*</v>
      </c>
      <c r="DK141" s="217" t="str">
        <f t="shared" si="441"/>
        <v>*</v>
      </c>
      <c r="DL141" s="218" t="str">
        <f t="shared" si="442"/>
        <v>*</v>
      </c>
      <c r="DM141" s="217" t="str">
        <f t="shared" si="443"/>
        <v>*</v>
      </c>
      <c r="DN141" s="218" t="str">
        <f t="shared" si="444"/>
        <v>*</v>
      </c>
      <c r="DO141" s="217" t="str">
        <f t="shared" si="445"/>
        <v>*</v>
      </c>
      <c r="DP141" s="218" t="str">
        <f t="shared" si="446"/>
        <v>*</v>
      </c>
      <c r="DQ141" s="217" t="str">
        <f t="shared" si="447"/>
        <v>*</v>
      </c>
      <c r="DR141" s="218" t="str">
        <f t="shared" si="448"/>
        <v>*</v>
      </c>
      <c r="DS141" s="217" t="str">
        <f t="shared" si="449"/>
        <v>*</v>
      </c>
      <c r="DT141" s="218" t="str">
        <f t="shared" si="450"/>
        <v>*</v>
      </c>
      <c r="DU141" s="217" t="str">
        <f t="shared" si="451"/>
        <v>*</v>
      </c>
      <c r="DV141" s="218" t="str">
        <f t="shared" si="452"/>
        <v>*</v>
      </c>
      <c r="DW141" s="217" t="str">
        <f t="shared" si="453"/>
        <v>*</v>
      </c>
      <c r="DX141" s="218" t="str">
        <f t="shared" si="454"/>
        <v>*</v>
      </c>
      <c r="DY141" s="217" t="str">
        <f t="shared" si="455"/>
        <v>*</v>
      </c>
      <c r="DZ141" s="218" t="str">
        <f t="shared" si="456"/>
        <v>*</v>
      </c>
      <c r="EA141" s="213" t="str">
        <f t="shared" si="457"/>
        <v>*</v>
      </c>
      <c r="EB141" s="214" t="str">
        <f t="shared" si="458"/>
        <v>*</v>
      </c>
      <c r="EC141" s="213" t="str">
        <f t="shared" si="419"/>
        <v>*</v>
      </c>
      <c r="ED141" s="214" t="str">
        <f t="shared" si="420"/>
        <v>*</v>
      </c>
      <c r="EE141" s="213" t="str">
        <f t="shared" si="459"/>
        <v>*</v>
      </c>
      <c r="EF141" s="214" t="str">
        <f t="shared" si="460"/>
        <v>*</v>
      </c>
      <c r="EG141" s="219">
        <f t="shared" si="421"/>
        <v>29</v>
      </c>
      <c r="EH141" s="220" t="str">
        <f t="shared" si="472"/>
        <v>جمعه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22"/>
        <v>0</v>
      </c>
      <c r="PS141" s="30">
        <f t="shared" si="423"/>
        <v>0</v>
      </c>
      <c r="PT141" s="34" t="s">
        <v>33</v>
      </c>
      <c r="PU141" s="746" t="str">
        <f t="shared" si="461"/>
        <v>******</v>
      </c>
      <c r="PV141" s="747"/>
      <c r="PW141" s="746" t="str">
        <f t="shared" si="462"/>
        <v>******</v>
      </c>
      <c r="PX141" s="747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24"/>
        <v>29</v>
      </c>
      <c r="RE141" s="30" t="str">
        <f t="shared" si="473"/>
        <v>جمعه</v>
      </c>
      <c r="RF141" s="34" t="s">
        <v>33</v>
      </c>
      <c r="RG141" s="746" t="str">
        <f t="shared" si="463"/>
        <v>*******************</v>
      </c>
      <c r="RH141" s="747"/>
      <c r="RI141" s="746" t="str">
        <f t="shared" si="464"/>
        <v>*******************</v>
      </c>
      <c r="RJ141" s="747"/>
      <c r="RK141" s="29">
        <f t="shared" si="425"/>
        <v>29</v>
      </c>
      <c r="RL141" s="30" t="str">
        <f t="shared" si="474"/>
        <v>جمعه</v>
      </c>
      <c r="RM141" s="34" t="s">
        <v>33</v>
      </c>
      <c r="RN141" s="109"/>
      <c r="RO141" s="748" t="str">
        <f t="shared" si="465"/>
        <v>*****</v>
      </c>
      <c r="RP141" s="749"/>
      <c r="RQ141" s="109"/>
      <c r="RR141" s="109" t="str">
        <f t="shared" si="466"/>
        <v>*****</v>
      </c>
      <c r="RS141" s="748"/>
      <c r="RT141" s="749"/>
      <c r="RU141" s="29">
        <f t="shared" si="426"/>
        <v>29</v>
      </c>
      <c r="RV141" s="30" t="str">
        <f t="shared" si="475"/>
        <v>جمعه</v>
      </c>
      <c r="RW141" s="748" t="str">
        <f t="shared" si="467"/>
        <v>****</v>
      </c>
      <c r="RX141" s="749"/>
      <c r="RY141" s="748" t="str">
        <f t="shared" si="468"/>
        <v>***</v>
      </c>
      <c r="RZ141" s="749"/>
      <c r="SA141" s="29">
        <f t="shared" si="427"/>
        <v>29</v>
      </c>
      <c r="SB141" s="30" t="str">
        <f t="shared" si="476"/>
        <v>جمعه</v>
      </c>
      <c r="SC141" s="752" t="str">
        <f t="shared" si="469"/>
        <v>****</v>
      </c>
      <c r="SD141" s="753"/>
      <c r="SE141" s="29">
        <f t="shared" si="428"/>
        <v>29</v>
      </c>
      <c r="SF141" s="30" t="str">
        <f t="shared" si="477"/>
        <v>جمعه</v>
      </c>
      <c r="SG141" s="748" t="str">
        <f t="shared" si="478"/>
        <v>***</v>
      </c>
      <c r="SH141" s="749"/>
      <c r="SI141" s="750" t="str">
        <f t="shared" si="479"/>
        <v>***</v>
      </c>
      <c r="SJ141" s="749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2" t="s">
        <v>292</v>
      </c>
      <c r="B142" s="554" t="s">
        <v>148</v>
      </c>
      <c r="C142" s="474"/>
      <c r="D142" s="475"/>
      <c r="E142" s="313"/>
      <c r="F142" s="338" t="s">
        <v>294</v>
      </c>
      <c r="G142" s="339" t="s">
        <v>28</v>
      </c>
      <c r="H142" s="562" t="s">
        <v>295</v>
      </c>
      <c r="I142" s="563"/>
      <c r="J142" s="481"/>
      <c r="K142" s="556" t="s">
        <v>226</v>
      </c>
      <c r="L142" s="557"/>
      <c r="M142" s="481"/>
      <c r="N142" s="381" t="s">
        <v>192</v>
      </c>
      <c r="O142" s="481"/>
      <c r="P142" s="381" t="s">
        <v>193</v>
      </c>
      <c r="Q142" s="479"/>
      <c r="R142" s="480"/>
      <c r="S142" s="299"/>
      <c r="T142" s="428"/>
      <c r="U142" s="302"/>
      <c r="V142" s="381" t="s">
        <v>132</v>
      </c>
      <c r="W142" s="300"/>
      <c r="X142" s="301"/>
      <c r="Y142" s="382" t="s">
        <v>200</v>
      </c>
      <c r="Z142" s="299" t="s">
        <v>305</v>
      </c>
      <c r="AA142" s="383"/>
      <c r="AB142" s="384"/>
      <c r="AC142" s="343" t="s">
        <v>215</v>
      </c>
      <c r="AD142" s="610" t="str">
        <f>RI92</f>
        <v>**رفیعی-****ایمانی-*********</v>
      </c>
      <c r="AE142" s="605"/>
      <c r="AF142" s="605"/>
      <c r="AG142" s="605"/>
      <c r="AH142" s="605"/>
      <c r="AI142" s="605"/>
      <c r="AJ142" s="605"/>
      <c r="AK142" s="605"/>
      <c r="AL142" s="611"/>
      <c r="AM142" s="344" t="s">
        <v>212</v>
      </c>
      <c r="AN142" s="605" t="str">
        <f>RI128</f>
        <v>*******************</v>
      </c>
      <c r="AO142" s="605"/>
      <c r="AP142" s="605"/>
      <c r="AQ142" s="605"/>
      <c r="AR142" s="606"/>
      <c r="AS142" s="615"/>
      <c r="AT142" s="616"/>
      <c r="AU142" s="616"/>
      <c r="AV142" s="616"/>
      <c r="AW142" s="616"/>
      <c r="AX142" s="617"/>
      <c r="AY142" s="1"/>
      <c r="AZ142" s="1"/>
      <c r="BA142" s="1"/>
      <c r="BB142" s="7"/>
      <c r="BC142" s="7"/>
      <c r="BD142" s="7"/>
      <c r="BE142" s="29">
        <f t="shared" si="413"/>
        <v>30</v>
      </c>
      <c r="BF142" s="30" t="str">
        <f t="shared" si="470"/>
        <v>شنبه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14"/>
        <v>30</v>
      </c>
      <c r="CT142" s="30" t="str">
        <f t="shared" si="471"/>
        <v>شنبه</v>
      </c>
      <c r="CU142" s="85" t="str">
        <f t="shared" si="415"/>
        <v>*</v>
      </c>
      <c r="CV142" s="86" t="str">
        <f t="shared" si="416"/>
        <v>*</v>
      </c>
      <c r="CW142" s="85" t="str">
        <f t="shared" si="429"/>
        <v>*</v>
      </c>
      <c r="CX142" s="86" t="str">
        <f t="shared" si="430"/>
        <v>*</v>
      </c>
      <c r="CY142" s="85" t="str">
        <f t="shared" si="417"/>
        <v>*</v>
      </c>
      <c r="CZ142" s="86" t="str">
        <f t="shared" si="418"/>
        <v>*</v>
      </c>
      <c r="DA142" s="85" t="str">
        <f t="shared" si="431"/>
        <v>*</v>
      </c>
      <c r="DB142" s="86" t="str">
        <f t="shared" si="432"/>
        <v>*</v>
      </c>
      <c r="DC142" s="85" t="str">
        <f t="shared" si="433"/>
        <v>*</v>
      </c>
      <c r="DD142" s="86" t="str">
        <f t="shared" si="434"/>
        <v>*</v>
      </c>
      <c r="DE142" s="85" t="str">
        <f t="shared" si="435"/>
        <v>*</v>
      </c>
      <c r="DF142" s="86" t="str">
        <f t="shared" si="436"/>
        <v>*</v>
      </c>
      <c r="DG142" s="85" t="str">
        <f t="shared" si="437"/>
        <v>*</v>
      </c>
      <c r="DH142" s="86" t="str">
        <f t="shared" si="438"/>
        <v>*</v>
      </c>
      <c r="DI142" s="85" t="str">
        <f t="shared" si="439"/>
        <v>*</v>
      </c>
      <c r="DJ142" s="86" t="str">
        <f t="shared" si="440"/>
        <v>*</v>
      </c>
      <c r="DK142" s="217" t="str">
        <f t="shared" si="441"/>
        <v>*</v>
      </c>
      <c r="DL142" s="218" t="str">
        <f t="shared" si="442"/>
        <v>*</v>
      </c>
      <c r="DM142" s="217" t="str">
        <f t="shared" si="443"/>
        <v>*</v>
      </c>
      <c r="DN142" s="218" t="str">
        <f t="shared" si="444"/>
        <v>*</v>
      </c>
      <c r="DO142" s="217" t="str">
        <f t="shared" si="445"/>
        <v>*</v>
      </c>
      <c r="DP142" s="218" t="str">
        <f t="shared" si="446"/>
        <v>*</v>
      </c>
      <c r="DQ142" s="217" t="str">
        <f t="shared" si="447"/>
        <v>*</v>
      </c>
      <c r="DR142" s="218" t="str">
        <f t="shared" si="448"/>
        <v>*</v>
      </c>
      <c r="DS142" s="217" t="str">
        <f t="shared" si="449"/>
        <v>*</v>
      </c>
      <c r="DT142" s="218" t="str">
        <f t="shared" si="450"/>
        <v>*</v>
      </c>
      <c r="DU142" s="217" t="str">
        <f t="shared" si="451"/>
        <v>*</v>
      </c>
      <c r="DV142" s="218" t="str">
        <f t="shared" si="452"/>
        <v>*</v>
      </c>
      <c r="DW142" s="217" t="str">
        <f t="shared" si="453"/>
        <v>*</v>
      </c>
      <c r="DX142" s="218" t="str">
        <f t="shared" si="454"/>
        <v>*</v>
      </c>
      <c r="DY142" s="217" t="str">
        <f t="shared" si="455"/>
        <v>*</v>
      </c>
      <c r="DZ142" s="218" t="str">
        <f t="shared" si="456"/>
        <v>*</v>
      </c>
      <c r="EA142" s="213" t="str">
        <f t="shared" si="457"/>
        <v>*</v>
      </c>
      <c r="EB142" s="214" t="str">
        <f t="shared" si="458"/>
        <v>*</v>
      </c>
      <c r="EC142" s="213" t="str">
        <f t="shared" si="419"/>
        <v>*</v>
      </c>
      <c r="ED142" s="214" t="str">
        <f t="shared" si="420"/>
        <v>*</v>
      </c>
      <c r="EE142" s="213" t="str">
        <f t="shared" si="459"/>
        <v>*</v>
      </c>
      <c r="EF142" s="214" t="str">
        <f t="shared" si="460"/>
        <v>*</v>
      </c>
      <c r="EG142" s="219">
        <f t="shared" si="421"/>
        <v>30</v>
      </c>
      <c r="EH142" s="220" t="str">
        <f t="shared" si="472"/>
        <v>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22"/>
        <v>تصویری دور</v>
      </c>
      <c r="PS142" s="30">
        <f t="shared" si="423"/>
        <v>0</v>
      </c>
      <c r="PT142" s="34" t="s">
        <v>33</v>
      </c>
      <c r="PU142" s="746" t="str">
        <f t="shared" si="461"/>
        <v>******</v>
      </c>
      <c r="PV142" s="747"/>
      <c r="PW142" s="746" t="str">
        <f t="shared" si="462"/>
        <v>******</v>
      </c>
      <c r="PX142" s="747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24"/>
        <v>30</v>
      </c>
      <c r="RE142" s="30" t="str">
        <f t="shared" si="473"/>
        <v>شنبه</v>
      </c>
      <c r="RF142" s="34" t="s">
        <v>33</v>
      </c>
      <c r="RG142" s="746" t="str">
        <f t="shared" si="463"/>
        <v>*******************</v>
      </c>
      <c r="RH142" s="747"/>
      <c r="RI142" s="746" t="str">
        <f t="shared" si="464"/>
        <v>*******************</v>
      </c>
      <c r="RJ142" s="747"/>
      <c r="RK142" s="29">
        <f t="shared" si="425"/>
        <v>30</v>
      </c>
      <c r="RL142" s="30" t="str">
        <f t="shared" si="474"/>
        <v>شنبه</v>
      </c>
      <c r="RM142" s="34" t="s">
        <v>33</v>
      </c>
      <c r="RN142" s="109"/>
      <c r="RO142" s="748" t="str">
        <f t="shared" si="465"/>
        <v>*****</v>
      </c>
      <c r="RP142" s="749"/>
      <c r="RQ142" s="109"/>
      <c r="RR142" s="109" t="str">
        <f t="shared" si="466"/>
        <v>*****</v>
      </c>
      <c r="RS142" s="748"/>
      <c r="RT142" s="749"/>
      <c r="RU142" s="29">
        <f t="shared" si="426"/>
        <v>30</v>
      </c>
      <c r="RV142" s="30" t="str">
        <f t="shared" si="475"/>
        <v>شنبه</v>
      </c>
      <c r="RW142" s="748" t="str">
        <f t="shared" si="467"/>
        <v>****</v>
      </c>
      <c r="RX142" s="749"/>
      <c r="RY142" s="748" t="str">
        <f t="shared" si="468"/>
        <v>***</v>
      </c>
      <c r="RZ142" s="749"/>
      <c r="SA142" s="29">
        <f t="shared" si="427"/>
        <v>30</v>
      </c>
      <c r="SB142" s="30" t="str">
        <f t="shared" si="476"/>
        <v>شنبه</v>
      </c>
      <c r="SC142" s="752" t="str">
        <f t="shared" si="469"/>
        <v>****</v>
      </c>
      <c r="SD142" s="753"/>
      <c r="SE142" s="29">
        <f t="shared" si="428"/>
        <v>30</v>
      </c>
      <c r="SF142" s="30" t="str">
        <f t="shared" si="477"/>
        <v>شنبه</v>
      </c>
      <c r="SG142" s="748" t="str">
        <f t="shared" si="478"/>
        <v>***</v>
      </c>
      <c r="SH142" s="749"/>
      <c r="SI142" s="750" t="str">
        <f t="shared" si="479"/>
        <v>***</v>
      </c>
      <c r="SJ142" s="749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206</v>
      </c>
      <c r="B143" s="386"/>
      <c r="C143" s="387"/>
      <c r="D143" s="388"/>
      <c r="E143" s="318" t="s">
        <v>120</v>
      </c>
      <c r="F143" s="331" t="s">
        <v>157</v>
      </c>
      <c r="G143" s="566" t="s">
        <v>195</v>
      </c>
      <c r="H143" s="567"/>
      <c r="I143" s="567"/>
      <c r="J143" s="568"/>
      <c r="K143" s="579" t="s">
        <v>187</v>
      </c>
      <c r="L143" s="579"/>
      <c r="M143" s="579"/>
      <c r="N143" s="591" t="s">
        <v>196</v>
      </c>
      <c r="O143" s="591"/>
      <c r="P143" s="591"/>
      <c r="Q143" s="591" t="s">
        <v>197</v>
      </c>
      <c r="R143" s="591"/>
      <c r="S143" s="592"/>
      <c r="T143" s="588" t="s">
        <v>204</v>
      </c>
      <c r="U143" s="589"/>
      <c r="V143" s="589"/>
      <c r="W143" s="590"/>
      <c r="X143" s="585" t="s">
        <v>201</v>
      </c>
      <c r="Y143" s="586"/>
      <c r="Z143" s="586"/>
      <c r="AA143" s="586"/>
      <c r="AB143" s="587"/>
      <c r="AC143" s="599" t="str">
        <f>RO56</f>
        <v>************************************جعفری-</v>
      </c>
      <c r="AD143" s="599"/>
      <c r="AE143" s="599"/>
      <c r="AF143" s="599"/>
      <c r="AG143" s="599"/>
      <c r="AH143" s="599"/>
      <c r="AI143" s="600"/>
      <c r="AJ143" s="601"/>
      <c r="AK143" s="601"/>
      <c r="AL143" s="601"/>
      <c r="AM143" s="601"/>
      <c r="AN143" s="601"/>
      <c r="AO143" s="601"/>
      <c r="AP143" s="601"/>
      <c r="AQ143" s="601"/>
      <c r="AR143" s="602"/>
      <c r="AS143" s="615"/>
      <c r="AT143" s="616"/>
      <c r="AU143" s="616"/>
      <c r="AV143" s="616"/>
      <c r="AW143" s="616"/>
      <c r="AX143" s="617"/>
      <c r="AY143" s="1"/>
      <c r="AZ143" s="1"/>
      <c r="BA143" s="1"/>
      <c r="BB143" s="7"/>
      <c r="BC143" s="7"/>
      <c r="BD143" s="7"/>
      <c r="BE143" s="29">
        <f t="shared" si="413"/>
        <v>31</v>
      </c>
      <c r="BF143" s="30" t="str">
        <f t="shared" si="470"/>
        <v>یکشنبه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14"/>
        <v>31</v>
      </c>
      <c r="CT143" s="30" t="str">
        <f t="shared" si="471"/>
        <v>یکشنبه</v>
      </c>
      <c r="CU143" s="85" t="str">
        <f t="shared" si="415"/>
        <v>*</v>
      </c>
      <c r="CV143" s="86" t="str">
        <f t="shared" si="416"/>
        <v>*</v>
      </c>
      <c r="CW143" s="85" t="str">
        <f t="shared" si="429"/>
        <v>*</v>
      </c>
      <c r="CX143" s="86" t="str">
        <f t="shared" si="430"/>
        <v>*</v>
      </c>
      <c r="CY143" s="85" t="str">
        <f t="shared" si="417"/>
        <v>*</v>
      </c>
      <c r="CZ143" s="86" t="str">
        <f t="shared" si="418"/>
        <v>*</v>
      </c>
      <c r="DA143" s="85" t="str">
        <f t="shared" si="431"/>
        <v>*</v>
      </c>
      <c r="DB143" s="86" t="str">
        <f t="shared" si="432"/>
        <v>*</v>
      </c>
      <c r="DC143" s="85" t="str">
        <f t="shared" si="433"/>
        <v>*</v>
      </c>
      <c r="DD143" s="86" t="str">
        <f t="shared" si="434"/>
        <v>*</v>
      </c>
      <c r="DE143" s="85" t="str">
        <f t="shared" si="435"/>
        <v>*</v>
      </c>
      <c r="DF143" s="86" t="str">
        <f t="shared" si="436"/>
        <v>*</v>
      </c>
      <c r="DG143" s="85" t="str">
        <f t="shared" si="437"/>
        <v>*</v>
      </c>
      <c r="DH143" s="86" t="str">
        <f t="shared" si="438"/>
        <v>*</v>
      </c>
      <c r="DI143" s="85" t="str">
        <f t="shared" si="439"/>
        <v>*</v>
      </c>
      <c r="DJ143" s="86" t="str">
        <f t="shared" si="440"/>
        <v>*</v>
      </c>
      <c r="DK143" s="217" t="str">
        <f t="shared" si="441"/>
        <v>*</v>
      </c>
      <c r="DL143" s="218" t="str">
        <f t="shared" si="442"/>
        <v>*</v>
      </c>
      <c r="DM143" s="217" t="str">
        <f t="shared" si="443"/>
        <v>*</v>
      </c>
      <c r="DN143" s="218" t="str">
        <f t="shared" si="444"/>
        <v>*</v>
      </c>
      <c r="DO143" s="217" t="str">
        <f t="shared" si="445"/>
        <v>*</v>
      </c>
      <c r="DP143" s="218" t="str">
        <f t="shared" si="446"/>
        <v>*</v>
      </c>
      <c r="DQ143" s="217" t="str">
        <f t="shared" si="447"/>
        <v>*</v>
      </c>
      <c r="DR143" s="218" t="str">
        <f t="shared" si="448"/>
        <v>*</v>
      </c>
      <c r="DS143" s="217" t="str">
        <f t="shared" si="449"/>
        <v>*</v>
      </c>
      <c r="DT143" s="218" t="str">
        <f t="shared" si="450"/>
        <v>*</v>
      </c>
      <c r="DU143" s="217" t="str">
        <f t="shared" si="451"/>
        <v>*</v>
      </c>
      <c r="DV143" s="218" t="str">
        <f t="shared" si="452"/>
        <v>*</v>
      </c>
      <c r="DW143" s="217" t="str">
        <f t="shared" si="453"/>
        <v>*</v>
      </c>
      <c r="DX143" s="218" t="str">
        <f t="shared" si="454"/>
        <v>*</v>
      </c>
      <c r="DY143" s="217" t="str">
        <f t="shared" si="455"/>
        <v>*</v>
      </c>
      <c r="DZ143" s="218" t="str">
        <f t="shared" si="456"/>
        <v>*</v>
      </c>
      <c r="EA143" s="213" t="str">
        <f t="shared" si="457"/>
        <v>*</v>
      </c>
      <c r="EB143" s="214" t="str">
        <f t="shared" si="458"/>
        <v>*</v>
      </c>
      <c r="EC143" s="213" t="str">
        <f t="shared" si="419"/>
        <v>*</v>
      </c>
      <c r="ED143" s="214" t="str">
        <f t="shared" si="420"/>
        <v>*</v>
      </c>
      <c r="EE143" s="213" t="str">
        <f t="shared" si="459"/>
        <v>*</v>
      </c>
      <c r="EF143" s="214" t="str">
        <f t="shared" si="460"/>
        <v>*</v>
      </c>
      <c r="EG143" s="219">
        <f t="shared" si="421"/>
        <v>31</v>
      </c>
      <c r="EH143" s="220" t="str">
        <f t="shared" si="472"/>
        <v>یکشنبه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22"/>
        <v>0</v>
      </c>
      <c r="PS143" s="30" t="str">
        <f t="shared" si="423"/>
        <v>سی ان ان / پرس / راشا  انگلیسی</v>
      </c>
      <c r="PT143" s="45"/>
      <c r="PU143" s="746" t="str">
        <f t="shared" si="461"/>
        <v>******</v>
      </c>
      <c r="PV143" s="747"/>
      <c r="PW143" s="746" t="str">
        <f t="shared" si="462"/>
        <v>******</v>
      </c>
      <c r="PX143" s="747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24"/>
        <v>31</v>
      </c>
      <c r="RE143" s="30" t="str">
        <f t="shared" si="473"/>
        <v>یکشنبه</v>
      </c>
      <c r="RF143" s="45"/>
      <c r="RG143" s="746" t="str">
        <f t="shared" si="463"/>
        <v>*******************</v>
      </c>
      <c r="RH143" s="747"/>
      <c r="RI143" s="746" t="str">
        <f t="shared" si="464"/>
        <v>*******************</v>
      </c>
      <c r="RJ143" s="747"/>
      <c r="RK143" s="29">
        <f t="shared" si="425"/>
        <v>31</v>
      </c>
      <c r="RL143" s="30" t="str">
        <f t="shared" si="474"/>
        <v>یکشنبه</v>
      </c>
      <c r="RM143" s="34" t="s">
        <v>33</v>
      </c>
      <c r="RN143" s="109"/>
      <c r="RO143" s="748" t="str">
        <f t="shared" si="465"/>
        <v>*****</v>
      </c>
      <c r="RP143" s="749"/>
      <c r="RQ143" s="109"/>
      <c r="RR143" s="109" t="str">
        <f t="shared" si="466"/>
        <v>*****</v>
      </c>
      <c r="RS143" s="748"/>
      <c r="RT143" s="749"/>
      <c r="RU143" s="29">
        <f t="shared" si="426"/>
        <v>31</v>
      </c>
      <c r="RV143" s="30" t="str">
        <f t="shared" si="475"/>
        <v>یکشنبه</v>
      </c>
      <c r="RW143" s="748" t="str">
        <f t="shared" si="467"/>
        <v>****</v>
      </c>
      <c r="RX143" s="749"/>
      <c r="RY143" s="748" t="str">
        <f t="shared" si="468"/>
        <v>***</v>
      </c>
      <c r="RZ143" s="749"/>
      <c r="SA143" s="29">
        <f t="shared" si="427"/>
        <v>31</v>
      </c>
      <c r="SB143" s="30" t="str">
        <f t="shared" si="476"/>
        <v>یکشنبه</v>
      </c>
      <c r="SC143" s="752" t="str">
        <f t="shared" si="469"/>
        <v>****</v>
      </c>
      <c r="SD143" s="753"/>
      <c r="SE143" s="29">
        <f t="shared" si="428"/>
        <v>31</v>
      </c>
      <c r="SF143" s="30" t="str">
        <f t="shared" si="477"/>
        <v>یکشنبه</v>
      </c>
      <c r="SG143" s="748" t="str">
        <f t="shared" si="478"/>
        <v>***</v>
      </c>
      <c r="SH143" s="749"/>
      <c r="SI143" s="750" t="str">
        <f t="shared" si="479"/>
        <v>***</v>
      </c>
      <c r="SJ143" s="749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109</v>
      </c>
      <c r="F144" s="320" t="s">
        <v>34</v>
      </c>
      <c r="G144" s="569"/>
      <c r="H144" s="570"/>
      <c r="I144" s="570"/>
      <c r="J144" s="571"/>
      <c r="K144" s="593"/>
      <c r="L144" s="593"/>
      <c r="M144" s="593"/>
      <c r="N144" s="593"/>
      <c r="O144" s="593"/>
      <c r="P144" s="593"/>
      <c r="Q144" s="593"/>
      <c r="R144" s="593"/>
      <c r="S144" s="594"/>
      <c r="T144" s="580"/>
      <c r="U144" s="581"/>
      <c r="V144" s="581"/>
      <c r="W144" s="582"/>
      <c r="X144" s="583"/>
      <c r="Y144" s="583"/>
      <c r="Z144" s="583"/>
      <c r="AA144" s="583"/>
      <c r="AB144" s="584"/>
      <c r="AC144" s="595" t="str">
        <f>RO20</f>
        <v>***********</v>
      </c>
      <c r="AD144" s="596"/>
      <c r="AE144" s="596"/>
      <c r="AF144" s="596"/>
      <c r="AG144" s="596"/>
      <c r="AH144" s="596"/>
      <c r="AI144" s="597"/>
      <c r="AJ144" s="598"/>
      <c r="AK144" s="583"/>
      <c r="AL144" s="583"/>
      <c r="AM144" s="583"/>
      <c r="AN144" s="583"/>
      <c r="AO144" s="583"/>
      <c r="AP144" s="583"/>
      <c r="AQ144" s="583"/>
      <c r="AR144" s="584"/>
      <c r="AS144" s="618"/>
      <c r="AT144" s="619"/>
      <c r="AU144" s="619"/>
      <c r="AV144" s="619"/>
      <c r="AW144" s="619"/>
      <c r="AX144" s="620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80">SUM(BG113:BG143)</f>
        <v>0</v>
      </c>
      <c r="BH144" s="42">
        <f t="shared" si="480"/>
        <v>0</v>
      </c>
      <c r="BI144" s="41">
        <f t="shared" si="480"/>
        <v>0</v>
      </c>
      <c r="BJ144" s="42">
        <f t="shared" si="480"/>
        <v>0</v>
      </c>
      <c r="BK144" s="41">
        <f t="shared" si="480"/>
        <v>0</v>
      </c>
      <c r="BL144" s="42">
        <f t="shared" si="480"/>
        <v>0</v>
      </c>
      <c r="BM144" s="41">
        <f t="shared" si="480"/>
        <v>0</v>
      </c>
      <c r="BN144" s="42">
        <f t="shared" si="480"/>
        <v>0</v>
      </c>
      <c r="BO144" s="41">
        <f t="shared" si="480"/>
        <v>0</v>
      </c>
      <c r="BP144" s="42">
        <f t="shared" si="480"/>
        <v>0</v>
      </c>
      <c r="BQ144" s="41">
        <f t="shared" si="480"/>
        <v>0</v>
      </c>
      <c r="BR144" s="42">
        <f t="shared" si="480"/>
        <v>0</v>
      </c>
      <c r="BS144" s="41">
        <f t="shared" si="480"/>
        <v>0</v>
      </c>
      <c r="BT144" s="42">
        <f t="shared" si="480"/>
        <v>0</v>
      </c>
      <c r="BU144" s="41">
        <f t="shared" si="480"/>
        <v>0</v>
      </c>
      <c r="BV144" s="42">
        <f t="shared" si="480"/>
        <v>0</v>
      </c>
      <c r="BW144" s="41">
        <f t="shared" si="480"/>
        <v>0</v>
      </c>
      <c r="BX144" s="42">
        <f t="shared" si="480"/>
        <v>0</v>
      </c>
      <c r="BY144" s="41">
        <f t="shared" si="480"/>
        <v>0</v>
      </c>
      <c r="BZ144" s="42">
        <f t="shared" si="480"/>
        <v>0</v>
      </c>
      <c r="CA144" s="41">
        <f t="shared" si="480"/>
        <v>0</v>
      </c>
      <c r="CB144" s="42">
        <f t="shared" si="480"/>
        <v>0</v>
      </c>
      <c r="CC144" s="41">
        <f t="shared" si="480"/>
        <v>0</v>
      </c>
      <c r="CD144" s="42">
        <f t="shared" si="480"/>
        <v>0</v>
      </c>
      <c r="CE144" s="41">
        <f t="shared" si="480"/>
        <v>0</v>
      </c>
      <c r="CF144" s="42">
        <f t="shared" si="480"/>
        <v>0</v>
      </c>
      <c r="CG144" s="41">
        <f t="shared" si="480"/>
        <v>0</v>
      </c>
      <c r="CH144" s="42">
        <f t="shared" si="480"/>
        <v>0</v>
      </c>
      <c r="CI144" s="41">
        <f t="shared" si="480"/>
        <v>0</v>
      </c>
      <c r="CJ144" s="42">
        <f t="shared" si="480"/>
        <v>0</v>
      </c>
      <c r="CK144" s="41">
        <f t="shared" si="480"/>
        <v>0</v>
      </c>
      <c r="CL144" s="42">
        <f t="shared" si="480"/>
        <v>0</v>
      </c>
      <c r="CM144" s="41">
        <f t="shared" si="480"/>
        <v>0</v>
      </c>
      <c r="CN144" s="42">
        <f t="shared" si="480"/>
        <v>0</v>
      </c>
      <c r="CO144" s="41">
        <f t="shared" si="480"/>
        <v>0</v>
      </c>
      <c r="CP144" s="42">
        <f t="shared" si="480"/>
        <v>0</v>
      </c>
      <c r="CQ144" s="41">
        <f t="shared" si="480"/>
        <v>0</v>
      </c>
      <c r="CR144" s="42">
        <f t="shared" si="480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746" t="str">
        <f>CONCATENATE(CU144,CW144,CY144,DA144,DC144,EA144)</f>
        <v/>
      </c>
      <c r="RH144" s="747"/>
      <c r="RI144" s="746" t="str">
        <f>CONCATENATE(CV144,CX144,CZ144,DB144,DD144,EB144)</f>
        <v/>
      </c>
      <c r="RJ144" s="747"/>
      <c r="RK144" s="39" t="s">
        <v>44</v>
      </c>
      <c r="RL144" s="40" t="s">
        <v>45</v>
      </c>
      <c r="RM144" s="45"/>
      <c r="RN144" s="109"/>
      <c r="RO144" s="748" t="str">
        <f>CONCATENATE(DG144,DM144)</f>
        <v/>
      </c>
      <c r="RP144" s="749"/>
      <c r="RQ144" s="109"/>
      <c r="RR144" s="109"/>
      <c r="RS144" s="750" t="str">
        <f>CONCATENATE(DH144,DN144)</f>
        <v/>
      </c>
      <c r="RT144" s="751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752" t="str">
        <f>CONCATENATE(EC144,EE144)</f>
        <v/>
      </c>
      <c r="SD144" s="753"/>
      <c r="SE144" s="39" t="s">
        <v>44</v>
      </c>
      <c r="SF144" s="40" t="s">
        <v>45</v>
      </c>
      <c r="SG144" s="748" t="str">
        <f t="shared" si="478"/>
        <v/>
      </c>
      <c r="SH144" s="749"/>
      <c r="SI144" s="750" t="str">
        <f t="shared" si="479"/>
        <v/>
      </c>
      <c r="SJ144" s="749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42</v>
      </c>
      <c r="B145" s="251" t="s">
        <v>322</v>
      </c>
      <c r="C145" s="349" t="s">
        <v>172</v>
      </c>
      <c r="D145" s="350" t="s">
        <v>207</v>
      </c>
      <c r="E145" s="351" t="s">
        <v>209</v>
      </c>
      <c r="F145" s="352" t="s">
        <v>208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303</v>
      </c>
      <c r="O145" s="245" t="s">
        <v>303</v>
      </c>
      <c r="P145" s="193" t="s">
        <v>303</v>
      </c>
      <c r="Q145" s="577" t="s">
        <v>303</v>
      </c>
      <c r="R145" s="578"/>
      <c r="S145" s="246" t="s">
        <v>110</v>
      </c>
      <c r="T145" s="354"/>
      <c r="U145" s="354"/>
      <c r="V145" s="354"/>
      <c r="W145" s="354"/>
      <c r="X145" s="246" t="s">
        <v>111</v>
      </c>
      <c r="Y145" s="354"/>
      <c r="Z145" s="354"/>
      <c r="AA145" s="354"/>
      <c r="AB145" s="354"/>
      <c r="AC145" s="247" t="s">
        <v>135</v>
      </c>
      <c r="AD145" s="248"/>
      <c r="AE145" s="248"/>
      <c r="AF145" s="248"/>
      <c r="AG145" s="249" t="s">
        <v>31</v>
      </c>
      <c r="AH145" s="248"/>
      <c r="AI145" s="248"/>
      <c r="AJ145" s="248"/>
      <c r="AK145" s="247" t="s">
        <v>112</v>
      </c>
      <c r="AL145" s="248"/>
      <c r="AM145" s="248"/>
      <c r="AN145" s="248"/>
      <c r="AO145" s="249" t="s">
        <v>113</v>
      </c>
      <c r="AP145" s="248"/>
      <c r="AQ145" s="248"/>
      <c r="AR145" s="248"/>
      <c r="AS145" s="247" t="s">
        <v>198</v>
      </c>
      <c r="AT145" s="248"/>
      <c r="AU145" s="248"/>
      <c r="AV145" s="250" t="s">
        <v>114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290</v>
      </c>
      <c r="B146" s="252" t="s">
        <v>168</v>
      </c>
      <c r="C146" s="315"/>
      <c r="D146" s="314"/>
      <c r="E146" s="308"/>
      <c r="F146" s="321" t="s">
        <v>104</v>
      </c>
      <c r="G146" s="322" t="s">
        <v>27</v>
      </c>
      <c r="H146" s="558" t="s">
        <v>293</v>
      </c>
      <c r="I146" s="559"/>
      <c r="J146" s="279"/>
      <c r="K146" s="564" t="s">
        <v>297</v>
      </c>
      <c r="L146" s="565"/>
      <c r="M146" s="254"/>
      <c r="N146" s="356" t="s">
        <v>202</v>
      </c>
      <c r="O146" s="255"/>
      <c r="P146" s="253"/>
      <c r="Q146" s="256"/>
      <c r="R146" s="257"/>
      <c r="S146" s="357" t="s">
        <v>194</v>
      </c>
      <c r="T146" s="258"/>
      <c r="U146" s="259"/>
      <c r="V146" s="260"/>
      <c r="W146" s="253"/>
      <c r="X146" s="261"/>
      <c r="Y146" s="261"/>
      <c r="Z146" s="261"/>
      <c r="AA146" s="262"/>
      <c r="AB146" s="263"/>
      <c r="AC146" s="332" t="s">
        <v>213</v>
      </c>
      <c r="AD146" s="574" t="str">
        <f>RG57</f>
        <v>*حا ج محمدی- *******************************************************</v>
      </c>
      <c r="AE146" s="575"/>
      <c r="AF146" s="575"/>
      <c r="AG146" s="575"/>
      <c r="AH146" s="575"/>
      <c r="AI146" s="575"/>
      <c r="AJ146" s="575"/>
      <c r="AK146" s="575"/>
      <c r="AL146" s="575"/>
      <c r="AM146" s="575"/>
      <c r="AN146" s="575"/>
      <c r="AO146" s="575"/>
      <c r="AP146" s="575"/>
      <c r="AQ146" s="575"/>
      <c r="AR146" s="576"/>
      <c r="AS146" s="607" t="s">
        <v>216</v>
      </c>
      <c r="AT146" s="608"/>
      <c r="AU146" s="608"/>
      <c r="AV146" s="608"/>
      <c r="AW146" s="608"/>
      <c r="AX146" s="609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291</v>
      </c>
      <c r="B147" s="359" t="s">
        <v>308</v>
      </c>
      <c r="C147" s="360"/>
      <c r="D147" s="361"/>
      <c r="E147" s="309"/>
      <c r="F147" s="323" t="s">
        <v>107</v>
      </c>
      <c r="G147" s="324" t="s">
        <v>27</v>
      </c>
      <c r="H147" s="558" t="s">
        <v>203</v>
      </c>
      <c r="I147" s="559"/>
      <c r="J147" s="279"/>
      <c r="K147" s="564" t="s">
        <v>226</v>
      </c>
      <c r="L147" s="565"/>
      <c r="M147" s="275"/>
      <c r="N147" s="362" t="s">
        <v>199</v>
      </c>
      <c r="O147" s="275"/>
      <c r="P147" s="271"/>
      <c r="Q147" s="271"/>
      <c r="R147" s="276"/>
      <c r="S147" s="363" t="s">
        <v>194</v>
      </c>
      <c r="T147" s="268"/>
      <c r="U147" s="269"/>
      <c r="V147" s="270"/>
      <c r="W147" s="271"/>
      <c r="X147" s="265"/>
      <c r="Y147" s="424"/>
      <c r="Z147" s="264"/>
      <c r="AA147" s="265"/>
      <c r="AB147" s="266"/>
      <c r="AC147" s="333" t="s">
        <v>214</v>
      </c>
      <c r="AD147" s="633" t="str">
        <f>RG21</f>
        <v>********************************</v>
      </c>
      <c r="AE147" s="634"/>
      <c r="AF147" s="634"/>
      <c r="AG147" s="634"/>
      <c r="AH147" s="634"/>
      <c r="AI147" s="634"/>
      <c r="AJ147" s="634"/>
      <c r="AK147" s="634"/>
      <c r="AL147" s="634"/>
      <c r="AM147" s="634"/>
      <c r="AN147" s="634"/>
      <c r="AO147" s="634"/>
      <c r="AP147" s="634"/>
      <c r="AQ147" s="634"/>
      <c r="AR147" s="635"/>
      <c r="AS147" s="612" t="s">
        <v>223</v>
      </c>
      <c r="AT147" s="613"/>
      <c r="AU147" s="613"/>
      <c r="AV147" s="613"/>
      <c r="AW147" s="613"/>
      <c r="AX147" s="614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51" t="s">
        <v>292</v>
      </c>
      <c r="B148" s="553" t="s">
        <v>168</v>
      </c>
      <c r="C148" s="472"/>
      <c r="D148" s="473"/>
      <c r="E148" s="310"/>
      <c r="F148" s="325" t="s">
        <v>294</v>
      </c>
      <c r="G148" s="326" t="s">
        <v>27</v>
      </c>
      <c r="H148" s="564" t="s">
        <v>295</v>
      </c>
      <c r="I148" s="565"/>
      <c r="J148" s="496"/>
      <c r="K148" s="603" t="s">
        <v>226</v>
      </c>
      <c r="L148" s="604"/>
      <c r="M148" s="278"/>
      <c r="N148" s="366" t="s">
        <v>192</v>
      </c>
      <c r="O148" s="476"/>
      <c r="P148" s="366" t="s">
        <v>193</v>
      </c>
      <c r="Q148" s="477"/>
      <c r="R148" s="425"/>
      <c r="S148" s="426"/>
      <c r="T148" s="426"/>
      <c r="U148" s="274"/>
      <c r="V148" s="366" t="s">
        <v>132</v>
      </c>
      <c r="W148" s="272"/>
      <c r="X148" s="273"/>
      <c r="Y148" s="367" t="s">
        <v>200</v>
      </c>
      <c r="Z148" s="267" t="s">
        <v>185</v>
      </c>
      <c r="AA148" s="368"/>
      <c r="AB148" s="369"/>
      <c r="AC148" s="345" t="s">
        <v>215</v>
      </c>
      <c r="AD148" s="624" t="str">
        <f>RG93</f>
        <v>*****************</v>
      </c>
      <c r="AE148" s="624"/>
      <c r="AF148" s="624"/>
      <c r="AG148" s="624"/>
      <c r="AH148" s="624"/>
      <c r="AI148" s="624"/>
      <c r="AJ148" s="624"/>
      <c r="AK148" s="624"/>
      <c r="AL148" s="625"/>
      <c r="AM148" s="346" t="s">
        <v>212</v>
      </c>
      <c r="AN148" s="624" t="str">
        <f>RG129</f>
        <v>*******************</v>
      </c>
      <c r="AO148" s="624"/>
      <c r="AP148" s="624"/>
      <c r="AQ148" s="624"/>
      <c r="AR148" s="626"/>
      <c r="AS148" s="615"/>
      <c r="AT148" s="616"/>
      <c r="AU148" s="616"/>
      <c r="AV148" s="616"/>
      <c r="AW148" s="616"/>
      <c r="AX148" s="617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290</v>
      </c>
      <c r="B149" s="280" t="s">
        <v>232</v>
      </c>
      <c r="C149" s="316"/>
      <c r="D149" s="317"/>
      <c r="E149" s="311"/>
      <c r="F149" s="327" t="s">
        <v>104</v>
      </c>
      <c r="G149" s="328" t="s">
        <v>28</v>
      </c>
      <c r="H149" s="560" t="s">
        <v>293</v>
      </c>
      <c r="I149" s="561"/>
      <c r="J149" s="307"/>
      <c r="K149" s="572" t="s">
        <v>297</v>
      </c>
      <c r="L149" s="573"/>
      <c r="M149" s="282"/>
      <c r="N149" s="371" t="s">
        <v>202</v>
      </c>
      <c r="O149" s="283"/>
      <c r="P149" s="281"/>
      <c r="Q149" s="284"/>
      <c r="R149" s="285"/>
      <c r="S149" s="372" t="s">
        <v>194</v>
      </c>
      <c r="T149" s="286"/>
      <c r="U149" s="287"/>
      <c r="V149" s="288"/>
      <c r="W149" s="281"/>
      <c r="X149" s="281"/>
      <c r="Y149" s="281"/>
      <c r="Z149" s="281"/>
      <c r="AA149" s="294"/>
      <c r="AB149" s="295"/>
      <c r="AC149" s="347" t="s">
        <v>213</v>
      </c>
      <c r="AD149" s="630" t="str">
        <f>RJ57</f>
        <v>*********************************************************</v>
      </c>
      <c r="AE149" s="631"/>
      <c r="AF149" s="631"/>
      <c r="AG149" s="631"/>
      <c r="AH149" s="631"/>
      <c r="AI149" s="631"/>
      <c r="AJ149" s="631"/>
      <c r="AK149" s="631"/>
      <c r="AL149" s="631"/>
      <c r="AM149" s="631"/>
      <c r="AN149" s="631"/>
      <c r="AO149" s="631"/>
      <c r="AP149" s="631"/>
      <c r="AQ149" s="631"/>
      <c r="AR149" s="632"/>
      <c r="AS149" s="615"/>
      <c r="AT149" s="616"/>
      <c r="AU149" s="616"/>
      <c r="AV149" s="616"/>
      <c r="AW149" s="616"/>
      <c r="AX149" s="617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291</v>
      </c>
      <c r="B150" s="374" t="s">
        <v>308</v>
      </c>
      <c r="C150" s="375"/>
      <c r="D150" s="376"/>
      <c r="E150" s="312"/>
      <c r="F150" s="329" t="s">
        <v>107</v>
      </c>
      <c r="G150" s="330" t="s">
        <v>28</v>
      </c>
      <c r="H150" s="560" t="s">
        <v>203</v>
      </c>
      <c r="I150" s="561"/>
      <c r="J150" s="307"/>
      <c r="K150" s="572" t="s">
        <v>226</v>
      </c>
      <c r="L150" s="573"/>
      <c r="M150" s="303"/>
      <c r="N150" s="377" t="s">
        <v>199</v>
      </c>
      <c r="O150" s="303"/>
      <c r="P150" s="292"/>
      <c r="Q150" s="292"/>
      <c r="R150" s="304"/>
      <c r="S150" s="378" t="s">
        <v>194</v>
      </c>
      <c r="T150" s="289"/>
      <c r="U150" s="290"/>
      <c r="V150" s="291"/>
      <c r="W150" s="292"/>
      <c r="X150" s="297"/>
      <c r="Y150" s="297"/>
      <c r="Z150" s="296"/>
      <c r="AA150" s="297"/>
      <c r="AB150" s="298"/>
      <c r="AC150" s="334" t="s">
        <v>214</v>
      </c>
      <c r="AD150" s="627" t="str">
        <f>RJ21</f>
        <v>********************************</v>
      </c>
      <c r="AE150" s="628"/>
      <c r="AF150" s="628"/>
      <c r="AG150" s="628"/>
      <c r="AH150" s="628"/>
      <c r="AI150" s="628"/>
      <c r="AJ150" s="628"/>
      <c r="AK150" s="628"/>
      <c r="AL150" s="628"/>
      <c r="AM150" s="628"/>
      <c r="AN150" s="628"/>
      <c r="AO150" s="628"/>
      <c r="AP150" s="628"/>
      <c r="AQ150" s="628"/>
      <c r="AR150" s="629"/>
      <c r="AS150" s="615"/>
      <c r="AT150" s="616"/>
      <c r="AU150" s="616"/>
      <c r="AV150" s="616"/>
      <c r="AW150" s="616"/>
      <c r="AX150" s="617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2" t="s">
        <v>292</v>
      </c>
      <c r="B151" s="554" t="s">
        <v>232</v>
      </c>
      <c r="C151" s="474"/>
      <c r="D151" s="475"/>
      <c r="E151" s="313"/>
      <c r="F151" s="338" t="s">
        <v>294</v>
      </c>
      <c r="G151" s="339" t="s">
        <v>28</v>
      </c>
      <c r="H151" s="562" t="s">
        <v>295</v>
      </c>
      <c r="I151" s="563"/>
      <c r="J151" s="481"/>
      <c r="K151" s="556" t="s">
        <v>226</v>
      </c>
      <c r="L151" s="557"/>
      <c r="M151" s="306"/>
      <c r="N151" s="381" t="s">
        <v>192</v>
      </c>
      <c r="O151" s="481"/>
      <c r="P151" s="381" t="s">
        <v>193</v>
      </c>
      <c r="Q151" s="479"/>
      <c r="R151" s="480"/>
      <c r="S151" s="428"/>
      <c r="T151" s="428"/>
      <c r="U151" s="302"/>
      <c r="V151" s="381" t="s">
        <v>132</v>
      </c>
      <c r="W151" s="300"/>
      <c r="X151" s="301"/>
      <c r="Y151" s="382" t="s">
        <v>200</v>
      </c>
      <c r="Z151" s="299" t="s">
        <v>185</v>
      </c>
      <c r="AA151" s="383"/>
      <c r="AB151" s="384"/>
      <c r="AC151" s="343" t="s">
        <v>215</v>
      </c>
      <c r="AD151" s="610" t="str">
        <f>RI93</f>
        <v>*فخرآور-رفیعی-****ایمانی-*********</v>
      </c>
      <c r="AE151" s="605"/>
      <c r="AF151" s="605"/>
      <c r="AG151" s="605"/>
      <c r="AH151" s="605"/>
      <c r="AI151" s="605"/>
      <c r="AJ151" s="605"/>
      <c r="AK151" s="605"/>
      <c r="AL151" s="611"/>
      <c r="AM151" s="344" t="s">
        <v>212</v>
      </c>
      <c r="AN151" s="605" t="str">
        <f>RI129</f>
        <v>*******************</v>
      </c>
      <c r="AO151" s="605"/>
      <c r="AP151" s="605"/>
      <c r="AQ151" s="605"/>
      <c r="AR151" s="606"/>
      <c r="AS151" s="615"/>
      <c r="AT151" s="616"/>
      <c r="AU151" s="616"/>
      <c r="AV151" s="616"/>
      <c r="AW151" s="616"/>
      <c r="AX151" s="617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206</v>
      </c>
      <c r="B152" s="386"/>
      <c r="C152" s="387"/>
      <c r="D152" s="388"/>
      <c r="E152" s="318" t="s">
        <v>120</v>
      </c>
      <c r="F152" s="331" t="s">
        <v>157</v>
      </c>
      <c r="G152" s="566" t="s">
        <v>195</v>
      </c>
      <c r="H152" s="567"/>
      <c r="I152" s="567"/>
      <c r="J152" s="568"/>
      <c r="K152" s="579" t="s">
        <v>187</v>
      </c>
      <c r="L152" s="579"/>
      <c r="M152" s="579"/>
      <c r="N152" s="591" t="s">
        <v>196</v>
      </c>
      <c r="O152" s="591"/>
      <c r="P152" s="591"/>
      <c r="Q152" s="591" t="s">
        <v>197</v>
      </c>
      <c r="R152" s="591"/>
      <c r="S152" s="592"/>
      <c r="T152" s="588" t="s">
        <v>204</v>
      </c>
      <c r="U152" s="589"/>
      <c r="V152" s="589"/>
      <c r="W152" s="590"/>
      <c r="X152" s="585" t="s">
        <v>201</v>
      </c>
      <c r="Y152" s="586"/>
      <c r="Z152" s="586"/>
      <c r="AA152" s="586"/>
      <c r="AB152" s="587"/>
      <c r="AC152" s="599" t="str">
        <f>RO57</f>
        <v>**********************************نجفی-**</v>
      </c>
      <c r="AD152" s="599"/>
      <c r="AE152" s="599"/>
      <c r="AF152" s="599"/>
      <c r="AG152" s="599"/>
      <c r="AH152" s="599"/>
      <c r="AI152" s="600"/>
      <c r="AJ152" s="601"/>
      <c r="AK152" s="601"/>
      <c r="AL152" s="601"/>
      <c r="AM152" s="601"/>
      <c r="AN152" s="601"/>
      <c r="AO152" s="601"/>
      <c r="AP152" s="601"/>
      <c r="AQ152" s="601"/>
      <c r="AR152" s="602"/>
      <c r="AS152" s="615"/>
      <c r="AT152" s="616"/>
      <c r="AU152" s="616"/>
      <c r="AV152" s="616"/>
      <c r="AW152" s="616"/>
      <c r="AX152" s="617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109</v>
      </c>
      <c r="F153" s="320" t="s">
        <v>34</v>
      </c>
      <c r="G153" s="569"/>
      <c r="H153" s="570"/>
      <c r="I153" s="570"/>
      <c r="J153" s="571"/>
      <c r="K153" s="593"/>
      <c r="L153" s="593"/>
      <c r="M153" s="593"/>
      <c r="N153" s="593"/>
      <c r="O153" s="593"/>
      <c r="P153" s="593"/>
      <c r="Q153" s="593"/>
      <c r="R153" s="593"/>
      <c r="S153" s="594"/>
      <c r="T153" s="580"/>
      <c r="U153" s="581"/>
      <c r="V153" s="581"/>
      <c r="W153" s="582"/>
      <c r="X153" s="583"/>
      <c r="Y153" s="583"/>
      <c r="Z153" s="583"/>
      <c r="AA153" s="583"/>
      <c r="AB153" s="584"/>
      <c r="AC153" s="595" t="str">
        <f>RO21</f>
        <v>***********</v>
      </c>
      <c r="AD153" s="596"/>
      <c r="AE153" s="596"/>
      <c r="AF153" s="596"/>
      <c r="AG153" s="596"/>
      <c r="AH153" s="596"/>
      <c r="AI153" s="597"/>
      <c r="AJ153" s="598"/>
      <c r="AK153" s="583"/>
      <c r="AL153" s="583"/>
      <c r="AM153" s="583"/>
      <c r="AN153" s="583"/>
      <c r="AO153" s="583"/>
      <c r="AP153" s="583"/>
      <c r="AQ153" s="583"/>
      <c r="AR153" s="584"/>
      <c r="AS153" s="618"/>
      <c r="AT153" s="619"/>
      <c r="AU153" s="619"/>
      <c r="AV153" s="619"/>
      <c r="AW153" s="619"/>
      <c r="AX153" s="620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43</v>
      </c>
      <c r="B154" s="251" t="s">
        <v>312</v>
      </c>
      <c r="C154" s="349" t="s">
        <v>172</v>
      </c>
      <c r="D154" s="350" t="s">
        <v>207</v>
      </c>
      <c r="E154" s="351" t="s">
        <v>209</v>
      </c>
      <c r="F154" s="352" t="s">
        <v>208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303</v>
      </c>
      <c r="O154" s="245" t="s">
        <v>303</v>
      </c>
      <c r="P154" s="193" t="s">
        <v>303</v>
      </c>
      <c r="Q154" s="577" t="s">
        <v>303</v>
      </c>
      <c r="R154" s="578"/>
      <c r="S154" s="246" t="s">
        <v>110</v>
      </c>
      <c r="T154" s="354"/>
      <c r="U154" s="354"/>
      <c r="V154" s="354"/>
      <c r="W154" s="354"/>
      <c r="X154" s="246" t="s">
        <v>111</v>
      </c>
      <c r="Y154" s="354"/>
      <c r="Z154" s="354"/>
      <c r="AA154" s="354"/>
      <c r="AB154" s="354"/>
      <c r="AC154" s="247" t="s">
        <v>135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112</v>
      </c>
      <c r="AL154" s="248"/>
      <c r="AM154" s="248"/>
      <c r="AN154" s="248"/>
      <c r="AO154" s="249" t="s">
        <v>113</v>
      </c>
      <c r="AP154" s="248"/>
      <c r="AQ154" s="248"/>
      <c r="AR154" s="248"/>
      <c r="AS154" s="247" t="s">
        <v>198</v>
      </c>
      <c r="AT154" s="248"/>
      <c r="AU154" s="248"/>
      <c r="AV154" s="250" t="s">
        <v>114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290</v>
      </c>
      <c r="B155" s="252" t="s">
        <v>168</v>
      </c>
      <c r="C155" s="315"/>
      <c r="D155" s="314"/>
      <c r="E155" s="308"/>
      <c r="F155" s="321" t="s">
        <v>104</v>
      </c>
      <c r="G155" s="322" t="s">
        <v>27</v>
      </c>
      <c r="H155" s="558" t="s">
        <v>293</v>
      </c>
      <c r="I155" s="559"/>
      <c r="J155" s="279"/>
      <c r="K155" s="564" t="s">
        <v>297</v>
      </c>
      <c r="L155" s="565"/>
      <c r="M155" s="254"/>
      <c r="N155" s="356" t="s">
        <v>202</v>
      </c>
      <c r="O155" s="255"/>
      <c r="P155" s="253"/>
      <c r="Q155" s="256"/>
      <c r="R155" s="257"/>
      <c r="S155" s="357" t="s">
        <v>194</v>
      </c>
      <c r="T155" s="258"/>
      <c r="U155" s="259"/>
      <c r="V155" s="260"/>
      <c r="W155" s="253"/>
      <c r="X155" s="262"/>
      <c r="Y155" s="423"/>
      <c r="Z155" s="261"/>
      <c r="AA155" s="262"/>
      <c r="AB155" s="263"/>
      <c r="AC155" s="332" t="s">
        <v>213</v>
      </c>
      <c r="AD155" s="574" t="str">
        <f>RG58</f>
        <v>*********************************************************</v>
      </c>
      <c r="AE155" s="575"/>
      <c r="AF155" s="575"/>
      <c r="AG155" s="575"/>
      <c r="AH155" s="575"/>
      <c r="AI155" s="575"/>
      <c r="AJ155" s="575"/>
      <c r="AK155" s="575"/>
      <c r="AL155" s="575"/>
      <c r="AM155" s="575"/>
      <c r="AN155" s="575"/>
      <c r="AO155" s="575"/>
      <c r="AP155" s="575"/>
      <c r="AQ155" s="575"/>
      <c r="AR155" s="576"/>
      <c r="AS155" s="607" t="s">
        <v>216</v>
      </c>
      <c r="AT155" s="608"/>
      <c r="AU155" s="608"/>
      <c r="AV155" s="608"/>
      <c r="AW155" s="608"/>
      <c r="AX155" s="609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291</v>
      </c>
      <c r="B156" s="359" t="s">
        <v>306</v>
      </c>
      <c r="C156" s="360"/>
      <c r="D156" s="361"/>
      <c r="E156" s="309"/>
      <c r="F156" s="323" t="s">
        <v>107</v>
      </c>
      <c r="G156" s="324" t="s">
        <v>27</v>
      </c>
      <c r="H156" s="558" t="s">
        <v>203</v>
      </c>
      <c r="I156" s="559"/>
      <c r="J156" s="279"/>
      <c r="K156" s="564" t="s">
        <v>226</v>
      </c>
      <c r="L156" s="565"/>
      <c r="M156" s="275"/>
      <c r="N156" s="362" t="s">
        <v>199</v>
      </c>
      <c r="O156" s="275"/>
      <c r="P156" s="271"/>
      <c r="Q156" s="271"/>
      <c r="R156" s="276"/>
      <c r="S156" s="363" t="s">
        <v>194</v>
      </c>
      <c r="T156" s="268"/>
      <c r="U156" s="269"/>
      <c r="V156" s="270"/>
      <c r="W156" s="271"/>
      <c r="X156" s="265"/>
      <c r="Y156" s="424"/>
      <c r="Z156" s="264"/>
      <c r="AA156" s="265"/>
      <c r="AB156" s="266"/>
      <c r="AC156" s="333" t="s">
        <v>214</v>
      </c>
      <c r="AD156" s="633" t="str">
        <f>RG22</f>
        <v>********************************</v>
      </c>
      <c r="AE156" s="634"/>
      <c r="AF156" s="634"/>
      <c r="AG156" s="634"/>
      <c r="AH156" s="634"/>
      <c r="AI156" s="634"/>
      <c r="AJ156" s="634"/>
      <c r="AK156" s="634"/>
      <c r="AL156" s="634"/>
      <c r="AM156" s="634"/>
      <c r="AN156" s="634"/>
      <c r="AO156" s="634"/>
      <c r="AP156" s="634"/>
      <c r="AQ156" s="634"/>
      <c r="AR156" s="635"/>
      <c r="AS156" s="612" t="s">
        <v>223</v>
      </c>
      <c r="AT156" s="613"/>
      <c r="AU156" s="613"/>
      <c r="AV156" s="613"/>
      <c r="AW156" s="613"/>
      <c r="AX156" s="614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51" t="s">
        <v>292</v>
      </c>
      <c r="B157" s="553" t="s">
        <v>82</v>
      </c>
      <c r="C157" s="472"/>
      <c r="D157" s="473"/>
      <c r="E157" s="310"/>
      <c r="F157" s="325" t="s">
        <v>294</v>
      </c>
      <c r="G157" s="326" t="s">
        <v>27</v>
      </c>
      <c r="H157" s="564" t="s">
        <v>295</v>
      </c>
      <c r="I157" s="565"/>
      <c r="J157" s="496"/>
      <c r="K157" s="603" t="s">
        <v>226</v>
      </c>
      <c r="L157" s="604"/>
      <c r="M157" s="278"/>
      <c r="N157" s="366" t="s">
        <v>192</v>
      </c>
      <c r="O157" s="476"/>
      <c r="P157" s="366" t="s">
        <v>193</v>
      </c>
      <c r="Q157" s="477"/>
      <c r="R157" s="478"/>
      <c r="S157" s="267"/>
      <c r="T157" s="267"/>
      <c r="U157" s="483"/>
      <c r="V157" s="366" t="s">
        <v>132</v>
      </c>
      <c r="W157" s="272"/>
      <c r="X157" s="499"/>
      <c r="Y157" s="367" t="s">
        <v>200</v>
      </c>
      <c r="Z157" s="267" t="s">
        <v>305</v>
      </c>
      <c r="AA157" s="368"/>
      <c r="AB157" s="369"/>
      <c r="AC157" s="345" t="s">
        <v>215</v>
      </c>
      <c r="AD157" s="624" t="str">
        <f>RG94</f>
        <v>*فخرآور-***************</v>
      </c>
      <c r="AE157" s="624"/>
      <c r="AF157" s="624"/>
      <c r="AG157" s="624"/>
      <c r="AH157" s="624"/>
      <c r="AI157" s="624"/>
      <c r="AJ157" s="624"/>
      <c r="AK157" s="624"/>
      <c r="AL157" s="625"/>
      <c r="AM157" s="346" t="s">
        <v>212</v>
      </c>
      <c r="AN157" s="624" t="str">
        <f>RG130</f>
        <v>*******************</v>
      </c>
      <c r="AO157" s="624"/>
      <c r="AP157" s="624"/>
      <c r="AQ157" s="624"/>
      <c r="AR157" s="626"/>
      <c r="AS157" s="615"/>
      <c r="AT157" s="616"/>
      <c r="AU157" s="616"/>
      <c r="AV157" s="616"/>
      <c r="AW157" s="616"/>
      <c r="AX157" s="617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290</v>
      </c>
      <c r="B158" s="280" t="s">
        <v>148</v>
      </c>
      <c r="C158" s="316"/>
      <c r="D158" s="317"/>
      <c r="E158" s="311"/>
      <c r="F158" s="327" t="s">
        <v>104</v>
      </c>
      <c r="G158" s="328" t="s">
        <v>28</v>
      </c>
      <c r="H158" s="560" t="s">
        <v>293</v>
      </c>
      <c r="I158" s="561"/>
      <c r="J158" s="307"/>
      <c r="K158" s="572" t="s">
        <v>297</v>
      </c>
      <c r="L158" s="573"/>
      <c r="M158" s="282"/>
      <c r="N158" s="371" t="s">
        <v>202</v>
      </c>
      <c r="O158" s="283"/>
      <c r="P158" s="281"/>
      <c r="Q158" s="284"/>
      <c r="R158" s="285"/>
      <c r="S158" s="372" t="s">
        <v>194</v>
      </c>
      <c r="T158" s="286"/>
      <c r="U158" s="287"/>
      <c r="V158" s="288"/>
      <c r="W158" s="281"/>
      <c r="X158" s="281"/>
      <c r="Y158" s="281"/>
      <c r="Z158" s="281"/>
      <c r="AA158" s="294"/>
      <c r="AB158" s="295"/>
      <c r="AC158" s="347" t="s">
        <v>213</v>
      </c>
      <c r="AD158" s="630" t="str">
        <f>RJ58</f>
        <v>*********************************************************</v>
      </c>
      <c r="AE158" s="631"/>
      <c r="AF158" s="631"/>
      <c r="AG158" s="631"/>
      <c r="AH158" s="631"/>
      <c r="AI158" s="631"/>
      <c r="AJ158" s="631"/>
      <c r="AK158" s="631"/>
      <c r="AL158" s="631"/>
      <c r="AM158" s="631"/>
      <c r="AN158" s="631"/>
      <c r="AO158" s="631"/>
      <c r="AP158" s="631"/>
      <c r="AQ158" s="631"/>
      <c r="AR158" s="632"/>
      <c r="AS158" s="615"/>
      <c r="AT158" s="616"/>
      <c r="AU158" s="616"/>
      <c r="AV158" s="616"/>
      <c r="AW158" s="616"/>
      <c r="AX158" s="617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291</v>
      </c>
      <c r="B159" s="374" t="s">
        <v>306</v>
      </c>
      <c r="C159" s="375"/>
      <c r="D159" s="376"/>
      <c r="E159" s="312"/>
      <c r="F159" s="329" t="s">
        <v>107</v>
      </c>
      <c r="G159" s="330" t="s">
        <v>28</v>
      </c>
      <c r="H159" s="560" t="s">
        <v>203</v>
      </c>
      <c r="I159" s="561"/>
      <c r="J159" s="307"/>
      <c r="K159" s="572" t="s">
        <v>226</v>
      </c>
      <c r="L159" s="573"/>
      <c r="M159" s="303"/>
      <c r="N159" s="377" t="s">
        <v>199</v>
      </c>
      <c r="O159" s="303"/>
      <c r="P159" s="292"/>
      <c r="Q159" s="292"/>
      <c r="R159" s="304"/>
      <c r="S159" s="378" t="s">
        <v>194</v>
      </c>
      <c r="T159" s="289"/>
      <c r="U159" s="290"/>
      <c r="V159" s="291"/>
      <c r="W159" s="292"/>
      <c r="X159" s="297"/>
      <c r="Y159" s="297"/>
      <c r="Z159" s="296"/>
      <c r="AA159" s="297"/>
      <c r="AB159" s="298"/>
      <c r="AC159" s="334" t="s">
        <v>214</v>
      </c>
      <c r="AD159" s="627" t="str">
        <f>RJ22</f>
        <v>********************************</v>
      </c>
      <c r="AE159" s="628"/>
      <c r="AF159" s="628"/>
      <c r="AG159" s="628"/>
      <c r="AH159" s="628"/>
      <c r="AI159" s="628"/>
      <c r="AJ159" s="628"/>
      <c r="AK159" s="628"/>
      <c r="AL159" s="628"/>
      <c r="AM159" s="628"/>
      <c r="AN159" s="628"/>
      <c r="AO159" s="628"/>
      <c r="AP159" s="628"/>
      <c r="AQ159" s="628"/>
      <c r="AR159" s="629"/>
      <c r="AS159" s="615"/>
      <c r="AT159" s="616"/>
      <c r="AU159" s="616"/>
      <c r="AV159" s="616"/>
      <c r="AW159" s="616"/>
      <c r="AX159" s="617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2" t="s">
        <v>292</v>
      </c>
      <c r="B160" s="554" t="s">
        <v>148</v>
      </c>
      <c r="C160" s="474"/>
      <c r="D160" s="475"/>
      <c r="E160" s="313"/>
      <c r="F160" s="338" t="s">
        <v>294</v>
      </c>
      <c r="G160" s="339" t="s">
        <v>28</v>
      </c>
      <c r="H160" s="562" t="s">
        <v>295</v>
      </c>
      <c r="I160" s="563"/>
      <c r="J160" s="481"/>
      <c r="K160" s="556" t="s">
        <v>226</v>
      </c>
      <c r="L160" s="557"/>
      <c r="M160" s="306"/>
      <c r="N160" s="381" t="s">
        <v>192</v>
      </c>
      <c r="O160" s="481"/>
      <c r="P160" s="381" t="s">
        <v>193</v>
      </c>
      <c r="Q160" s="479"/>
      <c r="R160" s="480"/>
      <c r="S160" s="428"/>
      <c r="T160" s="428"/>
      <c r="U160" s="302"/>
      <c r="V160" s="381" t="s">
        <v>132</v>
      </c>
      <c r="W160" s="300"/>
      <c r="X160" s="301"/>
      <c r="Y160" s="382" t="s">
        <v>200</v>
      </c>
      <c r="Z160" s="299" t="s">
        <v>305</v>
      </c>
      <c r="AA160" s="383"/>
      <c r="AB160" s="384"/>
      <c r="AC160" s="343" t="s">
        <v>215</v>
      </c>
      <c r="AD160" s="610" t="str">
        <f>RI94</f>
        <v>*فخرآور-****آجعفری-ایمانی-*********</v>
      </c>
      <c r="AE160" s="605"/>
      <c r="AF160" s="605"/>
      <c r="AG160" s="605"/>
      <c r="AH160" s="605"/>
      <c r="AI160" s="605"/>
      <c r="AJ160" s="605"/>
      <c r="AK160" s="605"/>
      <c r="AL160" s="611"/>
      <c r="AM160" s="344" t="s">
        <v>212</v>
      </c>
      <c r="AN160" s="605" t="str">
        <f>RI130</f>
        <v>*******************</v>
      </c>
      <c r="AO160" s="605"/>
      <c r="AP160" s="605"/>
      <c r="AQ160" s="605"/>
      <c r="AR160" s="606"/>
      <c r="AS160" s="615"/>
      <c r="AT160" s="616"/>
      <c r="AU160" s="616"/>
      <c r="AV160" s="616"/>
      <c r="AW160" s="616"/>
      <c r="AX160" s="617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206</v>
      </c>
      <c r="B161" s="386"/>
      <c r="C161" s="387"/>
      <c r="D161" s="388"/>
      <c r="E161" s="318" t="s">
        <v>120</v>
      </c>
      <c r="F161" s="331" t="s">
        <v>157</v>
      </c>
      <c r="G161" s="566" t="s">
        <v>195</v>
      </c>
      <c r="H161" s="567"/>
      <c r="I161" s="567"/>
      <c r="J161" s="568"/>
      <c r="K161" s="579" t="s">
        <v>187</v>
      </c>
      <c r="L161" s="579"/>
      <c r="M161" s="579"/>
      <c r="N161" s="591" t="s">
        <v>196</v>
      </c>
      <c r="O161" s="591"/>
      <c r="P161" s="591"/>
      <c r="Q161" s="591" t="s">
        <v>197</v>
      </c>
      <c r="R161" s="591"/>
      <c r="S161" s="592"/>
      <c r="T161" s="588" t="s">
        <v>204</v>
      </c>
      <c r="U161" s="589"/>
      <c r="V161" s="589"/>
      <c r="W161" s="590"/>
      <c r="X161" s="585" t="s">
        <v>201</v>
      </c>
      <c r="Y161" s="586"/>
      <c r="Z161" s="586"/>
      <c r="AA161" s="586"/>
      <c r="AB161" s="587"/>
      <c r="AC161" s="599" t="str">
        <f>RO58</f>
        <v>*************************************</v>
      </c>
      <c r="AD161" s="599"/>
      <c r="AE161" s="599"/>
      <c r="AF161" s="599"/>
      <c r="AG161" s="599"/>
      <c r="AH161" s="599"/>
      <c r="AI161" s="600"/>
      <c r="AJ161" s="601"/>
      <c r="AK161" s="601"/>
      <c r="AL161" s="601"/>
      <c r="AM161" s="601"/>
      <c r="AN161" s="601"/>
      <c r="AO161" s="601"/>
      <c r="AP161" s="601"/>
      <c r="AQ161" s="601"/>
      <c r="AR161" s="602"/>
      <c r="AS161" s="615"/>
      <c r="AT161" s="616"/>
      <c r="AU161" s="616"/>
      <c r="AV161" s="616"/>
      <c r="AW161" s="616"/>
      <c r="AX161" s="617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109</v>
      </c>
      <c r="F162" s="320" t="s">
        <v>34</v>
      </c>
      <c r="G162" s="569"/>
      <c r="H162" s="570"/>
      <c r="I162" s="570"/>
      <c r="J162" s="571"/>
      <c r="K162" s="593"/>
      <c r="L162" s="593"/>
      <c r="M162" s="593"/>
      <c r="N162" s="593"/>
      <c r="O162" s="593"/>
      <c r="P162" s="593"/>
      <c r="Q162" s="593"/>
      <c r="R162" s="593"/>
      <c r="S162" s="594"/>
      <c r="T162" s="580"/>
      <c r="U162" s="581"/>
      <c r="V162" s="581"/>
      <c r="W162" s="582"/>
      <c r="X162" s="583"/>
      <c r="Y162" s="583"/>
      <c r="Z162" s="583"/>
      <c r="AA162" s="583"/>
      <c r="AB162" s="584"/>
      <c r="AC162" s="595" t="str">
        <f>RO22</f>
        <v>***********</v>
      </c>
      <c r="AD162" s="596"/>
      <c r="AE162" s="596"/>
      <c r="AF162" s="596"/>
      <c r="AG162" s="596"/>
      <c r="AH162" s="596"/>
      <c r="AI162" s="597"/>
      <c r="AJ162" s="598"/>
      <c r="AK162" s="583"/>
      <c r="AL162" s="583"/>
      <c r="AM162" s="583"/>
      <c r="AN162" s="583"/>
      <c r="AO162" s="583"/>
      <c r="AP162" s="583"/>
      <c r="AQ162" s="583"/>
      <c r="AR162" s="584"/>
      <c r="AS162" s="618"/>
      <c r="AT162" s="619"/>
      <c r="AU162" s="619"/>
      <c r="AV162" s="619"/>
      <c r="AW162" s="619"/>
      <c r="AX162" s="620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300</v>
      </c>
      <c r="B163" s="251" t="s">
        <v>313</v>
      </c>
      <c r="C163" s="349" t="s">
        <v>172</v>
      </c>
      <c r="D163" s="350" t="s">
        <v>207</v>
      </c>
      <c r="E163" s="351" t="s">
        <v>209</v>
      </c>
      <c r="F163" s="352" t="s">
        <v>208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303</v>
      </c>
      <c r="O163" s="245" t="s">
        <v>303</v>
      </c>
      <c r="P163" s="193" t="s">
        <v>303</v>
      </c>
      <c r="Q163" s="577" t="s">
        <v>303</v>
      </c>
      <c r="R163" s="578"/>
      <c r="S163" s="246" t="s">
        <v>110</v>
      </c>
      <c r="T163" s="354"/>
      <c r="U163" s="354"/>
      <c r="V163" s="354"/>
      <c r="W163" s="354"/>
      <c r="X163" s="246" t="s">
        <v>111</v>
      </c>
      <c r="Y163" s="354"/>
      <c r="Z163" s="354"/>
      <c r="AA163" s="354"/>
      <c r="AB163" s="354"/>
      <c r="AC163" s="247" t="s">
        <v>135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112</v>
      </c>
      <c r="AL163" s="248"/>
      <c r="AM163" s="248"/>
      <c r="AN163" s="248"/>
      <c r="AO163" s="249" t="s">
        <v>113</v>
      </c>
      <c r="AP163" s="248"/>
      <c r="AQ163" s="248"/>
      <c r="AR163" s="248"/>
      <c r="AS163" s="247" t="s">
        <v>198</v>
      </c>
      <c r="AT163" s="248"/>
      <c r="AU163" s="248"/>
      <c r="AV163" s="250" t="s">
        <v>114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290</v>
      </c>
      <c r="B164" s="252" t="s">
        <v>149</v>
      </c>
      <c r="C164" s="315"/>
      <c r="D164" s="314"/>
      <c r="E164" s="308"/>
      <c r="F164" s="321" t="s">
        <v>104</v>
      </c>
      <c r="G164" s="322" t="s">
        <v>27</v>
      </c>
      <c r="H164" s="558" t="s">
        <v>293</v>
      </c>
      <c r="I164" s="559"/>
      <c r="J164" s="279"/>
      <c r="K164" s="564" t="s">
        <v>297</v>
      </c>
      <c r="L164" s="565"/>
      <c r="M164" s="254"/>
      <c r="N164" s="356" t="s">
        <v>202</v>
      </c>
      <c r="O164" s="255"/>
      <c r="P164" s="253"/>
      <c r="Q164" s="256"/>
      <c r="R164" s="257"/>
      <c r="S164" s="357" t="s">
        <v>194</v>
      </c>
      <c r="T164" s="258"/>
      <c r="U164" s="259"/>
      <c r="V164" s="260"/>
      <c r="W164" s="253"/>
      <c r="X164" s="261"/>
      <c r="Y164" s="261"/>
      <c r="Z164" s="261"/>
      <c r="AA164" s="262"/>
      <c r="AB164" s="263"/>
      <c r="AC164" s="332" t="s">
        <v>213</v>
      </c>
      <c r="AD164" s="574" t="str">
        <f>RG59</f>
        <v>*********************************************************</v>
      </c>
      <c r="AE164" s="575"/>
      <c r="AF164" s="575"/>
      <c r="AG164" s="575"/>
      <c r="AH164" s="575"/>
      <c r="AI164" s="575"/>
      <c r="AJ164" s="575"/>
      <c r="AK164" s="575"/>
      <c r="AL164" s="575"/>
      <c r="AM164" s="575"/>
      <c r="AN164" s="575"/>
      <c r="AO164" s="575"/>
      <c r="AP164" s="575"/>
      <c r="AQ164" s="575"/>
      <c r="AR164" s="576"/>
      <c r="AS164" s="607" t="s">
        <v>216</v>
      </c>
      <c r="AT164" s="608"/>
      <c r="AU164" s="608"/>
      <c r="AV164" s="608"/>
      <c r="AW164" s="608"/>
      <c r="AX164" s="609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291</v>
      </c>
      <c r="B165" s="359" t="s">
        <v>308</v>
      </c>
      <c r="C165" s="360"/>
      <c r="D165" s="361"/>
      <c r="E165" s="309"/>
      <c r="F165" s="323" t="s">
        <v>107</v>
      </c>
      <c r="G165" s="324" t="s">
        <v>27</v>
      </c>
      <c r="H165" s="558" t="s">
        <v>203</v>
      </c>
      <c r="I165" s="559"/>
      <c r="J165" s="279"/>
      <c r="K165" s="564" t="s">
        <v>226</v>
      </c>
      <c r="L165" s="565"/>
      <c r="M165" s="275"/>
      <c r="N165" s="362" t="s">
        <v>199</v>
      </c>
      <c r="O165" s="275"/>
      <c r="P165" s="271"/>
      <c r="Q165" s="271"/>
      <c r="R165" s="276"/>
      <c r="S165" s="363" t="s">
        <v>194</v>
      </c>
      <c r="T165" s="268"/>
      <c r="U165" s="269"/>
      <c r="V165" s="270"/>
      <c r="W165" s="271"/>
      <c r="X165" s="265"/>
      <c r="Y165" s="424"/>
      <c r="Z165" s="264"/>
      <c r="AA165" s="265"/>
      <c r="AB165" s="266"/>
      <c r="AC165" s="333" t="s">
        <v>214</v>
      </c>
      <c r="AD165" s="633" t="str">
        <f>RG23</f>
        <v>********************************</v>
      </c>
      <c r="AE165" s="634"/>
      <c r="AF165" s="634"/>
      <c r="AG165" s="634"/>
      <c r="AH165" s="634"/>
      <c r="AI165" s="634"/>
      <c r="AJ165" s="634"/>
      <c r="AK165" s="634"/>
      <c r="AL165" s="634"/>
      <c r="AM165" s="634"/>
      <c r="AN165" s="634"/>
      <c r="AO165" s="634"/>
      <c r="AP165" s="634"/>
      <c r="AQ165" s="634"/>
      <c r="AR165" s="635"/>
      <c r="AS165" s="612" t="s">
        <v>223</v>
      </c>
      <c r="AT165" s="613"/>
      <c r="AU165" s="613"/>
      <c r="AV165" s="613"/>
      <c r="AW165" s="613"/>
      <c r="AX165" s="614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51" t="s">
        <v>292</v>
      </c>
      <c r="B166" s="553" t="s">
        <v>82</v>
      </c>
      <c r="C166" s="472"/>
      <c r="D166" s="473"/>
      <c r="E166" s="310"/>
      <c r="F166" s="325" t="s">
        <v>294</v>
      </c>
      <c r="G166" s="326" t="s">
        <v>27</v>
      </c>
      <c r="H166" s="564" t="s">
        <v>295</v>
      </c>
      <c r="I166" s="565"/>
      <c r="J166" s="496"/>
      <c r="K166" s="603" t="s">
        <v>226</v>
      </c>
      <c r="L166" s="604"/>
      <c r="M166" s="278"/>
      <c r="N166" s="366" t="s">
        <v>192</v>
      </c>
      <c r="O166" s="476"/>
      <c r="P166" s="366" t="s">
        <v>193</v>
      </c>
      <c r="Q166" s="477"/>
      <c r="R166" s="478"/>
      <c r="S166" s="267"/>
      <c r="T166" s="267"/>
      <c r="U166" s="483"/>
      <c r="V166" s="366" t="s">
        <v>132</v>
      </c>
      <c r="W166" s="272"/>
      <c r="X166" s="273"/>
      <c r="Y166" s="367" t="s">
        <v>200</v>
      </c>
      <c r="Z166" s="267" t="s">
        <v>185</v>
      </c>
      <c r="AA166" s="368"/>
      <c r="AB166" s="369"/>
      <c r="AC166" s="345" t="s">
        <v>215</v>
      </c>
      <c r="AD166" s="624" t="str">
        <f>RG95</f>
        <v>*****************</v>
      </c>
      <c r="AE166" s="624"/>
      <c r="AF166" s="624"/>
      <c r="AG166" s="624"/>
      <c r="AH166" s="624"/>
      <c r="AI166" s="624"/>
      <c r="AJ166" s="624"/>
      <c r="AK166" s="624"/>
      <c r="AL166" s="625"/>
      <c r="AM166" s="346" t="s">
        <v>212</v>
      </c>
      <c r="AN166" s="624" t="str">
        <f>RG131</f>
        <v>*******************</v>
      </c>
      <c r="AO166" s="624"/>
      <c r="AP166" s="624"/>
      <c r="AQ166" s="624"/>
      <c r="AR166" s="626"/>
      <c r="AS166" s="615"/>
      <c r="AT166" s="616"/>
      <c r="AU166" s="616"/>
      <c r="AV166" s="616"/>
      <c r="AW166" s="616"/>
      <c r="AX166" s="617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290</v>
      </c>
      <c r="B167" s="280" t="s">
        <v>232</v>
      </c>
      <c r="C167" s="316"/>
      <c r="D167" s="317"/>
      <c r="E167" s="311"/>
      <c r="F167" s="327" t="s">
        <v>104</v>
      </c>
      <c r="G167" s="328" t="s">
        <v>28</v>
      </c>
      <c r="H167" s="560" t="s">
        <v>293</v>
      </c>
      <c r="I167" s="561"/>
      <c r="J167" s="307"/>
      <c r="K167" s="572" t="s">
        <v>297</v>
      </c>
      <c r="L167" s="573"/>
      <c r="M167" s="282"/>
      <c r="N167" s="371" t="s">
        <v>202</v>
      </c>
      <c r="O167" s="283"/>
      <c r="P167" s="281"/>
      <c r="Q167" s="284"/>
      <c r="R167" s="285"/>
      <c r="S167" s="372" t="s">
        <v>194</v>
      </c>
      <c r="T167" s="286"/>
      <c r="U167" s="287"/>
      <c r="V167" s="288"/>
      <c r="W167" s="281"/>
      <c r="X167" s="281"/>
      <c r="Y167" s="281"/>
      <c r="Z167" s="281"/>
      <c r="AA167" s="294"/>
      <c r="AB167" s="295"/>
      <c r="AC167" s="347" t="s">
        <v>213</v>
      </c>
      <c r="AD167" s="630" t="str">
        <f>RJ59</f>
        <v>*********************************************************</v>
      </c>
      <c r="AE167" s="631"/>
      <c r="AF167" s="631"/>
      <c r="AG167" s="631"/>
      <c r="AH167" s="631"/>
      <c r="AI167" s="631"/>
      <c r="AJ167" s="631"/>
      <c r="AK167" s="631"/>
      <c r="AL167" s="631"/>
      <c r="AM167" s="631"/>
      <c r="AN167" s="631"/>
      <c r="AO167" s="631"/>
      <c r="AP167" s="631"/>
      <c r="AQ167" s="631"/>
      <c r="AR167" s="632"/>
      <c r="AS167" s="615"/>
      <c r="AT167" s="616"/>
      <c r="AU167" s="616"/>
      <c r="AV167" s="616"/>
      <c r="AW167" s="616"/>
      <c r="AX167" s="617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291</v>
      </c>
      <c r="B168" s="374" t="s">
        <v>308</v>
      </c>
      <c r="C168" s="375"/>
      <c r="D168" s="376"/>
      <c r="E168" s="312"/>
      <c r="F168" s="329" t="s">
        <v>107</v>
      </c>
      <c r="G168" s="330" t="s">
        <v>28</v>
      </c>
      <c r="H168" s="560" t="s">
        <v>203</v>
      </c>
      <c r="I168" s="561"/>
      <c r="J168" s="307"/>
      <c r="K168" s="572" t="s">
        <v>226</v>
      </c>
      <c r="L168" s="573"/>
      <c r="M168" s="303"/>
      <c r="N168" s="377" t="s">
        <v>199</v>
      </c>
      <c r="O168" s="303"/>
      <c r="P168" s="292"/>
      <c r="Q168" s="292"/>
      <c r="R168" s="304"/>
      <c r="S168" s="378" t="s">
        <v>194</v>
      </c>
      <c r="T168" s="289"/>
      <c r="U168" s="290"/>
      <c r="V168" s="291"/>
      <c r="W168" s="292"/>
      <c r="X168" s="297"/>
      <c r="Y168" s="297"/>
      <c r="Z168" s="296"/>
      <c r="AA168" s="297"/>
      <c r="AB168" s="298"/>
      <c r="AC168" s="334" t="s">
        <v>214</v>
      </c>
      <c r="AD168" s="627" t="str">
        <f>RJ23</f>
        <v>********************************</v>
      </c>
      <c r="AE168" s="628"/>
      <c r="AF168" s="628"/>
      <c r="AG168" s="628"/>
      <c r="AH168" s="628"/>
      <c r="AI168" s="628"/>
      <c r="AJ168" s="628"/>
      <c r="AK168" s="628"/>
      <c r="AL168" s="628"/>
      <c r="AM168" s="628"/>
      <c r="AN168" s="628"/>
      <c r="AO168" s="628"/>
      <c r="AP168" s="628"/>
      <c r="AQ168" s="628"/>
      <c r="AR168" s="629"/>
      <c r="AS168" s="615"/>
      <c r="AT168" s="616"/>
      <c r="AU168" s="616"/>
      <c r="AV168" s="616"/>
      <c r="AW168" s="616"/>
      <c r="AX168" s="617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2" t="s">
        <v>292</v>
      </c>
      <c r="B169" s="554" t="s">
        <v>232</v>
      </c>
      <c r="C169" s="474"/>
      <c r="D169" s="475"/>
      <c r="E169" s="313"/>
      <c r="F169" s="338" t="s">
        <v>294</v>
      </c>
      <c r="G169" s="339" t="s">
        <v>28</v>
      </c>
      <c r="H169" s="562" t="s">
        <v>295</v>
      </c>
      <c r="I169" s="563"/>
      <c r="J169" s="481"/>
      <c r="K169" s="556" t="s">
        <v>226</v>
      </c>
      <c r="L169" s="557"/>
      <c r="M169" s="306"/>
      <c r="N169" s="381" t="s">
        <v>192</v>
      </c>
      <c r="O169" s="481"/>
      <c r="P169" s="381" t="s">
        <v>193</v>
      </c>
      <c r="Q169" s="479"/>
      <c r="R169" s="480"/>
      <c r="S169" s="428"/>
      <c r="T169" s="428"/>
      <c r="U169" s="302"/>
      <c r="V169" s="381" t="s">
        <v>132</v>
      </c>
      <c r="W169" s="300"/>
      <c r="X169" s="301"/>
      <c r="Y169" s="382" t="s">
        <v>200</v>
      </c>
      <c r="Z169" s="299" t="s">
        <v>185</v>
      </c>
      <c r="AA169" s="383"/>
      <c r="AB169" s="384"/>
      <c r="AC169" s="343" t="s">
        <v>215</v>
      </c>
      <c r="AD169" s="610" t="str">
        <f>RI95</f>
        <v>*****************</v>
      </c>
      <c r="AE169" s="605"/>
      <c r="AF169" s="605"/>
      <c r="AG169" s="605"/>
      <c r="AH169" s="605"/>
      <c r="AI169" s="605"/>
      <c r="AJ169" s="605"/>
      <c r="AK169" s="605"/>
      <c r="AL169" s="611"/>
      <c r="AM169" s="344" t="s">
        <v>212</v>
      </c>
      <c r="AN169" s="605" t="str">
        <f>RI131</f>
        <v>*******************</v>
      </c>
      <c r="AO169" s="605"/>
      <c r="AP169" s="605"/>
      <c r="AQ169" s="605"/>
      <c r="AR169" s="606"/>
      <c r="AS169" s="615"/>
      <c r="AT169" s="616"/>
      <c r="AU169" s="616"/>
      <c r="AV169" s="616"/>
      <c r="AW169" s="616"/>
      <c r="AX169" s="617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206</v>
      </c>
      <c r="B170" s="386"/>
      <c r="C170" s="387"/>
      <c r="D170" s="388"/>
      <c r="E170" s="318"/>
      <c r="F170" s="331" t="s">
        <v>157</v>
      </c>
      <c r="G170" s="566" t="s">
        <v>195</v>
      </c>
      <c r="H170" s="567"/>
      <c r="I170" s="567"/>
      <c r="J170" s="568"/>
      <c r="K170" s="579" t="s">
        <v>187</v>
      </c>
      <c r="L170" s="579"/>
      <c r="M170" s="579"/>
      <c r="N170" s="591" t="s">
        <v>196</v>
      </c>
      <c r="O170" s="591"/>
      <c r="P170" s="591"/>
      <c r="Q170" s="591" t="s">
        <v>197</v>
      </c>
      <c r="R170" s="591"/>
      <c r="S170" s="592"/>
      <c r="T170" s="588" t="s">
        <v>204</v>
      </c>
      <c r="U170" s="589"/>
      <c r="V170" s="589"/>
      <c r="W170" s="590"/>
      <c r="X170" s="585" t="s">
        <v>201</v>
      </c>
      <c r="Y170" s="586"/>
      <c r="Z170" s="586"/>
      <c r="AA170" s="586"/>
      <c r="AB170" s="587"/>
      <c r="AC170" s="599" t="str">
        <f>RO59</f>
        <v>************************************جعفری-</v>
      </c>
      <c r="AD170" s="599"/>
      <c r="AE170" s="599"/>
      <c r="AF170" s="599"/>
      <c r="AG170" s="599"/>
      <c r="AH170" s="599"/>
      <c r="AI170" s="600"/>
      <c r="AJ170" s="601"/>
      <c r="AK170" s="601"/>
      <c r="AL170" s="601"/>
      <c r="AM170" s="601"/>
      <c r="AN170" s="601"/>
      <c r="AO170" s="601"/>
      <c r="AP170" s="601"/>
      <c r="AQ170" s="601"/>
      <c r="AR170" s="602"/>
      <c r="AS170" s="615"/>
      <c r="AT170" s="616"/>
      <c r="AU170" s="616"/>
      <c r="AV170" s="616"/>
      <c r="AW170" s="616"/>
      <c r="AX170" s="617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569"/>
      <c r="H171" s="570"/>
      <c r="I171" s="570"/>
      <c r="J171" s="571"/>
      <c r="K171" s="593"/>
      <c r="L171" s="593"/>
      <c r="M171" s="593"/>
      <c r="N171" s="593"/>
      <c r="O171" s="593"/>
      <c r="P171" s="593"/>
      <c r="Q171" s="593"/>
      <c r="R171" s="593"/>
      <c r="S171" s="594"/>
      <c r="T171" s="580"/>
      <c r="U171" s="581"/>
      <c r="V171" s="581"/>
      <c r="W171" s="582"/>
      <c r="X171" s="583"/>
      <c r="Y171" s="583"/>
      <c r="Z171" s="583"/>
      <c r="AA171" s="583"/>
      <c r="AB171" s="584"/>
      <c r="AC171" s="595" t="str">
        <f>RO23</f>
        <v>***********</v>
      </c>
      <c r="AD171" s="596"/>
      <c r="AE171" s="596"/>
      <c r="AF171" s="596"/>
      <c r="AG171" s="596"/>
      <c r="AH171" s="596"/>
      <c r="AI171" s="597"/>
      <c r="AJ171" s="598"/>
      <c r="AK171" s="583"/>
      <c r="AL171" s="583"/>
      <c r="AM171" s="583"/>
      <c r="AN171" s="583"/>
      <c r="AO171" s="583"/>
      <c r="AP171" s="583"/>
      <c r="AQ171" s="583"/>
      <c r="AR171" s="584"/>
      <c r="AS171" s="618"/>
      <c r="AT171" s="619"/>
      <c r="AU171" s="619"/>
      <c r="AV171" s="619"/>
      <c r="AW171" s="619"/>
      <c r="AX171" s="620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38</v>
      </c>
      <c r="B172" s="251" t="s">
        <v>323</v>
      </c>
      <c r="C172" s="349" t="s">
        <v>172</v>
      </c>
      <c r="D172" s="350" t="s">
        <v>207</v>
      </c>
      <c r="E172" s="351"/>
      <c r="F172" s="352" t="s">
        <v>208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303</v>
      </c>
      <c r="O172" s="245" t="s">
        <v>303</v>
      </c>
      <c r="P172" s="193" t="s">
        <v>303</v>
      </c>
      <c r="Q172" s="577" t="s">
        <v>303</v>
      </c>
      <c r="R172" s="578"/>
      <c r="S172" s="246" t="s">
        <v>110</v>
      </c>
      <c r="T172" s="354"/>
      <c r="U172" s="354"/>
      <c r="V172" s="354"/>
      <c r="W172" s="354"/>
      <c r="X172" s="246" t="s">
        <v>111</v>
      </c>
      <c r="Y172" s="354"/>
      <c r="Z172" s="354"/>
      <c r="AA172" s="354"/>
      <c r="AB172" s="354"/>
      <c r="AC172" s="247" t="s">
        <v>135</v>
      </c>
      <c r="AD172" s="248"/>
      <c r="AE172" s="248"/>
      <c r="AF172" s="248"/>
      <c r="AG172" s="249" t="s">
        <v>31</v>
      </c>
      <c r="AH172" s="248"/>
      <c r="AI172" s="248"/>
      <c r="AJ172" s="248"/>
      <c r="AK172" s="247" t="s">
        <v>112</v>
      </c>
      <c r="AL172" s="248"/>
      <c r="AM172" s="248"/>
      <c r="AN172" s="248"/>
      <c r="AO172" s="249" t="s">
        <v>113</v>
      </c>
      <c r="AP172" s="248"/>
      <c r="AQ172" s="248"/>
      <c r="AR172" s="248"/>
      <c r="AS172" s="247" t="s">
        <v>198</v>
      </c>
      <c r="AT172" s="248"/>
      <c r="AU172" s="248"/>
      <c r="AV172" s="250" t="s">
        <v>114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290</v>
      </c>
      <c r="B173" s="252" t="s">
        <v>168</v>
      </c>
      <c r="C173" s="315"/>
      <c r="D173" s="314"/>
      <c r="E173" s="308"/>
      <c r="F173" s="321" t="s">
        <v>104</v>
      </c>
      <c r="G173" s="322" t="s">
        <v>27</v>
      </c>
      <c r="H173" s="558" t="s">
        <v>293</v>
      </c>
      <c r="I173" s="559"/>
      <c r="J173" s="279"/>
      <c r="K173" s="564" t="s">
        <v>297</v>
      </c>
      <c r="L173" s="565"/>
      <c r="M173" s="254"/>
      <c r="N173" s="356" t="s">
        <v>202</v>
      </c>
      <c r="O173" s="255"/>
      <c r="P173" s="253"/>
      <c r="Q173" s="256"/>
      <c r="R173" s="257"/>
      <c r="S173" s="357" t="s">
        <v>194</v>
      </c>
      <c r="T173" s="258"/>
      <c r="U173" s="259"/>
      <c r="V173" s="260"/>
      <c r="W173" s="253"/>
      <c r="X173" s="262"/>
      <c r="Y173" s="423"/>
      <c r="Z173" s="261"/>
      <c r="AA173" s="262"/>
      <c r="AB173" s="263"/>
      <c r="AC173" s="332" t="s">
        <v>213</v>
      </c>
      <c r="AD173" s="574" t="str">
        <f>RG60</f>
        <v>*حا ج محمدی- *******************************************************</v>
      </c>
      <c r="AE173" s="575"/>
      <c r="AF173" s="575"/>
      <c r="AG173" s="575"/>
      <c r="AH173" s="575"/>
      <c r="AI173" s="575"/>
      <c r="AJ173" s="575"/>
      <c r="AK173" s="575"/>
      <c r="AL173" s="575"/>
      <c r="AM173" s="575"/>
      <c r="AN173" s="575"/>
      <c r="AO173" s="575"/>
      <c r="AP173" s="575"/>
      <c r="AQ173" s="575"/>
      <c r="AR173" s="576"/>
      <c r="AS173" s="607" t="s">
        <v>216</v>
      </c>
      <c r="AT173" s="608"/>
      <c r="AU173" s="608"/>
      <c r="AV173" s="608"/>
      <c r="AW173" s="608"/>
      <c r="AX173" s="609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291</v>
      </c>
      <c r="B174" s="359" t="s">
        <v>306</v>
      </c>
      <c r="C174" s="360"/>
      <c r="D174" s="361"/>
      <c r="E174" s="309"/>
      <c r="F174" s="323" t="s">
        <v>107</v>
      </c>
      <c r="G174" s="324" t="s">
        <v>27</v>
      </c>
      <c r="H174" s="558" t="s">
        <v>203</v>
      </c>
      <c r="I174" s="559"/>
      <c r="J174" s="279"/>
      <c r="K174" s="564" t="s">
        <v>226</v>
      </c>
      <c r="L174" s="565"/>
      <c r="M174" s="275"/>
      <c r="N174" s="362" t="s">
        <v>199</v>
      </c>
      <c r="O174" s="275"/>
      <c r="P174" s="271"/>
      <c r="Q174" s="271"/>
      <c r="R174" s="276"/>
      <c r="S174" s="363" t="s">
        <v>194</v>
      </c>
      <c r="T174" s="268"/>
      <c r="U174" s="269"/>
      <c r="V174" s="270"/>
      <c r="W174" s="271"/>
      <c r="X174" s="265"/>
      <c r="Y174" s="424"/>
      <c r="Z174" s="264"/>
      <c r="AA174" s="265"/>
      <c r="AB174" s="266"/>
      <c r="AC174" s="333" t="s">
        <v>214</v>
      </c>
      <c r="AD174" s="633" t="str">
        <f>RG24</f>
        <v>********************************</v>
      </c>
      <c r="AE174" s="634"/>
      <c r="AF174" s="634"/>
      <c r="AG174" s="634"/>
      <c r="AH174" s="634"/>
      <c r="AI174" s="634"/>
      <c r="AJ174" s="634"/>
      <c r="AK174" s="634"/>
      <c r="AL174" s="634"/>
      <c r="AM174" s="634"/>
      <c r="AN174" s="634"/>
      <c r="AO174" s="634"/>
      <c r="AP174" s="634"/>
      <c r="AQ174" s="634"/>
      <c r="AR174" s="635"/>
      <c r="AS174" s="612" t="s">
        <v>223</v>
      </c>
      <c r="AT174" s="613"/>
      <c r="AU174" s="613"/>
      <c r="AV174" s="613"/>
      <c r="AW174" s="613"/>
      <c r="AX174" s="614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51" t="s">
        <v>292</v>
      </c>
      <c r="B175" s="553" t="s">
        <v>168</v>
      </c>
      <c r="C175" s="472"/>
      <c r="D175" s="473"/>
      <c r="E175" s="310"/>
      <c r="F175" s="325" t="s">
        <v>294</v>
      </c>
      <c r="G175" s="326" t="s">
        <v>27</v>
      </c>
      <c r="H175" s="564" t="s">
        <v>295</v>
      </c>
      <c r="I175" s="565"/>
      <c r="J175" s="496"/>
      <c r="K175" s="603" t="s">
        <v>226</v>
      </c>
      <c r="L175" s="604"/>
      <c r="M175" s="278"/>
      <c r="N175" s="366" t="s">
        <v>192</v>
      </c>
      <c r="O175" s="476"/>
      <c r="P175" s="366" t="s">
        <v>193</v>
      </c>
      <c r="Q175" s="477"/>
      <c r="R175" s="478"/>
      <c r="S175" s="426"/>
      <c r="T175" s="426"/>
      <c r="U175" s="274"/>
      <c r="V175" s="366" t="s">
        <v>132</v>
      </c>
      <c r="W175" s="272"/>
      <c r="X175" s="499"/>
      <c r="Y175" s="367" t="s">
        <v>200</v>
      </c>
      <c r="Z175" s="267" t="s">
        <v>305</v>
      </c>
      <c r="AA175" s="368"/>
      <c r="AB175" s="369"/>
      <c r="AC175" s="345" t="s">
        <v>215</v>
      </c>
      <c r="AD175" s="624" t="str">
        <f>RG96</f>
        <v>*فخرآور-***************</v>
      </c>
      <c r="AE175" s="624"/>
      <c r="AF175" s="624"/>
      <c r="AG175" s="624"/>
      <c r="AH175" s="624"/>
      <c r="AI175" s="624"/>
      <c r="AJ175" s="624"/>
      <c r="AK175" s="624"/>
      <c r="AL175" s="625"/>
      <c r="AM175" s="346" t="s">
        <v>212</v>
      </c>
      <c r="AN175" s="624" t="str">
        <f>RG132</f>
        <v>*******************</v>
      </c>
      <c r="AO175" s="624"/>
      <c r="AP175" s="624"/>
      <c r="AQ175" s="624"/>
      <c r="AR175" s="626"/>
      <c r="AS175" s="615"/>
      <c r="AT175" s="616"/>
      <c r="AU175" s="616"/>
      <c r="AV175" s="616"/>
      <c r="AW175" s="616"/>
      <c r="AX175" s="617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290</v>
      </c>
      <c r="B176" s="280" t="s">
        <v>148</v>
      </c>
      <c r="C176" s="316" t="s">
        <v>307</v>
      </c>
      <c r="D176" s="317"/>
      <c r="E176" s="311"/>
      <c r="F176" s="327" t="s">
        <v>104</v>
      </c>
      <c r="G176" s="328" t="s">
        <v>28</v>
      </c>
      <c r="H176" s="560" t="s">
        <v>293</v>
      </c>
      <c r="I176" s="561"/>
      <c r="J176" s="307"/>
      <c r="K176" s="572" t="s">
        <v>297</v>
      </c>
      <c r="L176" s="573"/>
      <c r="M176" s="282"/>
      <c r="N176" s="371" t="s">
        <v>202</v>
      </c>
      <c r="O176" s="283"/>
      <c r="P176" s="281"/>
      <c r="Q176" s="284"/>
      <c r="R176" s="285"/>
      <c r="S176" s="372" t="s">
        <v>194</v>
      </c>
      <c r="T176" s="286"/>
      <c r="U176" s="287"/>
      <c r="V176" s="288"/>
      <c r="W176" s="281"/>
      <c r="X176" s="281"/>
      <c r="Y176" s="281"/>
      <c r="Z176" s="281"/>
      <c r="AA176" s="294"/>
      <c r="AB176" s="295"/>
      <c r="AC176" s="347" t="s">
        <v>213</v>
      </c>
      <c r="AD176" s="630" t="str">
        <f>RJ60</f>
        <v>*********************************************************</v>
      </c>
      <c r="AE176" s="631"/>
      <c r="AF176" s="631"/>
      <c r="AG176" s="631"/>
      <c r="AH176" s="631"/>
      <c r="AI176" s="631"/>
      <c r="AJ176" s="631"/>
      <c r="AK176" s="631"/>
      <c r="AL176" s="631"/>
      <c r="AM176" s="631"/>
      <c r="AN176" s="631"/>
      <c r="AO176" s="631"/>
      <c r="AP176" s="631"/>
      <c r="AQ176" s="631"/>
      <c r="AR176" s="632"/>
      <c r="AS176" s="615"/>
      <c r="AT176" s="616"/>
      <c r="AU176" s="616"/>
      <c r="AV176" s="616"/>
      <c r="AW176" s="616"/>
      <c r="AX176" s="617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291</v>
      </c>
      <c r="B177" s="374"/>
      <c r="C177" s="375"/>
      <c r="D177" s="376"/>
      <c r="E177" s="312"/>
      <c r="F177" s="329" t="s">
        <v>107</v>
      </c>
      <c r="G177" s="330" t="s">
        <v>28</v>
      </c>
      <c r="H177" s="560" t="s">
        <v>203</v>
      </c>
      <c r="I177" s="561"/>
      <c r="J177" s="307"/>
      <c r="K177" s="572" t="s">
        <v>226</v>
      </c>
      <c r="L177" s="573"/>
      <c r="M177" s="303"/>
      <c r="N177" s="377" t="s">
        <v>199</v>
      </c>
      <c r="O177" s="303"/>
      <c r="P177" s="292"/>
      <c r="Q177" s="292"/>
      <c r="R177" s="304"/>
      <c r="S177" s="378" t="s">
        <v>194</v>
      </c>
      <c r="T177" s="289"/>
      <c r="U177" s="290"/>
      <c r="V177" s="291"/>
      <c r="W177" s="292"/>
      <c r="X177" s="297"/>
      <c r="Y177" s="297"/>
      <c r="Z177" s="296"/>
      <c r="AA177" s="297"/>
      <c r="AB177" s="298"/>
      <c r="AC177" s="334" t="s">
        <v>214</v>
      </c>
      <c r="AD177" s="627" t="str">
        <f>RJ24</f>
        <v>********************************</v>
      </c>
      <c r="AE177" s="628"/>
      <c r="AF177" s="628"/>
      <c r="AG177" s="628"/>
      <c r="AH177" s="628"/>
      <c r="AI177" s="628"/>
      <c r="AJ177" s="628"/>
      <c r="AK177" s="628"/>
      <c r="AL177" s="628"/>
      <c r="AM177" s="628"/>
      <c r="AN177" s="628"/>
      <c r="AO177" s="628"/>
      <c r="AP177" s="628"/>
      <c r="AQ177" s="628"/>
      <c r="AR177" s="629"/>
      <c r="AS177" s="615"/>
      <c r="AT177" s="616"/>
      <c r="AU177" s="616"/>
      <c r="AV177" s="616"/>
      <c r="AW177" s="616"/>
      <c r="AX177" s="617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2" t="s">
        <v>292</v>
      </c>
      <c r="B178" s="554" t="s">
        <v>148</v>
      </c>
      <c r="C178" s="474"/>
      <c r="D178" s="475"/>
      <c r="E178" s="313"/>
      <c r="F178" s="338" t="s">
        <v>294</v>
      </c>
      <c r="G178" s="339" t="s">
        <v>28</v>
      </c>
      <c r="H178" s="562" t="s">
        <v>295</v>
      </c>
      <c r="I178" s="563"/>
      <c r="J178" s="481"/>
      <c r="K178" s="556" t="s">
        <v>226</v>
      </c>
      <c r="L178" s="557"/>
      <c r="M178" s="306"/>
      <c r="N178" s="381" t="s">
        <v>192</v>
      </c>
      <c r="O178" s="481"/>
      <c r="P178" s="381" t="s">
        <v>193</v>
      </c>
      <c r="Q178" s="479"/>
      <c r="R178" s="480"/>
      <c r="S178" s="299"/>
      <c r="T178" s="299"/>
      <c r="U178" s="302"/>
      <c r="V178" s="381" t="s">
        <v>132</v>
      </c>
      <c r="W178" s="300"/>
      <c r="X178" s="301"/>
      <c r="Y178" s="382" t="s">
        <v>200</v>
      </c>
      <c r="Z178" s="299" t="s">
        <v>305</v>
      </c>
      <c r="AA178" s="383"/>
      <c r="AB178" s="384"/>
      <c r="AC178" s="343" t="s">
        <v>215</v>
      </c>
      <c r="AD178" s="610" t="str">
        <f>RI96</f>
        <v>*فخرآور-رفیعی-****ایمانی-*********</v>
      </c>
      <c r="AE178" s="605"/>
      <c r="AF178" s="605"/>
      <c r="AG178" s="605"/>
      <c r="AH178" s="605"/>
      <c r="AI178" s="605"/>
      <c r="AJ178" s="605"/>
      <c r="AK178" s="605"/>
      <c r="AL178" s="611"/>
      <c r="AM178" s="344" t="s">
        <v>212</v>
      </c>
      <c r="AN178" s="605" t="str">
        <f>RI132</f>
        <v>*******************</v>
      </c>
      <c r="AO178" s="605"/>
      <c r="AP178" s="605"/>
      <c r="AQ178" s="605"/>
      <c r="AR178" s="606"/>
      <c r="AS178" s="615"/>
      <c r="AT178" s="616"/>
      <c r="AU178" s="616"/>
      <c r="AV178" s="616"/>
      <c r="AW178" s="616"/>
      <c r="AX178" s="617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206</v>
      </c>
      <c r="B179" s="386"/>
      <c r="C179" s="387"/>
      <c r="D179" s="388"/>
      <c r="E179" s="318" t="s">
        <v>120</v>
      </c>
      <c r="F179" s="331" t="s">
        <v>157</v>
      </c>
      <c r="G179" s="566" t="s">
        <v>195</v>
      </c>
      <c r="H179" s="567"/>
      <c r="I179" s="567"/>
      <c r="J179" s="568"/>
      <c r="K179" s="579" t="s">
        <v>187</v>
      </c>
      <c r="L179" s="579"/>
      <c r="M179" s="579"/>
      <c r="N179" s="591" t="s">
        <v>196</v>
      </c>
      <c r="O179" s="591"/>
      <c r="P179" s="591"/>
      <c r="Q179" s="591" t="s">
        <v>197</v>
      </c>
      <c r="R179" s="591"/>
      <c r="S179" s="592"/>
      <c r="T179" s="588" t="s">
        <v>204</v>
      </c>
      <c r="U179" s="589"/>
      <c r="V179" s="589"/>
      <c r="W179" s="590"/>
      <c r="X179" s="585" t="s">
        <v>201</v>
      </c>
      <c r="Y179" s="586"/>
      <c r="Z179" s="586"/>
      <c r="AA179" s="586"/>
      <c r="AB179" s="587"/>
      <c r="AC179" s="599" t="str">
        <f>RO60</f>
        <v>**********************************نجفی-**</v>
      </c>
      <c r="AD179" s="599"/>
      <c r="AE179" s="599"/>
      <c r="AF179" s="599"/>
      <c r="AG179" s="599"/>
      <c r="AH179" s="599"/>
      <c r="AI179" s="600"/>
      <c r="AJ179" s="601"/>
      <c r="AK179" s="601"/>
      <c r="AL179" s="601"/>
      <c r="AM179" s="601"/>
      <c r="AN179" s="601"/>
      <c r="AO179" s="601"/>
      <c r="AP179" s="601"/>
      <c r="AQ179" s="601"/>
      <c r="AR179" s="602"/>
      <c r="AS179" s="615"/>
      <c r="AT179" s="616"/>
      <c r="AU179" s="616"/>
      <c r="AV179" s="616"/>
      <c r="AW179" s="616"/>
      <c r="AX179" s="617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109</v>
      </c>
      <c r="F180" s="320" t="s">
        <v>34</v>
      </c>
      <c r="G180" s="569"/>
      <c r="H180" s="570"/>
      <c r="I180" s="570"/>
      <c r="J180" s="571"/>
      <c r="K180" s="593"/>
      <c r="L180" s="593"/>
      <c r="M180" s="593"/>
      <c r="N180" s="593"/>
      <c r="O180" s="593"/>
      <c r="P180" s="593"/>
      <c r="Q180" s="593"/>
      <c r="R180" s="593"/>
      <c r="S180" s="594"/>
      <c r="T180" s="580"/>
      <c r="U180" s="581"/>
      <c r="V180" s="581"/>
      <c r="W180" s="582"/>
      <c r="X180" s="583"/>
      <c r="Y180" s="583"/>
      <c r="Z180" s="583"/>
      <c r="AA180" s="583"/>
      <c r="AB180" s="584"/>
      <c r="AC180" s="595" t="str">
        <f>RO24</f>
        <v>***********</v>
      </c>
      <c r="AD180" s="596"/>
      <c r="AE180" s="596"/>
      <c r="AF180" s="596"/>
      <c r="AG180" s="596"/>
      <c r="AH180" s="596"/>
      <c r="AI180" s="597"/>
      <c r="AJ180" s="598"/>
      <c r="AK180" s="583"/>
      <c r="AL180" s="583"/>
      <c r="AM180" s="583"/>
      <c r="AN180" s="583"/>
      <c r="AO180" s="583"/>
      <c r="AP180" s="583"/>
      <c r="AQ180" s="583"/>
      <c r="AR180" s="584"/>
      <c r="AS180" s="618"/>
      <c r="AT180" s="619"/>
      <c r="AU180" s="619"/>
      <c r="AV180" s="619"/>
      <c r="AW180" s="619"/>
      <c r="AX180" s="620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286</v>
      </c>
      <c r="B181" s="251" t="s">
        <v>324</v>
      </c>
      <c r="C181" s="349" t="s">
        <v>172</v>
      </c>
      <c r="D181" s="350" t="s">
        <v>207</v>
      </c>
      <c r="E181" s="351" t="s">
        <v>209</v>
      </c>
      <c r="F181" s="352" t="s">
        <v>208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303</v>
      </c>
      <c r="O181" s="245" t="s">
        <v>303</v>
      </c>
      <c r="P181" s="193" t="s">
        <v>303</v>
      </c>
      <c r="Q181" s="577" t="s">
        <v>303</v>
      </c>
      <c r="R181" s="578"/>
      <c r="S181" s="246" t="s">
        <v>110</v>
      </c>
      <c r="T181" s="354"/>
      <c r="U181" s="354"/>
      <c r="V181" s="354"/>
      <c r="W181" s="354"/>
      <c r="X181" s="246" t="s">
        <v>111</v>
      </c>
      <c r="Y181" s="354"/>
      <c r="Z181" s="354"/>
      <c r="AA181" s="354"/>
      <c r="AB181" s="354"/>
      <c r="AC181" s="247" t="s">
        <v>135</v>
      </c>
      <c r="AD181" s="248"/>
      <c r="AE181" s="248"/>
      <c r="AF181" s="248"/>
      <c r="AG181" s="249" t="s">
        <v>31</v>
      </c>
      <c r="AH181" s="248"/>
      <c r="AI181" s="248"/>
      <c r="AJ181" s="248"/>
      <c r="AK181" s="247" t="s">
        <v>112</v>
      </c>
      <c r="AL181" s="248"/>
      <c r="AM181" s="248"/>
      <c r="AN181" s="248"/>
      <c r="AO181" s="249" t="s">
        <v>113</v>
      </c>
      <c r="AP181" s="248"/>
      <c r="AQ181" s="248"/>
      <c r="AR181" s="248"/>
      <c r="AS181" s="247" t="s">
        <v>198</v>
      </c>
      <c r="AT181" s="248"/>
      <c r="AU181" s="248"/>
      <c r="AV181" s="250" t="s">
        <v>114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290</v>
      </c>
      <c r="B182" s="252" t="s">
        <v>149</v>
      </c>
      <c r="C182" s="315"/>
      <c r="D182" s="314"/>
      <c r="E182" s="308"/>
      <c r="F182" s="321" t="s">
        <v>104</v>
      </c>
      <c r="G182" s="322" t="s">
        <v>27</v>
      </c>
      <c r="H182" s="558" t="s">
        <v>293</v>
      </c>
      <c r="I182" s="559"/>
      <c r="J182" s="279"/>
      <c r="K182" s="564" t="s">
        <v>297</v>
      </c>
      <c r="L182" s="565"/>
      <c r="M182" s="254"/>
      <c r="N182" s="356" t="s">
        <v>202</v>
      </c>
      <c r="O182" s="255"/>
      <c r="P182" s="253"/>
      <c r="Q182" s="256"/>
      <c r="R182" s="257"/>
      <c r="S182" s="357" t="s">
        <v>194</v>
      </c>
      <c r="T182" s="258"/>
      <c r="U182" s="259"/>
      <c r="V182" s="260"/>
      <c r="W182" s="253"/>
      <c r="X182" s="261"/>
      <c r="Y182" s="261"/>
      <c r="Z182" s="261"/>
      <c r="AA182" s="262"/>
      <c r="AB182" s="263"/>
      <c r="AC182" s="332" t="s">
        <v>213</v>
      </c>
      <c r="AD182" s="574" t="str">
        <f>RG61</f>
        <v>*********************************************************</v>
      </c>
      <c r="AE182" s="575"/>
      <c r="AF182" s="575"/>
      <c r="AG182" s="575"/>
      <c r="AH182" s="575"/>
      <c r="AI182" s="575"/>
      <c r="AJ182" s="575"/>
      <c r="AK182" s="575"/>
      <c r="AL182" s="575"/>
      <c r="AM182" s="575"/>
      <c r="AN182" s="575"/>
      <c r="AO182" s="575"/>
      <c r="AP182" s="575"/>
      <c r="AQ182" s="575"/>
      <c r="AR182" s="576"/>
      <c r="AS182" s="607" t="s">
        <v>216</v>
      </c>
      <c r="AT182" s="608"/>
      <c r="AU182" s="608"/>
      <c r="AV182" s="608"/>
      <c r="AW182" s="608"/>
      <c r="AX182" s="609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291</v>
      </c>
      <c r="B183" s="359" t="s">
        <v>306</v>
      </c>
      <c r="C183" s="360"/>
      <c r="D183" s="361"/>
      <c r="E183" s="309"/>
      <c r="F183" s="323" t="s">
        <v>107</v>
      </c>
      <c r="G183" s="324" t="s">
        <v>27</v>
      </c>
      <c r="H183" s="558" t="s">
        <v>203</v>
      </c>
      <c r="I183" s="559"/>
      <c r="J183" s="279"/>
      <c r="K183" s="564" t="s">
        <v>226</v>
      </c>
      <c r="L183" s="565"/>
      <c r="M183" s="275"/>
      <c r="N183" s="362" t="s">
        <v>199</v>
      </c>
      <c r="O183" s="275"/>
      <c r="P183" s="271"/>
      <c r="Q183" s="271"/>
      <c r="R183" s="276"/>
      <c r="S183" s="363" t="s">
        <v>194</v>
      </c>
      <c r="T183" s="268"/>
      <c r="U183" s="269"/>
      <c r="V183" s="270"/>
      <c r="W183" s="271"/>
      <c r="X183" s="265"/>
      <c r="Y183" s="424"/>
      <c r="Z183" s="264"/>
      <c r="AA183" s="265"/>
      <c r="AB183" s="266"/>
      <c r="AC183" s="333" t="s">
        <v>214</v>
      </c>
      <c r="AD183" s="633" t="str">
        <f>RG25</f>
        <v>********************************</v>
      </c>
      <c r="AE183" s="634"/>
      <c r="AF183" s="634"/>
      <c r="AG183" s="634"/>
      <c r="AH183" s="634"/>
      <c r="AI183" s="634"/>
      <c r="AJ183" s="634"/>
      <c r="AK183" s="634"/>
      <c r="AL183" s="634"/>
      <c r="AM183" s="634"/>
      <c r="AN183" s="634"/>
      <c r="AO183" s="634"/>
      <c r="AP183" s="634"/>
      <c r="AQ183" s="634"/>
      <c r="AR183" s="635"/>
      <c r="AS183" s="612" t="s">
        <v>223</v>
      </c>
      <c r="AT183" s="613"/>
      <c r="AU183" s="613"/>
      <c r="AV183" s="613"/>
      <c r="AW183" s="613"/>
      <c r="AX183" s="614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51" t="s">
        <v>292</v>
      </c>
      <c r="B184" s="553" t="s">
        <v>82</v>
      </c>
      <c r="C184" s="472"/>
      <c r="D184" s="473"/>
      <c r="E184" s="310"/>
      <c r="F184" s="325" t="s">
        <v>294</v>
      </c>
      <c r="G184" s="326" t="s">
        <v>27</v>
      </c>
      <c r="H184" s="564" t="s">
        <v>295</v>
      </c>
      <c r="I184" s="565"/>
      <c r="J184" s="496"/>
      <c r="K184" s="603" t="s">
        <v>226</v>
      </c>
      <c r="L184" s="604"/>
      <c r="M184" s="278"/>
      <c r="N184" s="366" t="s">
        <v>192</v>
      </c>
      <c r="O184" s="476"/>
      <c r="P184" s="366" t="s">
        <v>193</v>
      </c>
      <c r="Q184" s="477"/>
      <c r="R184" s="478"/>
      <c r="S184" s="267"/>
      <c r="T184" s="267"/>
      <c r="U184" s="483"/>
      <c r="V184" s="366" t="s">
        <v>132</v>
      </c>
      <c r="W184" s="272"/>
      <c r="X184" s="273"/>
      <c r="Y184" s="367" t="s">
        <v>200</v>
      </c>
      <c r="Z184" s="267" t="s">
        <v>185</v>
      </c>
      <c r="AA184" s="368"/>
      <c r="AB184" s="369"/>
      <c r="AC184" s="345" t="s">
        <v>215</v>
      </c>
      <c r="AD184" s="624" t="str">
        <f>RG97</f>
        <v>*فخرآور-***************</v>
      </c>
      <c r="AE184" s="624"/>
      <c r="AF184" s="624"/>
      <c r="AG184" s="624"/>
      <c r="AH184" s="624"/>
      <c r="AI184" s="624"/>
      <c r="AJ184" s="624"/>
      <c r="AK184" s="624"/>
      <c r="AL184" s="625"/>
      <c r="AM184" s="346" t="s">
        <v>212</v>
      </c>
      <c r="AN184" s="624" t="str">
        <f>RG133</f>
        <v>*******************</v>
      </c>
      <c r="AO184" s="624"/>
      <c r="AP184" s="624"/>
      <c r="AQ184" s="624"/>
      <c r="AR184" s="626"/>
      <c r="AS184" s="615"/>
      <c r="AT184" s="616"/>
      <c r="AU184" s="616"/>
      <c r="AV184" s="616"/>
      <c r="AW184" s="616"/>
      <c r="AX184" s="617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290</v>
      </c>
      <c r="B185" s="280" t="s">
        <v>232</v>
      </c>
      <c r="C185" s="316"/>
      <c r="D185" s="317"/>
      <c r="E185" s="311"/>
      <c r="F185" s="327" t="s">
        <v>104</v>
      </c>
      <c r="G185" s="328" t="s">
        <v>28</v>
      </c>
      <c r="H185" s="560" t="s">
        <v>293</v>
      </c>
      <c r="I185" s="561"/>
      <c r="J185" s="307"/>
      <c r="K185" s="572" t="s">
        <v>297</v>
      </c>
      <c r="L185" s="573"/>
      <c r="M185" s="282"/>
      <c r="N185" s="371" t="s">
        <v>202</v>
      </c>
      <c r="O185" s="283"/>
      <c r="P185" s="281"/>
      <c r="Q185" s="284"/>
      <c r="R185" s="285"/>
      <c r="S185" s="372" t="s">
        <v>194</v>
      </c>
      <c r="T185" s="286"/>
      <c r="U185" s="287"/>
      <c r="V185" s="288"/>
      <c r="W185" s="281"/>
      <c r="X185" s="281"/>
      <c r="Y185" s="281"/>
      <c r="Z185" s="281"/>
      <c r="AA185" s="294"/>
      <c r="AB185" s="295"/>
      <c r="AC185" s="347" t="s">
        <v>213</v>
      </c>
      <c r="AD185" s="630" t="str">
        <f>RJ61</f>
        <v>*********************************************************</v>
      </c>
      <c r="AE185" s="631"/>
      <c r="AF185" s="631"/>
      <c r="AG185" s="631"/>
      <c r="AH185" s="631"/>
      <c r="AI185" s="631"/>
      <c r="AJ185" s="631"/>
      <c r="AK185" s="631"/>
      <c r="AL185" s="631"/>
      <c r="AM185" s="631"/>
      <c r="AN185" s="631"/>
      <c r="AO185" s="631"/>
      <c r="AP185" s="631"/>
      <c r="AQ185" s="631"/>
      <c r="AR185" s="632"/>
      <c r="AS185" s="615"/>
      <c r="AT185" s="616"/>
      <c r="AU185" s="616"/>
      <c r="AV185" s="616"/>
      <c r="AW185" s="616"/>
      <c r="AX185" s="617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291</v>
      </c>
      <c r="B186" s="374" t="s">
        <v>306</v>
      </c>
      <c r="C186" s="375"/>
      <c r="D186" s="376"/>
      <c r="E186" s="312"/>
      <c r="F186" s="329" t="s">
        <v>107</v>
      </c>
      <c r="G186" s="330" t="s">
        <v>28</v>
      </c>
      <c r="H186" s="560" t="s">
        <v>203</v>
      </c>
      <c r="I186" s="561"/>
      <c r="J186" s="307"/>
      <c r="K186" s="572" t="s">
        <v>226</v>
      </c>
      <c r="L186" s="573"/>
      <c r="M186" s="303"/>
      <c r="N186" s="377" t="s">
        <v>199</v>
      </c>
      <c r="O186" s="303"/>
      <c r="P186" s="292"/>
      <c r="Q186" s="292"/>
      <c r="R186" s="304"/>
      <c r="S186" s="378" t="s">
        <v>194</v>
      </c>
      <c r="T186" s="289"/>
      <c r="U186" s="290"/>
      <c r="V186" s="291"/>
      <c r="W186" s="292"/>
      <c r="X186" s="297"/>
      <c r="Y186" s="297"/>
      <c r="Z186" s="296"/>
      <c r="AA186" s="297"/>
      <c r="AB186" s="298"/>
      <c r="AC186" s="334" t="s">
        <v>214</v>
      </c>
      <c r="AD186" s="627" t="str">
        <f>RJ25</f>
        <v>********************************</v>
      </c>
      <c r="AE186" s="628"/>
      <c r="AF186" s="628"/>
      <c r="AG186" s="628"/>
      <c r="AH186" s="628"/>
      <c r="AI186" s="628"/>
      <c r="AJ186" s="628"/>
      <c r="AK186" s="628"/>
      <c r="AL186" s="628"/>
      <c r="AM186" s="628"/>
      <c r="AN186" s="628"/>
      <c r="AO186" s="628"/>
      <c r="AP186" s="628"/>
      <c r="AQ186" s="628"/>
      <c r="AR186" s="629"/>
      <c r="AS186" s="615"/>
      <c r="AT186" s="616"/>
      <c r="AU186" s="616"/>
      <c r="AV186" s="616"/>
      <c r="AW186" s="616"/>
      <c r="AX186" s="617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2" t="s">
        <v>292</v>
      </c>
      <c r="B187" s="554" t="s">
        <v>232</v>
      </c>
      <c r="C187" s="474"/>
      <c r="D187" s="475"/>
      <c r="E187" s="313"/>
      <c r="F187" s="338" t="s">
        <v>294</v>
      </c>
      <c r="G187" s="339" t="s">
        <v>28</v>
      </c>
      <c r="H187" s="562" t="s">
        <v>295</v>
      </c>
      <c r="I187" s="563"/>
      <c r="J187" s="481"/>
      <c r="K187" s="556" t="s">
        <v>226</v>
      </c>
      <c r="L187" s="557"/>
      <c r="M187" s="306"/>
      <c r="N187" s="381" t="s">
        <v>192</v>
      </c>
      <c r="O187" s="481"/>
      <c r="P187" s="381" t="s">
        <v>193</v>
      </c>
      <c r="Q187" s="479"/>
      <c r="R187" s="480"/>
      <c r="S187" s="299"/>
      <c r="T187" s="299"/>
      <c r="U187" s="484"/>
      <c r="V187" s="381" t="s">
        <v>132</v>
      </c>
      <c r="W187" s="300"/>
      <c r="X187" s="301"/>
      <c r="Y187" s="382" t="s">
        <v>200</v>
      </c>
      <c r="Z187" s="299" t="s">
        <v>185</v>
      </c>
      <c r="AA187" s="383"/>
      <c r="AB187" s="384"/>
      <c r="AC187" s="343" t="s">
        <v>215</v>
      </c>
      <c r="AD187" s="610" t="str">
        <f>RI97</f>
        <v>**رفیعی-***آجعفری-**********</v>
      </c>
      <c r="AE187" s="605"/>
      <c r="AF187" s="605"/>
      <c r="AG187" s="605"/>
      <c r="AH187" s="605"/>
      <c r="AI187" s="605"/>
      <c r="AJ187" s="605"/>
      <c r="AK187" s="605"/>
      <c r="AL187" s="611"/>
      <c r="AM187" s="344" t="s">
        <v>212</v>
      </c>
      <c r="AN187" s="605" t="str">
        <f>RI133</f>
        <v>*******************</v>
      </c>
      <c r="AO187" s="605"/>
      <c r="AP187" s="605"/>
      <c r="AQ187" s="605"/>
      <c r="AR187" s="606"/>
      <c r="AS187" s="615"/>
      <c r="AT187" s="616"/>
      <c r="AU187" s="616"/>
      <c r="AV187" s="616"/>
      <c r="AW187" s="616"/>
      <c r="AX187" s="617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206</v>
      </c>
      <c r="B188" s="386"/>
      <c r="C188" s="387"/>
      <c r="D188" s="388"/>
      <c r="E188" s="318" t="s">
        <v>120</v>
      </c>
      <c r="F188" s="331" t="s">
        <v>157</v>
      </c>
      <c r="G188" s="566" t="s">
        <v>195</v>
      </c>
      <c r="H188" s="567"/>
      <c r="I188" s="567"/>
      <c r="J188" s="568"/>
      <c r="K188" s="579" t="s">
        <v>187</v>
      </c>
      <c r="L188" s="579"/>
      <c r="M188" s="579"/>
      <c r="N188" s="591" t="s">
        <v>196</v>
      </c>
      <c r="O188" s="591"/>
      <c r="P188" s="591"/>
      <c r="Q188" s="591" t="s">
        <v>197</v>
      </c>
      <c r="R188" s="591"/>
      <c r="S188" s="592"/>
      <c r="T188" s="588" t="s">
        <v>204</v>
      </c>
      <c r="U188" s="589"/>
      <c r="V188" s="589"/>
      <c r="W188" s="590"/>
      <c r="X188" s="585" t="s">
        <v>201</v>
      </c>
      <c r="Y188" s="586"/>
      <c r="Z188" s="586"/>
      <c r="AA188" s="586"/>
      <c r="AB188" s="587"/>
      <c r="AC188" s="599" t="str">
        <f>RO61</f>
        <v>*************************************</v>
      </c>
      <c r="AD188" s="599"/>
      <c r="AE188" s="599"/>
      <c r="AF188" s="599"/>
      <c r="AG188" s="599"/>
      <c r="AH188" s="599"/>
      <c r="AI188" s="600"/>
      <c r="AJ188" s="601"/>
      <c r="AK188" s="601"/>
      <c r="AL188" s="601"/>
      <c r="AM188" s="601"/>
      <c r="AN188" s="601"/>
      <c r="AO188" s="601"/>
      <c r="AP188" s="601"/>
      <c r="AQ188" s="601"/>
      <c r="AR188" s="602"/>
      <c r="AS188" s="615"/>
      <c r="AT188" s="616"/>
      <c r="AU188" s="616"/>
      <c r="AV188" s="616"/>
      <c r="AW188" s="616"/>
      <c r="AX188" s="617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109</v>
      </c>
      <c r="F189" s="320" t="s">
        <v>34</v>
      </c>
      <c r="G189" s="569"/>
      <c r="H189" s="570"/>
      <c r="I189" s="570"/>
      <c r="J189" s="571"/>
      <c r="K189" s="593"/>
      <c r="L189" s="593"/>
      <c r="M189" s="593"/>
      <c r="N189" s="593"/>
      <c r="O189" s="593"/>
      <c r="P189" s="593"/>
      <c r="Q189" s="593"/>
      <c r="R189" s="593"/>
      <c r="S189" s="594"/>
      <c r="T189" s="580"/>
      <c r="U189" s="581"/>
      <c r="V189" s="581"/>
      <c r="W189" s="582"/>
      <c r="X189" s="583"/>
      <c r="Y189" s="583"/>
      <c r="Z189" s="583"/>
      <c r="AA189" s="583"/>
      <c r="AB189" s="584"/>
      <c r="AC189" s="595" t="str">
        <f>RO25</f>
        <v>***********</v>
      </c>
      <c r="AD189" s="596"/>
      <c r="AE189" s="596"/>
      <c r="AF189" s="596"/>
      <c r="AG189" s="596"/>
      <c r="AH189" s="596"/>
      <c r="AI189" s="597"/>
      <c r="AJ189" s="598"/>
      <c r="AK189" s="583"/>
      <c r="AL189" s="583"/>
      <c r="AM189" s="583"/>
      <c r="AN189" s="583"/>
      <c r="AO189" s="583"/>
      <c r="AP189" s="583"/>
      <c r="AQ189" s="583"/>
      <c r="AR189" s="584"/>
      <c r="AS189" s="618"/>
      <c r="AT189" s="619"/>
      <c r="AU189" s="619"/>
      <c r="AV189" s="619"/>
      <c r="AW189" s="619"/>
      <c r="AX189" s="620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40</v>
      </c>
      <c r="B190" s="251" t="s">
        <v>325</v>
      </c>
      <c r="C190" s="349" t="s">
        <v>172</v>
      </c>
      <c r="D190" s="350" t="s">
        <v>207</v>
      </c>
      <c r="E190" s="351" t="s">
        <v>209</v>
      </c>
      <c r="F190" s="352" t="s">
        <v>208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303</v>
      </c>
      <c r="O190" s="245" t="s">
        <v>303</v>
      </c>
      <c r="P190" s="193" t="s">
        <v>303</v>
      </c>
      <c r="Q190" s="577" t="s">
        <v>303</v>
      </c>
      <c r="R190" s="578"/>
      <c r="S190" s="246" t="s">
        <v>110</v>
      </c>
      <c r="T190" s="354"/>
      <c r="U190" s="354"/>
      <c r="V190" s="354"/>
      <c r="W190" s="354"/>
      <c r="X190" s="246" t="s">
        <v>111</v>
      </c>
      <c r="Y190" s="354"/>
      <c r="Z190" s="354"/>
      <c r="AA190" s="354"/>
      <c r="AB190" s="354"/>
      <c r="AC190" s="247" t="s">
        <v>135</v>
      </c>
      <c r="AD190" s="248"/>
      <c r="AE190" s="248"/>
      <c r="AF190" s="248"/>
      <c r="AG190" s="249" t="s">
        <v>31</v>
      </c>
      <c r="AH190" s="248"/>
      <c r="AI190" s="248"/>
      <c r="AJ190" s="248"/>
      <c r="AK190" s="247" t="s">
        <v>112</v>
      </c>
      <c r="AL190" s="248"/>
      <c r="AM190" s="248"/>
      <c r="AN190" s="248"/>
      <c r="AO190" s="249" t="s">
        <v>113</v>
      </c>
      <c r="AP190" s="248"/>
      <c r="AQ190" s="248"/>
      <c r="AR190" s="248"/>
      <c r="AS190" s="247" t="s">
        <v>198</v>
      </c>
      <c r="AT190" s="248"/>
      <c r="AU190" s="248"/>
      <c r="AV190" s="250" t="s">
        <v>114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290</v>
      </c>
      <c r="B191" s="252" t="s">
        <v>168</v>
      </c>
      <c r="C191" s="315"/>
      <c r="D191" s="314"/>
      <c r="E191" s="308"/>
      <c r="F191" s="321" t="s">
        <v>104</v>
      </c>
      <c r="G191" s="322" t="s">
        <v>27</v>
      </c>
      <c r="H191" s="558" t="s">
        <v>293</v>
      </c>
      <c r="I191" s="559"/>
      <c r="J191" s="279"/>
      <c r="K191" s="564" t="s">
        <v>297</v>
      </c>
      <c r="L191" s="565"/>
      <c r="M191" s="254"/>
      <c r="N191" s="356" t="s">
        <v>202</v>
      </c>
      <c r="O191" s="255"/>
      <c r="P191" s="253"/>
      <c r="Q191" s="256"/>
      <c r="R191" s="257"/>
      <c r="S191" s="357" t="s">
        <v>194</v>
      </c>
      <c r="T191" s="258"/>
      <c r="U191" s="259"/>
      <c r="V191" s="260"/>
      <c r="W191" s="253"/>
      <c r="X191" s="262"/>
      <c r="Y191" s="423"/>
      <c r="Z191" s="261"/>
      <c r="AA191" s="262"/>
      <c r="AB191" s="263"/>
      <c r="AC191" s="332" t="s">
        <v>213</v>
      </c>
      <c r="AD191" s="574" t="str">
        <f>RG62</f>
        <v>*حا ج محمدی- *******************************************************</v>
      </c>
      <c r="AE191" s="575"/>
      <c r="AF191" s="575"/>
      <c r="AG191" s="575"/>
      <c r="AH191" s="575"/>
      <c r="AI191" s="575"/>
      <c r="AJ191" s="575"/>
      <c r="AK191" s="575"/>
      <c r="AL191" s="575"/>
      <c r="AM191" s="575"/>
      <c r="AN191" s="575"/>
      <c r="AO191" s="575"/>
      <c r="AP191" s="575"/>
      <c r="AQ191" s="575"/>
      <c r="AR191" s="576"/>
      <c r="AS191" s="607" t="s">
        <v>216</v>
      </c>
      <c r="AT191" s="608"/>
      <c r="AU191" s="608"/>
      <c r="AV191" s="608"/>
      <c r="AW191" s="608"/>
      <c r="AX191" s="609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291</v>
      </c>
      <c r="B192" s="359" t="s">
        <v>308</v>
      </c>
      <c r="C192" s="360"/>
      <c r="D192" s="361"/>
      <c r="E192" s="309"/>
      <c r="F192" s="323" t="s">
        <v>107</v>
      </c>
      <c r="G192" s="324" t="s">
        <v>27</v>
      </c>
      <c r="H192" s="558" t="s">
        <v>203</v>
      </c>
      <c r="I192" s="559"/>
      <c r="J192" s="279"/>
      <c r="K192" s="564" t="s">
        <v>226</v>
      </c>
      <c r="L192" s="565"/>
      <c r="M192" s="275"/>
      <c r="N192" s="362" t="s">
        <v>199</v>
      </c>
      <c r="O192" s="275"/>
      <c r="P192" s="271"/>
      <c r="Q192" s="271"/>
      <c r="R192" s="276"/>
      <c r="S192" s="363" t="s">
        <v>194</v>
      </c>
      <c r="T192" s="268"/>
      <c r="U192" s="269"/>
      <c r="V192" s="270"/>
      <c r="W192" s="271"/>
      <c r="X192" s="265"/>
      <c r="Y192" s="424"/>
      <c r="Z192" s="264"/>
      <c r="AA192" s="265"/>
      <c r="AB192" s="266"/>
      <c r="AC192" s="333" t="s">
        <v>214</v>
      </c>
      <c r="AD192" s="633" t="str">
        <f>RG26</f>
        <v>********************************</v>
      </c>
      <c r="AE192" s="634"/>
      <c r="AF192" s="634"/>
      <c r="AG192" s="634"/>
      <c r="AH192" s="634"/>
      <c r="AI192" s="634"/>
      <c r="AJ192" s="634"/>
      <c r="AK192" s="634"/>
      <c r="AL192" s="634"/>
      <c r="AM192" s="634"/>
      <c r="AN192" s="634"/>
      <c r="AO192" s="634"/>
      <c r="AP192" s="634"/>
      <c r="AQ192" s="634"/>
      <c r="AR192" s="635"/>
      <c r="AS192" s="612" t="s">
        <v>223</v>
      </c>
      <c r="AT192" s="613"/>
      <c r="AU192" s="613"/>
      <c r="AV192" s="613"/>
      <c r="AW192" s="613"/>
      <c r="AX192" s="614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51" t="s">
        <v>292</v>
      </c>
      <c r="B193" s="553" t="s">
        <v>168</v>
      </c>
      <c r="C193" s="472"/>
      <c r="D193" s="473"/>
      <c r="E193" s="310"/>
      <c r="F193" s="325" t="s">
        <v>294</v>
      </c>
      <c r="G193" s="326" t="s">
        <v>27</v>
      </c>
      <c r="H193" s="564" t="s">
        <v>295</v>
      </c>
      <c r="I193" s="565"/>
      <c r="J193" s="496"/>
      <c r="K193" s="603" t="s">
        <v>226</v>
      </c>
      <c r="L193" s="604"/>
      <c r="M193" s="278"/>
      <c r="N193" s="366" t="s">
        <v>192</v>
      </c>
      <c r="O193" s="476"/>
      <c r="P193" s="366" t="s">
        <v>193</v>
      </c>
      <c r="Q193" s="477"/>
      <c r="R193" s="478"/>
      <c r="S193" s="267"/>
      <c r="T193" s="267"/>
      <c r="U193" s="483"/>
      <c r="V193" s="366" t="s">
        <v>132</v>
      </c>
      <c r="W193" s="272"/>
      <c r="X193" s="499"/>
      <c r="Y193" s="367" t="s">
        <v>200</v>
      </c>
      <c r="Z193" s="267" t="s">
        <v>305</v>
      </c>
      <c r="AA193" s="368"/>
      <c r="AB193" s="369"/>
      <c r="AC193" s="345" t="s">
        <v>215</v>
      </c>
      <c r="AD193" s="624" t="str">
        <f>RG98</f>
        <v>*****************</v>
      </c>
      <c r="AE193" s="624"/>
      <c r="AF193" s="624"/>
      <c r="AG193" s="624"/>
      <c r="AH193" s="624"/>
      <c r="AI193" s="624"/>
      <c r="AJ193" s="624"/>
      <c r="AK193" s="624"/>
      <c r="AL193" s="625"/>
      <c r="AM193" s="346" t="s">
        <v>212</v>
      </c>
      <c r="AN193" s="624" t="str">
        <f>RG134</f>
        <v>*******************</v>
      </c>
      <c r="AO193" s="624"/>
      <c r="AP193" s="624"/>
      <c r="AQ193" s="624"/>
      <c r="AR193" s="626"/>
      <c r="AS193" s="615"/>
      <c r="AT193" s="616"/>
      <c r="AU193" s="616"/>
      <c r="AV193" s="616"/>
      <c r="AW193" s="616"/>
      <c r="AX193" s="617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290</v>
      </c>
      <c r="B194" s="280" t="s">
        <v>148</v>
      </c>
      <c r="C194" s="316"/>
      <c r="D194" s="317"/>
      <c r="E194" s="311"/>
      <c r="F194" s="327" t="s">
        <v>104</v>
      </c>
      <c r="G194" s="328" t="s">
        <v>28</v>
      </c>
      <c r="H194" s="560" t="s">
        <v>293</v>
      </c>
      <c r="I194" s="561"/>
      <c r="J194" s="307"/>
      <c r="K194" s="572" t="s">
        <v>297</v>
      </c>
      <c r="L194" s="573"/>
      <c r="M194" s="282"/>
      <c r="N194" s="371" t="s">
        <v>202</v>
      </c>
      <c r="O194" s="283"/>
      <c r="P194" s="281"/>
      <c r="Q194" s="284"/>
      <c r="R194" s="285"/>
      <c r="S194" s="372" t="s">
        <v>194</v>
      </c>
      <c r="T194" s="286"/>
      <c r="U194" s="287"/>
      <c r="V194" s="288"/>
      <c r="W194" s="281"/>
      <c r="X194" s="281"/>
      <c r="Y194" s="281"/>
      <c r="Z194" s="281"/>
      <c r="AA194" s="294"/>
      <c r="AB194" s="295"/>
      <c r="AC194" s="347" t="s">
        <v>213</v>
      </c>
      <c r="AD194" s="630" t="str">
        <f>RJ62</f>
        <v>*********************************************************</v>
      </c>
      <c r="AE194" s="631"/>
      <c r="AF194" s="631"/>
      <c r="AG194" s="631"/>
      <c r="AH194" s="631"/>
      <c r="AI194" s="631"/>
      <c r="AJ194" s="631"/>
      <c r="AK194" s="631"/>
      <c r="AL194" s="631"/>
      <c r="AM194" s="631"/>
      <c r="AN194" s="631"/>
      <c r="AO194" s="631"/>
      <c r="AP194" s="631"/>
      <c r="AQ194" s="631"/>
      <c r="AR194" s="632"/>
      <c r="AS194" s="615"/>
      <c r="AT194" s="616"/>
      <c r="AU194" s="616"/>
      <c r="AV194" s="616"/>
      <c r="AW194" s="616"/>
      <c r="AX194" s="617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291</v>
      </c>
      <c r="B195" s="374" t="s">
        <v>308</v>
      </c>
      <c r="C195" s="375"/>
      <c r="D195" s="376"/>
      <c r="E195" s="312"/>
      <c r="F195" s="329" t="s">
        <v>107</v>
      </c>
      <c r="G195" s="330" t="s">
        <v>28</v>
      </c>
      <c r="H195" s="560" t="s">
        <v>203</v>
      </c>
      <c r="I195" s="561"/>
      <c r="J195" s="307"/>
      <c r="K195" s="572" t="s">
        <v>226</v>
      </c>
      <c r="L195" s="573"/>
      <c r="M195" s="303"/>
      <c r="N195" s="377" t="s">
        <v>199</v>
      </c>
      <c r="O195" s="303"/>
      <c r="P195" s="292"/>
      <c r="Q195" s="292"/>
      <c r="R195" s="304"/>
      <c r="S195" s="378" t="s">
        <v>194</v>
      </c>
      <c r="T195" s="289"/>
      <c r="U195" s="290"/>
      <c r="V195" s="291"/>
      <c r="W195" s="292"/>
      <c r="X195" s="297"/>
      <c r="Y195" s="297"/>
      <c r="Z195" s="296"/>
      <c r="AA195" s="297"/>
      <c r="AB195" s="298"/>
      <c r="AC195" s="334" t="s">
        <v>214</v>
      </c>
      <c r="AD195" s="627" t="str">
        <f>RJ26</f>
        <v>********************************</v>
      </c>
      <c r="AE195" s="628"/>
      <c r="AF195" s="628"/>
      <c r="AG195" s="628"/>
      <c r="AH195" s="628"/>
      <c r="AI195" s="628"/>
      <c r="AJ195" s="628"/>
      <c r="AK195" s="628"/>
      <c r="AL195" s="628"/>
      <c r="AM195" s="628"/>
      <c r="AN195" s="628"/>
      <c r="AO195" s="628"/>
      <c r="AP195" s="628"/>
      <c r="AQ195" s="628"/>
      <c r="AR195" s="629"/>
      <c r="AS195" s="615"/>
      <c r="AT195" s="616"/>
      <c r="AU195" s="616"/>
      <c r="AV195" s="616"/>
      <c r="AW195" s="616"/>
      <c r="AX195" s="617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2" t="s">
        <v>292</v>
      </c>
      <c r="B196" s="554" t="s">
        <v>148</v>
      </c>
      <c r="C196" s="474"/>
      <c r="D196" s="475"/>
      <c r="E196" s="313"/>
      <c r="F196" s="338" t="s">
        <v>294</v>
      </c>
      <c r="G196" s="339" t="s">
        <v>28</v>
      </c>
      <c r="H196" s="562" t="s">
        <v>295</v>
      </c>
      <c r="I196" s="563"/>
      <c r="J196" s="481"/>
      <c r="K196" s="556" t="s">
        <v>226</v>
      </c>
      <c r="L196" s="557"/>
      <c r="M196" s="306"/>
      <c r="N196" s="381" t="s">
        <v>192</v>
      </c>
      <c r="O196" s="481"/>
      <c r="P196" s="381" t="s">
        <v>193</v>
      </c>
      <c r="Q196" s="479"/>
      <c r="R196" s="480"/>
      <c r="S196" s="299"/>
      <c r="T196" s="299"/>
      <c r="U196" s="484"/>
      <c r="V196" s="381" t="s">
        <v>132</v>
      </c>
      <c r="W196" s="485"/>
      <c r="X196" s="301"/>
      <c r="Y196" s="382" t="s">
        <v>200</v>
      </c>
      <c r="Z196" s="299" t="s">
        <v>305</v>
      </c>
      <c r="AA196" s="383"/>
      <c r="AB196" s="384"/>
      <c r="AC196" s="343" t="s">
        <v>215</v>
      </c>
      <c r="AD196" s="610" t="str">
        <f>RI98</f>
        <v>*******ایمانی-*********</v>
      </c>
      <c r="AE196" s="605"/>
      <c r="AF196" s="605"/>
      <c r="AG196" s="605"/>
      <c r="AH196" s="605"/>
      <c r="AI196" s="605"/>
      <c r="AJ196" s="605"/>
      <c r="AK196" s="605"/>
      <c r="AL196" s="611"/>
      <c r="AM196" s="344" t="s">
        <v>212</v>
      </c>
      <c r="AN196" s="605" t="str">
        <f>RI134</f>
        <v>*******************</v>
      </c>
      <c r="AO196" s="605"/>
      <c r="AP196" s="605"/>
      <c r="AQ196" s="605"/>
      <c r="AR196" s="606"/>
      <c r="AS196" s="615"/>
      <c r="AT196" s="616"/>
      <c r="AU196" s="616"/>
      <c r="AV196" s="616"/>
      <c r="AW196" s="616"/>
      <c r="AX196" s="617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206</v>
      </c>
      <c r="B197" s="386"/>
      <c r="C197" s="387"/>
      <c r="D197" s="388"/>
      <c r="E197" s="318" t="s">
        <v>120</v>
      </c>
      <c r="F197" s="331" t="s">
        <v>157</v>
      </c>
      <c r="G197" s="566" t="s">
        <v>195</v>
      </c>
      <c r="H197" s="567"/>
      <c r="I197" s="567"/>
      <c r="J197" s="568"/>
      <c r="K197" s="579" t="s">
        <v>187</v>
      </c>
      <c r="L197" s="579"/>
      <c r="M197" s="579"/>
      <c r="N197" s="591" t="s">
        <v>196</v>
      </c>
      <c r="O197" s="591"/>
      <c r="P197" s="591"/>
      <c r="Q197" s="591" t="s">
        <v>197</v>
      </c>
      <c r="R197" s="591"/>
      <c r="S197" s="592"/>
      <c r="T197" s="588" t="s">
        <v>204</v>
      </c>
      <c r="U197" s="589"/>
      <c r="V197" s="589"/>
      <c r="W197" s="590"/>
      <c r="X197" s="585" t="s">
        <v>201</v>
      </c>
      <c r="Y197" s="586"/>
      <c r="Z197" s="586"/>
      <c r="AA197" s="586"/>
      <c r="AB197" s="587"/>
      <c r="AC197" s="599" t="str">
        <f>RO62</f>
        <v>************************************جعفری-</v>
      </c>
      <c r="AD197" s="599"/>
      <c r="AE197" s="599"/>
      <c r="AF197" s="599"/>
      <c r="AG197" s="599"/>
      <c r="AH197" s="599"/>
      <c r="AI197" s="600"/>
      <c r="AJ197" s="601"/>
      <c r="AK197" s="601"/>
      <c r="AL197" s="601"/>
      <c r="AM197" s="601"/>
      <c r="AN197" s="601"/>
      <c r="AO197" s="601"/>
      <c r="AP197" s="601"/>
      <c r="AQ197" s="601"/>
      <c r="AR197" s="602"/>
      <c r="AS197" s="615"/>
      <c r="AT197" s="616"/>
      <c r="AU197" s="616"/>
      <c r="AV197" s="616"/>
      <c r="AW197" s="616"/>
      <c r="AX197" s="617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109</v>
      </c>
      <c r="F198" s="320" t="s">
        <v>34</v>
      </c>
      <c r="G198" s="569"/>
      <c r="H198" s="570"/>
      <c r="I198" s="570"/>
      <c r="J198" s="571"/>
      <c r="K198" s="593"/>
      <c r="L198" s="593"/>
      <c r="M198" s="593"/>
      <c r="N198" s="593"/>
      <c r="O198" s="593"/>
      <c r="P198" s="593"/>
      <c r="Q198" s="593"/>
      <c r="R198" s="593"/>
      <c r="S198" s="594"/>
      <c r="T198" s="580"/>
      <c r="U198" s="581"/>
      <c r="V198" s="581"/>
      <c r="W198" s="582"/>
      <c r="X198" s="583"/>
      <c r="Y198" s="583"/>
      <c r="Z198" s="583"/>
      <c r="AA198" s="583"/>
      <c r="AB198" s="584"/>
      <c r="AC198" s="595" t="str">
        <f>RO26</f>
        <v>***********</v>
      </c>
      <c r="AD198" s="596"/>
      <c r="AE198" s="596"/>
      <c r="AF198" s="596"/>
      <c r="AG198" s="596"/>
      <c r="AH198" s="596"/>
      <c r="AI198" s="597"/>
      <c r="AJ198" s="598"/>
      <c r="AK198" s="583"/>
      <c r="AL198" s="583"/>
      <c r="AM198" s="583"/>
      <c r="AN198" s="583"/>
      <c r="AO198" s="583"/>
      <c r="AP198" s="583"/>
      <c r="AQ198" s="583"/>
      <c r="AR198" s="584"/>
      <c r="AS198" s="618"/>
      <c r="AT198" s="619"/>
      <c r="AU198" s="619"/>
      <c r="AV198" s="619"/>
      <c r="AW198" s="619"/>
      <c r="AX198" s="620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299</v>
      </c>
      <c r="B199" s="251" t="s">
        <v>326</v>
      </c>
      <c r="C199" s="349" t="s">
        <v>172</v>
      </c>
      <c r="D199" s="350" t="s">
        <v>207</v>
      </c>
      <c r="E199" s="351" t="s">
        <v>209</v>
      </c>
      <c r="F199" s="352" t="s">
        <v>208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303</v>
      </c>
      <c r="O199" s="245" t="s">
        <v>303</v>
      </c>
      <c r="P199" s="193" t="s">
        <v>303</v>
      </c>
      <c r="Q199" s="577" t="s">
        <v>303</v>
      </c>
      <c r="R199" s="578"/>
      <c r="S199" s="246" t="s">
        <v>110</v>
      </c>
      <c r="T199" s="354"/>
      <c r="U199" s="354"/>
      <c r="V199" s="354"/>
      <c r="W199" s="354"/>
      <c r="X199" s="246" t="s">
        <v>111</v>
      </c>
      <c r="Y199" s="354"/>
      <c r="Z199" s="354"/>
      <c r="AA199" s="354"/>
      <c r="AB199" s="354"/>
      <c r="AC199" s="247" t="s">
        <v>135</v>
      </c>
      <c r="AD199" s="248"/>
      <c r="AE199" s="248"/>
      <c r="AF199" s="248"/>
      <c r="AG199" s="249" t="s">
        <v>31</v>
      </c>
      <c r="AH199" s="248"/>
      <c r="AI199" s="248"/>
      <c r="AJ199" s="248"/>
      <c r="AK199" s="247" t="s">
        <v>112</v>
      </c>
      <c r="AL199" s="248"/>
      <c r="AM199" s="248"/>
      <c r="AN199" s="248"/>
      <c r="AO199" s="249" t="s">
        <v>113</v>
      </c>
      <c r="AP199" s="248"/>
      <c r="AQ199" s="248"/>
      <c r="AR199" s="248"/>
      <c r="AS199" s="247" t="s">
        <v>198</v>
      </c>
      <c r="AT199" s="248"/>
      <c r="AU199" s="248"/>
      <c r="AV199" s="250" t="s">
        <v>114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290</v>
      </c>
      <c r="B200" s="252" t="s">
        <v>149</v>
      </c>
      <c r="C200" s="315"/>
      <c r="D200" s="314"/>
      <c r="E200" s="308"/>
      <c r="F200" s="321" t="s">
        <v>104</v>
      </c>
      <c r="G200" s="322" t="s">
        <v>27</v>
      </c>
      <c r="H200" s="558" t="s">
        <v>293</v>
      </c>
      <c r="I200" s="559"/>
      <c r="J200" s="279"/>
      <c r="K200" s="564" t="s">
        <v>297</v>
      </c>
      <c r="L200" s="565"/>
      <c r="M200" s="254"/>
      <c r="N200" s="356" t="s">
        <v>202</v>
      </c>
      <c r="O200" s="255"/>
      <c r="P200" s="253"/>
      <c r="Q200" s="256"/>
      <c r="R200" s="257"/>
      <c r="S200" s="357" t="s">
        <v>194</v>
      </c>
      <c r="T200" s="258"/>
      <c r="U200" s="259"/>
      <c r="V200" s="260"/>
      <c r="W200" s="253"/>
      <c r="X200" s="261"/>
      <c r="Y200" s="261"/>
      <c r="Z200" s="261"/>
      <c r="AA200" s="262"/>
      <c r="AB200" s="263"/>
      <c r="AC200" s="332" t="s">
        <v>213</v>
      </c>
      <c r="AD200" s="574" t="str">
        <f>RG63</f>
        <v>*********************************************************</v>
      </c>
      <c r="AE200" s="575"/>
      <c r="AF200" s="575"/>
      <c r="AG200" s="575"/>
      <c r="AH200" s="575"/>
      <c r="AI200" s="575"/>
      <c r="AJ200" s="575"/>
      <c r="AK200" s="575"/>
      <c r="AL200" s="575"/>
      <c r="AM200" s="575"/>
      <c r="AN200" s="575"/>
      <c r="AO200" s="575"/>
      <c r="AP200" s="575"/>
      <c r="AQ200" s="575"/>
      <c r="AR200" s="576"/>
      <c r="AS200" s="607" t="s">
        <v>216</v>
      </c>
      <c r="AT200" s="608"/>
      <c r="AU200" s="608"/>
      <c r="AV200" s="608"/>
      <c r="AW200" s="608"/>
      <c r="AX200" s="609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291</v>
      </c>
      <c r="B201" s="359" t="s">
        <v>306</v>
      </c>
      <c r="C201" s="360"/>
      <c r="D201" s="361"/>
      <c r="E201" s="309"/>
      <c r="F201" s="323" t="s">
        <v>107</v>
      </c>
      <c r="G201" s="324" t="s">
        <v>27</v>
      </c>
      <c r="H201" s="558" t="s">
        <v>203</v>
      </c>
      <c r="I201" s="559"/>
      <c r="J201" s="279"/>
      <c r="K201" s="564" t="s">
        <v>226</v>
      </c>
      <c r="L201" s="565"/>
      <c r="M201" s="275"/>
      <c r="N201" s="362" t="s">
        <v>199</v>
      </c>
      <c r="O201" s="275"/>
      <c r="P201" s="271"/>
      <c r="Q201" s="271"/>
      <c r="R201" s="276"/>
      <c r="S201" s="363" t="s">
        <v>194</v>
      </c>
      <c r="T201" s="268"/>
      <c r="U201" s="269"/>
      <c r="V201" s="270"/>
      <c r="W201" s="271"/>
      <c r="X201" s="265"/>
      <c r="Y201" s="424"/>
      <c r="Z201" s="264"/>
      <c r="AA201" s="265"/>
      <c r="AB201" s="266"/>
      <c r="AC201" s="333" t="s">
        <v>214</v>
      </c>
      <c r="AD201" s="633" t="str">
        <f>RG27</f>
        <v>********************************</v>
      </c>
      <c r="AE201" s="634"/>
      <c r="AF201" s="634"/>
      <c r="AG201" s="634"/>
      <c r="AH201" s="634"/>
      <c r="AI201" s="634"/>
      <c r="AJ201" s="634"/>
      <c r="AK201" s="634"/>
      <c r="AL201" s="634"/>
      <c r="AM201" s="634"/>
      <c r="AN201" s="634"/>
      <c r="AO201" s="634"/>
      <c r="AP201" s="634"/>
      <c r="AQ201" s="634"/>
      <c r="AR201" s="635"/>
      <c r="AS201" s="612" t="s">
        <v>223</v>
      </c>
      <c r="AT201" s="613"/>
      <c r="AU201" s="613"/>
      <c r="AV201" s="613"/>
      <c r="AW201" s="613"/>
      <c r="AX201" s="614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51" t="s">
        <v>292</v>
      </c>
      <c r="B202" s="553" t="s">
        <v>149</v>
      </c>
      <c r="C202" s="472"/>
      <c r="D202" s="473"/>
      <c r="E202" s="310"/>
      <c r="F202" s="325" t="s">
        <v>294</v>
      </c>
      <c r="G202" s="326" t="s">
        <v>27</v>
      </c>
      <c r="H202" s="564" t="s">
        <v>295</v>
      </c>
      <c r="I202" s="565"/>
      <c r="J202" s="496"/>
      <c r="K202" s="603" t="s">
        <v>226</v>
      </c>
      <c r="L202" s="604"/>
      <c r="M202" s="278"/>
      <c r="N202" s="366" t="s">
        <v>192</v>
      </c>
      <c r="O202" s="476"/>
      <c r="P202" s="366" t="s">
        <v>193</v>
      </c>
      <c r="Q202" s="477"/>
      <c r="R202" s="478"/>
      <c r="S202" s="267"/>
      <c r="T202" s="267"/>
      <c r="U202" s="483"/>
      <c r="V202" s="366" t="s">
        <v>132</v>
      </c>
      <c r="W202" s="482"/>
      <c r="X202" s="273"/>
      <c r="Y202" s="367" t="s">
        <v>200</v>
      </c>
      <c r="Z202" s="267" t="s">
        <v>185</v>
      </c>
      <c r="AA202" s="368"/>
      <c r="AB202" s="369"/>
      <c r="AC202" s="345" t="s">
        <v>215</v>
      </c>
      <c r="AD202" s="624" t="str">
        <f>RG99</f>
        <v>*فخرآور-***************</v>
      </c>
      <c r="AE202" s="624"/>
      <c r="AF202" s="624"/>
      <c r="AG202" s="624"/>
      <c r="AH202" s="624"/>
      <c r="AI202" s="624"/>
      <c r="AJ202" s="624"/>
      <c r="AK202" s="624"/>
      <c r="AL202" s="625"/>
      <c r="AM202" s="346" t="s">
        <v>212</v>
      </c>
      <c r="AN202" s="624" t="str">
        <f>RG135</f>
        <v>*******************</v>
      </c>
      <c r="AO202" s="624"/>
      <c r="AP202" s="624"/>
      <c r="AQ202" s="624"/>
      <c r="AR202" s="626"/>
      <c r="AS202" s="615"/>
      <c r="AT202" s="616"/>
      <c r="AU202" s="616"/>
      <c r="AV202" s="616"/>
      <c r="AW202" s="616"/>
      <c r="AX202" s="617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290</v>
      </c>
      <c r="B203" s="280" t="s">
        <v>232</v>
      </c>
      <c r="C203" s="316"/>
      <c r="D203" s="317"/>
      <c r="E203" s="311"/>
      <c r="F203" s="327" t="s">
        <v>104</v>
      </c>
      <c r="G203" s="328" t="s">
        <v>28</v>
      </c>
      <c r="H203" s="560" t="s">
        <v>293</v>
      </c>
      <c r="I203" s="561"/>
      <c r="J203" s="307"/>
      <c r="K203" s="572" t="s">
        <v>297</v>
      </c>
      <c r="L203" s="573"/>
      <c r="M203" s="282"/>
      <c r="N203" s="371" t="s">
        <v>202</v>
      </c>
      <c r="O203" s="283"/>
      <c r="P203" s="281"/>
      <c r="Q203" s="284"/>
      <c r="R203" s="285"/>
      <c r="S203" s="372" t="s">
        <v>194</v>
      </c>
      <c r="T203" s="286"/>
      <c r="U203" s="287"/>
      <c r="V203" s="288"/>
      <c r="W203" s="281"/>
      <c r="X203" s="281"/>
      <c r="Y203" s="281"/>
      <c r="Z203" s="281"/>
      <c r="AA203" s="294"/>
      <c r="AB203" s="295"/>
      <c r="AC203" s="347" t="s">
        <v>213</v>
      </c>
      <c r="AD203" s="630" t="str">
        <f>RJ63</f>
        <v>*********************************************************</v>
      </c>
      <c r="AE203" s="631"/>
      <c r="AF203" s="631"/>
      <c r="AG203" s="631"/>
      <c r="AH203" s="631"/>
      <c r="AI203" s="631"/>
      <c r="AJ203" s="631"/>
      <c r="AK203" s="631"/>
      <c r="AL203" s="631"/>
      <c r="AM203" s="631"/>
      <c r="AN203" s="631"/>
      <c r="AO203" s="631"/>
      <c r="AP203" s="631"/>
      <c r="AQ203" s="631"/>
      <c r="AR203" s="632"/>
      <c r="AS203" s="615"/>
      <c r="AT203" s="616"/>
      <c r="AU203" s="616"/>
      <c r="AV203" s="616"/>
      <c r="AW203" s="616"/>
      <c r="AX203" s="617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291</v>
      </c>
      <c r="B204" s="374" t="s">
        <v>306</v>
      </c>
      <c r="C204" s="375"/>
      <c r="D204" s="376"/>
      <c r="E204" s="312"/>
      <c r="F204" s="329" t="s">
        <v>107</v>
      </c>
      <c r="G204" s="330" t="s">
        <v>28</v>
      </c>
      <c r="H204" s="560" t="s">
        <v>203</v>
      </c>
      <c r="I204" s="561"/>
      <c r="J204" s="307"/>
      <c r="K204" s="572" t="s">
        <v>226</v>
      </c>
      <c r="L204" s="573"/>
      <c r="M204" s="303"/>
      <c r="N204" s="377" t="s">
        <v>199</v>
      </c>
      <c r="O204" s="303"/>
      <c r="P204" s="292"/>
      <c r="Q204" s="292"/>
      <c r="R204" s="304"/>
      <c r="S204" s="378" t="s">
        <v>194</v>
      </c>
      <c r="T204" s="289"/>
      <c r="U204" s="290"/>
      <c r="V204" s="291"/>
      <c r="W204" s="292"/>
      <c r="X204" s="297"/>
      <c r="Y204" s="297"/>
      <c r="Z204" s="296"/>
      <c r="AA204" s="297"/>
      <c r="AB204" s="298"/>
      <c r="AC204" s="334" t="s">
        <v>214</v>
      </c>
      <c r="AD204" s="627" t="str">
        <f>RJ27</f>
        <v>********************************</v>
      </c>
      <c r="AE204" s="628"/>
      <c r="AF204" s="628"/>
      <c r="AG204" s="628"/>
      <c r="AH204" s="628"/>
      <c r="AI204" s="628"/>
      <c r="AJ204" s="628"/>
      <c r="AK204" s="628"/>
      <c r="AL204" s="628"/>
      <c r="AM204" s="628"/>
      <c r="AN204" s="628"/>
      <c r="AO204" s="628"/>
      <c r="AP204" s="628"/>
      <c r="AQ204" s="628"/>
      <c r="AR204" s="629"/>
      <c r="AS204" s="615"/>
      <c r="AT204" s="616"/>
      <c r="AU204" s="616"/>
      <c r="AV204" s="616"/>
      <c r="AW204" s="616"/>
      <c r="AX204" s="617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2" t="s">
        <v>292</v>
      </c>
      <c r="B205" s="554" t="s">
        <v>232</v>
      </c>
      <c r="C205" s="474"/>
      <c r="D205" s="475"/>
      <c r="E205" s="313"/>
      <c r="F205" s="338" t="s">
        <v>294</v>
      </c>
      <c r="G205" s="339" t="s">
        <v>28</v>
      </c>
      <c r="H205" s="562" t="s">
        <v>295</v>
      </c>
      <c r="I205" s="563"/>
      <c r="J205" s="481"/>
      <c r="K205" s="556" t="s">
        <v>226</v>
      </c>
      <c r="L205" s="557"/>
      <c r="M205" s="306"/>
      <c r="N205" s="381" t="s">
        <v>192</v>
      </c>
      <c r="O205" s="306"/>
      <c r="P205" s="381" t="s">
        <v>193</v>
      </c>
      <c r="Q205" s="479"/>
      <c r="R205" s="480"/>
      <c r="S205" s="299"/>
      <c r="T205" s="299"/>
      <c r="U205" s="484"/>
      <c r="V205" s="381" t="s">
        <v>132</v>
      </c>
      <c r="W205" s="300"/>
      <c r="X205" s="301"/>
      <c r="Y205" s="382" t="s">
        <v>200</v>
      </c>
      <c r="Z205" s="299" t="s">
        <v>185</v>
      </c>
      <c r="AA205" s="383"/>
      <c r="AB205" s="384"/>
      <c r="AC205" s="343" t="s">
        <v>215</v>
      </c>
      <c r="AD205" s="610" t="str">
        <f>RI99</f>
        <v>**رفیعی-****ایمانی-*********</v>
      </c>
      <c r="AE205" s="605"/>
      <c r="AF205" s="605"/>
      <c r="AG205" s="605"/>
      <c r="AH205" s="605"/>
      <c r="AI205" s="605"/>
      <c r="AJ205" s="605"/>
      <c r="AK205" s="605"/>
      <c r="AL205" s="611"/>
      <c r="AM205" s="344" t="s">
        <v>212</v>
      </c>
      <c r="AN205" s="605" t="str">
        <f>RI135</f>
        <v>*******************</v>
      </c>
      <c r="AO205" s="605"/>
      <c r="AP205" s="605"/>
      <c r="AQ205" s="605"/>
      <c r="AR205" s="606"/>
      <c r="AS205" s="615"/>
      <c r="AT205" s="616"/>
      <c r="AU205" s="616"/>
      <c r="AV205" s="616"/>
      <c r="AW205" s="616"/>
      <c r="AX205" s="617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206</v>
      </c>
      <c r="B206" s="386"/>
      <c r="C206" s="387"/>
      <c r="D206" s="388"/>
      <c r="E206" s="318" t="s">
        <v>120</v>
      </c>
      <c r="F206" s="331" t="s">
        <v>157</v>
      </c>
      <c r="G206" s="566" t="s">
        <v>195</v>
      </c>
      <c r="H206" s="567"/>
      <c r="I206" s="567"/>
      <c r="J206" s="568"/>
      <c r="K206" s="579" t="s">
        <v>187</v>
      </c>
      <c r="L206" s="579"/>
      <c r="M206" s="579"/>
      <c r="N206" s="591" t="s">
        <v>196</v>
      </c>
      <c r="O206" s="591"/>
      <c r="P206" s="591"/>
      <c r="Q206" s="591" t="s">
        <v>197</v>
      </c>
      <c r="R206" s="591"/>
      <c r="S206" s="592"/>
      <c r="T206" s="588" t="s">
        <v>204</v>
      </c>
      <c r="U206" s="589"/>
      <c r="V206" s="589"/>
      <c r="W206" s="590"/>
      <c r="X206" s="585" t="s">
        <v>201</v>
      </c>
      <c r="Y206" s="586"/>
      <c r="Z206" s="586"/>
      <c r="AA206" s="586"/>
      <c r="AB206" s="587"/>
      <c r="AC206" s="599" t="str">
        <f>RO63</f>
        <v>**********************************نجفی-**</v>
      </c>
      <c r="AD206" s="599"/>
      <c r="AE206" s="599"/>
      <c r="AF206" s="599"/>
      <c r="AG206" s="599"/>
      <c r="AH206" s="599"/>
      <c r="AI206" s="600"/>
      <c r="AJ206" s="601"/>
      <c r="AK206" s="601"/>
      <c r="AL206" s="601"/>
      <c r="AM206" s="601"/>
      <c r="AN206" s="601"/>
      <c r="AO206" s="601"/>
      <c r="AP206" s="601"/>
      <c r="AQ206" s="601"/>
      <c r="AR206" s="602"/>
      <c r="AS206" s="615"/>
      <c r="AT206" s="616"/>
      <c r="AU206" s="616"/>
      <c r="AV206" s="616"/>
      <c r="AW206" s="616"/>
      <c r="AX206" s="617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109</v>
      </c>
      <c r="F207" s="320" t="s">
        <v>34</v>
      </c>
      <c r="G207" s="569"/>
      <c r="H207" s="570"/>
      <c r="I207" s="570"/>
      <c r="J207" s="571"/>
      <c r="K207" s="593"/>
      <c r="L207" s="593"/>
      <c r="M207" s="593"/>
      <c r="N207" s="593"/>
      <c r="O207" s="593"/>
      <c r="P207" s="593"/>
      <c r="Q207" s="593"/>
      <c r="R207" s="593"/>
      <c r="S207" s="594"/>
      <c r="T207" s="580"/>
      <c r="U207" s="581"/>
      <c r="V207" s="581"/>
      <c r="W207" s="582"/>
      <c r="X207" s="583"/>
      <c r="Y207" s="583"/>
      <c r="Z207" s="583"/>
      <c r="AA207" s="583"/>
      <c r="AB207" s="584"/>
      <c r="AC207" s="595" t="str">
        <f>RO27</f>
        <v>***********</v>
      </c>
      <c r="AD207" s="596"/>
      <c r="AE207" s="596"/>
      <c r="AF207" s="596"/>
      <c r="AG207" s="596"/>
      <c r="AH207" s="596"/>
      <c r="AI207" s="597"/>
      <c r="AJ207" s="598"/>
      <c r="AK207" s="583"/>
      <c r="AL207" s="583"/>
      <c r="AM207" s="583"/>
      <c r="AN207" s="583"/>
      <c r="AO207" s="583"/>
      <c r="AP207" s="583"/>
      <c r="AQ207" s="583"/>
      <c r="AR207" s="584"/>
      <c r="AS207" s="618"/>
      <c r="AT207" s="619"/>
      <c r="AU207" s="619"/>
      <c r="AV207" s="619"/>
      <c r="AW207" s="619"/>
      <c r="AX207" s="620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42</v>
      </c>
      <c r="B208" s="251" t="s">
        <v>301</v>
      </c>
      <c r="C208" s="349" t="s">
        <v>172</v>
      </c>
      <c r="D208" s="350" t="s">
        <v>207</v>
      </c>
      <c r="E208" s="351" t="s">
        <v>209</v>
      </c>
      <c r="F208" s="352" t="s">
        <v>208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303</v>
      </c>
      <c r="O208" s="245" t="s">
        <v>303</v>
      </c>
      <c r="P208" s="193" t="s">
        <v>303</v>
      </c>
      <c r="Q208" s="577" t="s">
        <v>303</v>
      </c>
      <c r="R208" s="578"/>
      <c r="S208" s="246" t="s">
        <v>110</v>
      </c>
      <c r="T208" s="354"/>
      <c r="U208" s="354"/>
      <c r="V208" s="354"/>
      <c r="W208" s="354"/>
      <c r="X208" s="246" t="s">
        <v>111</v>
      </c>
      <c r="Y208" s="354"/>
      <c r="Z208" s="354"/>
      <c r="AA208" s="354"/>
      <c r="AB208" s="354"/>
      <c r="AC208" s="247" t="s">
        <v>135</v>
      </c>
      <c r="AD208" s="248"/>
      <c r="AE208" s="248"/>
      <c r="AF208" s="248"/>
      <c r="AG208" s="249" t="s">
        <v>31</v>
      </c>
      <c r="AH208" s="248"/>
      <c r="AI208" s="248"/>
      <c r="AJ208" s="248"/>
      <c r="AK208" s="247" t="s">
        <v>112</v>
      </c>
      <c r="AL208" s="248"/>
      <c r="AM208" s="248"/>
      <c r="AN208" s="248"/>
      <c r="AO208" s="249" t="s">
        <v>113</v>
      </c>
      <c r="AP208" s="248"/>
      <c r="AQ208" s="248"/>
      <c r="AR208" s="248"/>
      <c r="AS208" s="247" t="s">
        <v>198</v>
      </c>
      <c r="AT208" s="248"/>
      <c r="AU208" s="248"/>
      <c r="AV208" s="250" t="s">
        <v>114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290</v>
      </c>
      <c r="B209" s="252" t="s">
        <v>149</v>
      </c>
      <c r="C209" s="315"/>
      <c r="D209" s="314"/>
      <c r="E209" s="308"/>
      <c r="F209" s="321" t="s">
        <v>104</v>
      </c>
      <c r="G209" s="322" t="s">
        <v>27</v>
      </c>
      <c r="H209" s="558" t="s">
        <v>293</v>
      </c>
      <c r="I209" s="559"/>
      <c r="J209" s="279"/>
      <c r="K209" s="564" t="s">
        <v>297</v>
      </c>
      <c r="L209" s="565"/>
      <c r="M209" s="254"/>
      <c r="N209" s="356" t="s">
        <v>202</v>
      </c>
      <c r="O209" s="255"/>
      <c r="P209" s="253"/>
      <c r="Q209" s="256"/>
      <c r="R209" s="257"/>
      <c r="S209" s="357" t="s">
        <v>194</v>
      </c>
      <c r="T209" s="258"/>
      <c r="U209" s="259"/>
      <c r="V209" s="260"/>
      <c r="W209" s="253"/>
      <c r="X209" s="262"/>
      <c r="Y209" s="423"/>
      <c r="Z209" s="261"/>
      <c r="AA209" s="262"/>
      <c r="AB209" s="263"/>
      <c r="AC209" s="332" t="s">
        <v>213</v>
      </c>
      <c r="AD209" s="574" t="str">
        <f>RG64</f>
        <v>*حا ج محمدی- *******************************************************</v>
      </c>
      <c r="AE209" s="575"/>
      <c r="AF209" s="575"/>
      <c r="AG209" s="575"/>
      <c r="AH209" s="575"/>
      <c r="AI209" s="575"/>
      <c r="AJ209" s="575"/>
      <c r="AK209" s="575"/>
      <c r="AL209" s="575"/>
      <c r="AM209" s="575"/>
      <c r="AN209" s="575"/>
      <c r="AO209" s="575"/>
      <c r="AP209" s="575"/>
      <c r="AQ209" s="575"/>
      <c r="AR209" s="576"/>
      <c r="AS209" s="607" t="s">
        <v>216</v>
      </c>
      <c r="AT209" s="608"/>
      <c r="AU209" s="608"/>
      <c r="AV209" s="608"/>
      <c r="AW209" s="608"/>
      <c r="AX209" s="609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291</v>
      </c>
      <c r="B210" s="359" t="s">
        <v>308</v>
      </c>
      <c r="C210" s="360"/>
      <c r="D210" s="361"/>
      <c r="E210" s="309"/>
      <c r="F210" s="323" t="s">
        <v>107</v>
      </c>
      <c r="G210" s="324" t="s">
        <v>27</v>
      </c>
      <c r="H210" s="558" t="s">
        <v>203</v>
      </c>
      <c r="I210" s="559"/>
      <c r="J210" s="279"/>
      <c r="K210" s="564" t="s">
        <v>226</v>
      </c>
      <c r="L210" s="565"/>
      <c r="M210" s="275"/>
      <c r="N210" s="362" t="s">
        <v>199</v>
      </c>
      <c r="O210" s="275"/>
      <c r="P210" s="271"/>
      <c r="Q210" s="271"/>
      <c r="R210" s="276"/>
      <c r="S210" s="363" t="s">
        <v>194</v>
      </c>
      <c r="T210" s="268"/>
      <c r="U210" s="269"/>
      <c r="V210" s="270"/>
      <c r="W210" s="271"/>
      <c r="X210" s="265"/>
      <c r="Y210" s="424"/>
      <c r="Z210" s="264"/>
      <c r="AA210" s="265"/>
      <c r="AB210" s="266"/>
      <c r="AC210" s="333" t="s">
        <v>214</v>
      </c>
      <c r="AD210" s="633" t="str">
        <f>RG28</f>
        <v>********************************</v>
      </c>
      <c r="AE210" s="634"/>
      <c r="AF210" s="634"/>
      <c r="AG210" s="634"/>
      <c r="AH210" s="634"/>
      <c r="AI210" s="634"/>
      <c r="AJ210" s="634"/>
      <c r="AK210" s="634"/>
      <c r="AL210" s="634"/>
      <c r="AM210" s="634"/>
      <c r="AN210" s="634"/>
      <c r="AO210" s="634"/>
      <c r="AP210" s="634"/>
      <c r="AQ210" s="634"/>
      <c r="AR210" s="635"/>
      <c r="AS210" s="612" t="s">
        <v>223</v>
      </c>
      <c r="AT210" s="613"/>
      <c r="AU210" s="613"/>
      <c r="AV210" s="613"/>
      <c r="AW210" s="613"/>
      <c r="AX210" s="614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51" t="s">
        <v>292</v>
      </c>
      <c r="B211" s="553" t="s">
        <v>149</v>
      </c>
      <c r="C211" s="472"/>
      <c r="D211" s="473"/>
      <c r="E211" s="310"/>
      <c r="F211" s="325" t="s">
        <v>294</v>
      </c>
      <c r="G211" s="326" t="s">
        <v>27</v>
      </c>
      <c r="H211" s="564" t="s">
        <v>295</v>
      </c>
      <c r="I211" s="565"/>
      <c r="J211" s="496"/>
      <c r="K211" s="603" t="s">
        <v>226</v>
      </c>
      <c r="L211" s="604"/>
      <c r="M211" s="278"/>
      <c r="N211" s="366" t="s">
        <v>192</v>
      </c>
      <c r="O211" s="476"/>
      <c r="P211" s="366" t="s">
        <v>193</v>
      </c>
      <c r="Q211" s="477"/>
      <c r="R211" s="478"/>
      <c r="S211" s="267"/>
      <c r="T211" s="267"/>
      <c r="U211" s="483"/>
      <c r="V211" s="366" t="s">
        <v>132</v>
      </c>
      <c r="W211" s="272"/>
      <c r="X211" s="499"/>
      <c r="Y211" s="367" t="s">
        <v>200</v>
      </c>
      <c r="Z211" s="267" t="s">
        <v>305</v>
      </c>
      <c r="AA211" s="368"/>
      <c r="AB211" s="369"/>
      <c r="AC211" s="345" t="s">
        <v>215</v>
      </c>
      <c r="AD211" s="624" t="str">
        <f>RG100</f>
        <v>*****************</v>
      </c>
      <c r="AE211" s="624"/>
      <c r="AF211" s="624"/>
      <c r="AG211" s="624"/>
      <c r="AH211" s="624"/>
      <c r="AI211" s="624"/>
      <c r="AJ211" s="624"/>
      <c r="AK211" s="624"/>
      <c r="AL211" s="625"/>
      <c r="AM211" s="346" t="s">
        <v>212</v>
      </c>
      <c r="AN211" s="624" t="str">
        <f>RG136</f>
        <v>*******************</v>
      </c>
      <c r="AO211" s="624"/>
      <c r="AP211" s="624"/>
      <c r="AQ211" s="624"/>
      <c r="AR211" s="626"/>
      <c r="AS211" s="615"/>
      <c r="AT211" s="616"/>
      <c r="AU211" s="616"/>
      <c r="AV211" s="616"/>
      <c r="AW211" s="616"/>
      <c r="AX211" s="617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290</v>
      </c>
      <c r="B212" s="280" t="s">
        <v>148</v>
      </c>
      <c r="C212" s="316"/>
      <c r="D212" s="317"/>
      <c r="E212" s="311"/>
      <c r="F212" s="327" t="s">
        <v>104</v>
      </c>
      <c r="G212" s="328" t="s">
        <v>28</v>
      </c>
      <c r="H212" s="560" t="s">
        <v>293</v>
      </c>
      <c r="I212" s="561"/>
      <c r="J212" s="307"/>
      <c r="K212" s="572" t="s">
        <v>297</v>
      </c>
      <c r="L212" s="573"/>
      <c r="M212" s="282"/>
      <c r="N212" s="371" t="s">
        <v>202</v>
      </c>
      <c r="O212" s="283"/>
      <c r="P212" s="281"/>
      <c r="Q212" s="284"/>
      <c r="R212" s="285"/>
      <c r="S212" s="372" t="s">
        <v>194</v>
      </c>
      <c r="T212" s="286"/>
      <c r="U212" s="287"/>
      <c r="V212" s="288"/>
      <c r="W212" s="281"/>
      <c r="X212" s="281"/>
      <c r="Y212" s="281"/>
      <c r="Z212" s="281"/>
      <c r="AA212" s="294"/>
      <c r="AB212" s="295"/>
      <c r="AC212" s="347" t="s">
        <v>213</v>
      </c>
      <c r="AD212" s="630" t="str">
        <f>RJ64</f>
        <v>*********************************************************</v>
      </c>
      <c r="AE212" s="631"/>
      <c r="AF212" s="631"/>
      <c r="AG212" s="631"/>
      <c r="AH212" s="631"/>
      <c r="AI212" s="631"/>
      <c r="AJ212" s="631"/>
      <c r="AK212" s="631"/>
      <c r="AL212" s="631"/>
      <c r="AM212" s="631"/>
      <c r="AN212" s="631"/>
      <c r="AO212" s="631"/>
      <c r="AP212" s="631"/>
      <c r="AQ212" s="631"/>
      <c r="AR212" s="632"/>
      <c r="AS212" s="615"/>
      <c r="AT212" s="616"/>
      <c r="AU212" s="616"/>
      <c r="AV212" s="616"/>
      <c r="AW212" s="616"/>
      <c r="AX212" s="617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291</v>
      </c>
      <c r="B213" s="374" t="s">
        <v>308</v>
      </c>
      <c r="C213" s="375"/>
      <c r="D213" s="376"/>
      <c r="E213" s="312"/>
      <c r="F213" s="329" t="s">
        <v>107</v>
      </c>
      <c r="G213" s="330" t="s">
        <v>28</v>
      </c>
      <c r="H213" s="560" t="s">
        <v>203</v>
      </c>
      <c r="I213" s="561"/>
      <c r="J213" s="307"/>
      <c r="K213" s="572" t="s">
        <v>226</v>
      </c>
      <c r="L213" s="573"/>
      <c r="M213" s="303"/>
      <c r="N213" s="377" t="s">
        <v>199</v>
      </c>
      <c r="O213" s="303"/>
      <c r="P213" s="292"/>
      <c r="Q213" s="292"/>
      <c r="R213" s="304"/>
      <c r="S213" s="378" t="s">
        <v>194</v>
      </c>
      <c r="T213" s="289"/>
      <c r="U213" s="290"/>
      <c r="V213" s="291"/>
      <c r="W213" s="292"/>
      <c r="X213" s="297"/>
      <c r="Y213" s="297"/>
      <c r="Z213" s="296"/>
      <c r="AA213" s="297"/>
      <c r="AB213" s="298"/>
      <c r="AC213" s="334" t="s">
        <v>214</v>
      </c>
      <c r="AD213" s="627" t="str">
        <f>RJ28</f>
        <v>********************************</v>
      </c>
      <c r="AE213" s="628"/>
      <c r="AF213" s="628"/>
      <c r="AG213" s="628"/>
      <c r="AH213" s="628"/>
      <c r="AI213" s="628"/>
      <c r="AJ213" s="628"/>
      <c r="AK213" s="628"/>
      <c r="AL213" s="628"/>
      <c r="AM213" s="628"/>
      <c r="AN213" s="628"/>
      <c r="AO213" s="628"/>
      <c r="AP213" s="628"/>
      <c r="AQ213" s="628"/>
      <c r="AR213" s="629"/>
      <c r="AS213" s="615"/>
      <c r="AT213" s="616"/>
      <c r="AU213" s="616"/>
      <c r="AV213" s="616"/>
      <c r="AW213" s="616"/>
      <c r="AX213" s="617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2" t="s">
        <v>292</v>
      </c>
      <c r="B214" s="554" t="s">
        <v>148</v>
      </c>
      <c r="C214" s="474"/>
      <c r="D214" s="475"/>
      <c r="E214" s="313"/>
      <c r="F214" s="338" t="s">
        <v>294</v>
      </c>
      <c r="G214" s="339" t="s">
        <v>28</v>
      </c>
      <c r="H214" s="562" t="s">
        <v>295</v>
      </c>
      <c r="I214" s="563"/>
      <c r="J214" s="481"/>
      <c r="K214" s="556" t="s">
        <v>226</v>
      </c>
      <c r="L214" s="557"/>
      <c r="M214" s="306"/>
      <c r="N214" s="381" t="s">
        <v>192</v>
      </c>
      <c r="O214" s="481"/>
      <c r="P214" s="381" t="s">
        <v>193</v>
      </c>
      <c r="Q214" s="479"/>
      <c r="R214" s="480"/>
      <c r="S214" s="299"/>
      <c r="T214" s="299"/>
      <c r="U214" s="484"/>
      <c r="V214" s="381" t="s">
        <v>132</v>
      </c>
      <c r="W214" s="300"/>
      <c r="X214" s="301"/>
      <c r="Y214" s="382" t="s">
        <v>200</v>
      </c>
      <c r="Z214" s="299" t="s">
        <v>305</v>
      </c>
      <c r="AA214" s="383"/>
      <c r="AB214" s="384"/>
      <c r="AC214" s="343" t="s">
        <v>215</v>
      </c>
      <c r="AD214" s="610" t="str">
        <f>RI100</f>
        <v>*فخرآور-****آجعفری-ایمانی-*********</v>
      </c>
      <c r="AE214" s="605"/>
      <c r="AF214" s="605"/>
      <c r="AG214" s="605"/>
      <c r="AH214" s="605"/>
      <c r="AI214" s="605"/>
      <c r="AJ214" s="605"/>
      <c r="AK214" s="605"/>
      <c r="AL214" s="611"/>
      <c r="AM214" s="344" t="s">
        <v>212</v>
      </c>
      <c r="AN214" s="605" t="str">
        <f>RI136</f>
        <v>*******************</v>
      </c>
      <c r="AO214" s="605"/>
      <c r="AP214" s="605"/>
      <c r="AQ214" s="605"/>
      <c r="AR214" s="606"/>
      <c r="AS214" s="615"/>
      <c r="AT214" s="616"/>
      <c r="AU214" s="616"/>
      <c r="AV214" s="616"/>
      <c r="AW214" s="616"/>
      <c r="AX214" s="617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206</v>
      </c>
      <c r="B215" s="386"/>
      <c r="C215" s="387"/>
      <c r="D215" s="388"/>
      <c r="E215" s="318" t="s">
        <v>120</v>
      </c>
      <c r="F215" s="331" t="s">
        <v>157</v>
      </c>
      <c r="G215" s="566" t="s">
        <v>195</v>
      </c>
      <c r="H215" s="567"/>
      <c r="I215" s="567"/>
      <c r="J215" s="568"/>
      <c r="K215" s="579" t="s">
        <v>187</v>
      </c>
      <c r="L215" s="579"/>
      <c r="M215" s="579"/>
      <c r="N215" s="591" t="s">
        <v>196</v>
      </c>
      <c r="O215" s="591"/>
      <c r="P215" s="591"/>
      <c r="Q215" s="591" t="s">
        <v>197</v>
      </c>
      <c r="R215" s="591"/>
      <c r="S215" s="592"/>
      <c r="T215" s="588" t="s">
        <v>204</v>
      </c>
      <c r="U215" s="589"/>
      <c r="V215" s="589"/>
      <c r="W215" s="590"/>
      <c r="X215" s="585" t="s">
        <v>201</v>
      </c>
      <c r="Y215" s="586"/>
      <c r="Z215" s="586"/>
      <c r="AA215" s="586"/>
      <c r="AB215" s="587"/>
      <c r="AC215" s="599" t="str">
        <f>RO64</f>
        <v>*************************************</v>
      </c>
      <c r="AD215" s="599"/>
      <c r="AE215" s="599"/>
      <c r="AF215" s="599"/>
      <c r="AG215" s="599"/>
      <c r="AH215" s="599"/>
      <c r="AI215" s="600"/>
      <c r="AJ215" s="601"/>
      <c r="AK215" s="601"/>
      <c r="AL215" s="601"/>
      <c r="AM215" s="601"/>
      <c r="AN215" s="601"/>
      <c r="AO215" s="601"/>
      <c r="AP215" s="601"/>
      <c r="AQ215" s="601"/>
      <c r="AR215" s="602"/>
      <c r="AS215" s="615"/>
      <c r="AT215" s="616"/>
      <c r="AU215" s="616"/>
      <c r="AV215" s="616"/>
      <c r="AW215" s="616"/>
      <c r="AX215" s="617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109</v>
      </c>
      <c r="F216" s="320" t="s">
        <v>34</v>
      </c>
      <c r="G216" s="569"/>
      <c r="H216" s="570"/>
      <c r="I216" s="570"/>
      <c r="J216" s="571"/>
      <c r="K216" s="593"/>
      <c r="L216" s="593"/>
      <c r="M216" s="593"/>
      <c r="N216" s="593"/>
      <c r="O216" s="593"/>
      <c r="P216" s="593"/>
      <c r="Q216" s="593"/>
      <c r="R216" s="593"/>
      <c r="S216" s="594"/>
      <c r="T216" s="580"/>
      <c r="U216" s="581"/>
      <c r="V216" s="581"/>
      <c r="W216" s="582"/>
      <c r="X216" s="583"/>
      <c r="Y216" s="583"/>
      <c r="Z216" s="583"/>
      <c r="AA216" s="583"/>
      <c r="AB216" s="584"/>
      <c r="AC216" s="595" t="str">
        <f>RO28</f>
        <v>***********</v>
      </c>
      <c r="AD216" s="596"/>
      <c r="AE216" s="596"/>
      <c r="AF216" s="596"/>
      <c r="AG216" s="596"/>
      <c r="AH216" s="596"/>
      <c r="AI216" s="597"/>
      <c r="AJ216" s="598"/>
      <c r="AK216" s="583"/>
      <c r="AL216" s="583"/>
      <c r="AM216" s="583"/>
      <c r="AN216" s="583"/>
      <c r="AO216" s="583"/>
      <c r="AP216" s="583"/>
      <c r="AQ216" s="583"/>
      <c r="AR216" s="584"/>
      <c r="AS216" s="618"/>
      <c r="AT216" s="619"/>
      <c r="AU216" s="619"/>
      <c r="AV216" s="619"/>
      <c r="AW216" s="619"/>
      <c r="AX216" s="620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43</v>
      </c>
      <c r="B217" s="251" t="s">
        <v>327</v>
      </c>
      <c r="C217" s="349" t="s">
        <v>172</v>
      </c>
      <c r="D217" s="350" t="s">
        <v>207</v>
      </c>
      <c r="E217" s="351" t="s">
        <v>209</v>
      </c>
      <c r="F217" s="352" t="s">
        <v>208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303</v>
      </c>
      <c r="O217" s="245" t="s">
        <v>303</v>
      </c>
      <c r="P217" s="193" t="s">
        <v>303</v>
      </c>
      <c r="Q217" s="577" t="s">
        <v>303</v>
      </c>
      <c r="R217" s="578"/>
      <c r="S217" s="246" t="s">
        <v>110</v>
      </c>
      <c r="T217" s="354"/>
      <c r="U217" s="354"/>
      <c r="V217" s="354"/>
      <c r="W217" s="354"/>
      <c r="X217" s="246" t="s">
        <v>111</v>
      </c>
      <c r="Y217" s="354"/>
      <c r="Z217" s="354"/>
      <c r="AA217" s="354"/>
      <c r="AB217" s="354"/>
      <c r="AC217" s="247" t="s">
        <v>135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112</v>
      </c>
      <c r="AL217" s="248"/>
      <c r="AM217" s="248"/>
      <c r="AN217" s="248"/>
      <c r="AO217" s="249" t="s">
        <v>113</v>
      </c>
      <c r="AP217" s="248"/>
      <c r="AQ217" s="248"/>
      <c r="AR217" s="248"/>
      <c r="AS217" s="247" t="s">
        <v>198</v>
      </c>
      <c r="AT217" s="248"/>
      <c r="AU217" s="248"/>
      <c r="AV217" s="250" t="s">
        <v>114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290</v>
      </c>
      <c r="B218" s="252" t="s">
        <v>168</v>
      </c>
      <c r="C218" s="315"/>
      <c r="D218" s="314"/>
      <c r="E218" s="308"/>
      <c r="F218" s="321" t="s">
        <v>104</v>
      </c>
      <c r="G218" s="322" t="s">
        <v>27</v>
      </c>
      <c r="H218" s="558" t="s">
        <v>293</v>
      </c>
      <c r="I218" s="559"/>
      <c r="J218" s="279"/>
      <c r="K218" s="564" t="s">
        <v>297</v>
      </c>
      <c r="L218" s="565"/>
      <c r="M218" s="254"/>
      <c r="N218" s="356" t="s">
        <v>202</v>
      </c>
      <c r="O218" s="255"/>
      <c r="P218" s="253"/>
      <c r="Q218" s="256"/>
      <c r="R218" s="257"/>
      <c r="S218" s="357" t="s">
        <v>194</v>
      </c>
      <c r="T218" s="258"/>
      <c r="U218" s="259"/>
      <c r="V218" s="260"/>
      <c r="W218" s="253"/>
      <c r="X218" s="261"/>
      <c r="Y218" s="261"/>
      <c r="Z218" s="261"/>
      <c r="AA218" s="262"/>
      <c r="AB218" s="263"/>
      <c r="AC218" s="332" t="s">
        <v>213</v>
      </c>
      <c r="AD218" s="574" t="str">
        <f>RG65</f>
        <v>*********************************************************</v>
      </c>
      <c r="AE218" s="575"/>
      <c r="AF218" s="575"/>
      <c r="AG218" s="575"/>
      <c r="AH218" s="575"/>
      <c r="AI218" s="575"/>
      <c r="AJ218" s="575"/>
      <c r="AK218" s="575"/>
      <c r="AL218" s="575"/>
      <c r="AM218" s="575"/>
      <c r="AN218" s="575"/>
      <c r="AO218" s="575"/>
      <c r="AP218" s="575"/>
      <c r="AQ218" s="575"/>
      <c r="AR218" s="576"/>
      <c r="AS218" s="607" t="s">
        <v>216</v>
      </c>
      <c r="AT218" s="608"/>
      <c r="AU218" s="608"/>
      <c r="AV218" s="608"/>
      <c r="AW218" s="608"/>
      <c r="AX218" s="609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291</v>
      </c>
      <c r="B219" s="359" t="s">
        <v>306</v>
      </c>
      <c r="C219" s="360"/>
      <c r="D219" s="361"/>
      <c r="E219" s="309"/>
      <c r="F219" s="323" t="s">
        <v>107</v>
      </c>
      <c r="G219" s="324" t="s">
        <v>27</v>
      </c>
      <c r="H219" s="558" t="s">
        <v>203</v>
      </c>
      <c r="I219" s="559"/>
      <c r="J219" s="279"/>
      <c r="K219" s="564" t="s">
        <v>226</v>
      </c>
      <c r="L219" s="565"/>
      <c r="M219" s="275"/>
      <c r="N219" s="362" t="s">
        <v>199</v>
      </c>
      <c r="O219" s="275"/>
      <c r="P219" s="271"/>
      <c r="Q219" s="271"/>
      <c r="R219" s="276"/>
      <c r="S219" s="363" t="s">
        <v>194</v>
      </c>
      <c r="T219" s="268"/>
      <c r="U219" s="269"/>
      <c r="V219" s="270"/>
      <c r="W219" s="271"/>
      <c r="X219" s="265"/>
      <c r="Y219" s="424"/>
      <c r="Z219" s="264"/>
      <c r="AA219" s="265"/>
      <c r="AB219" s="266"/>
      <c r="AC219" s="333" t="s">
        <v>214</v>
      </c>
      <c r="AD219" s="633" t="str">
        <f>RG29</f>
        <v>********************************</v>
      </c>
      <c r="AE219" s="634"/>
      <c r="AF219" s="634"/>
      <c r="AG219" s="634"/>
      <c r="AH219" s="634"/>
      <c r="AI219" s="634"/>
      <c r="AJ219" s="634"/>
      <c r="AK219" s="634"/>
      <c r="AL219" s="634"/>
      <c r="AM219" s="634"/>
      <c r="AN219" s="634"/>
      <c r="AO219" s="634"/>
      <c r="AP219" s="634"/>
      <c r="AQ219" s="634"/>
      <c r="AR219" s="635"/>
      <c r="AS219" s="612" t="s">
        <v>223</v>
      </c>
      <c r="AT219" s="613"/>
      <c r="AU219" s="613"/>
      <c r="AV219" s="613"/>
      <c r="AW219" s="613"/>
      <c r="AX219" s="614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51" t="s">
        <v>292</v>
      </c>
      <c r="B220" s="553" t="s">
        <v>82</v>
      </c>
      <c r="C220" s="472"/>
      <c r="D220" s="473"/>
      <c r="E220" s="310"/>
      <c r="F220" s="325" t="s">
        <v>294</v>
      </c>
      <c r="G220" s="326" t="s">
        <v>27</v>
      </c>
      <c r="H220" s="564" t="s">
        <v>295</v>
      </c>
      <c r="I220" s="565"/>
      <c r="J220" s="496"/>
      <c r="K220" s="603" t="s">
        <v>226</v>
      </c>
      <c r="L220" s="604"/>
      <c r="M220" s="278"/>
      <c r="N220" s="366" t="s">
        <v>192</v>
      </c>
      <c r="O220" s="476"/>
      <c r="P220" s="366" t="s">
        <v>193</v>
      </c>
      <c r="Q220" s="477"/>
      <c r="R220" s="478"/>
      <c r="S220" s="267"/>
      <c r="T220" s="267"/>
      <c r="U220" s="483"/>
      <c r="V220" s="366" t="s">
        <v>132</v>
      </c>
      <c r="W220" s="482"/>
      <c r="X220" s="273"/>
      <c r="Y220" s="367" t="s">
        <v>200</v>
      </c>
      <c r="Z220" s="267" t="s">
        <v>185</v>
      </c>
      <c r="AA220" s="368"/>
      <c r="AB220" s="369"/>
      <c r="AC220" s="345" t="s">
        <v>215</v>
      </c>
      <c r="AD220" s="624" t="str">
        <f>RG101</f>
        <v>*****************</v>
      </c>
      <c r="AE220" s="624"/>
      <c r="AF220" s="624"/>
      <c r="AG220" s="624"/>
      <c r="AH220" s="624"/>
      <c r="AI220" s="624"/>
      <c r="AJ220" s="624"/>
      <c r="AK220" s="624"/>
      <c r="AL220" s="625"/>
      <c r="AM220" s="346" t="s">
        <v>212</v>
      </c>
      <c r="AN220" s="624" t="str">
        <f>RG137</f>
        <v>*******************</v>
      </c>
      <c r="AO220" s="624"/>
      <c r="AP220" s="624"/>
      <c r="AQ220" s="624"/>
      <c r="AR220" s="626"/>
      <c r="AS220" s="615"/>
      <c r="AT220" s="616"/>
      <c r="AU220" s="616"/>
      <c r="AV220" s="616"/>
      <c r="AW220" s="616"/>
      <c r="AX220" s="617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290</v>
      </c>
      <c r="B221" s="280" t="s">
        <v>232</v>
      </c>
      <c r="C221" s="316"/>
      <c r="D221" s="317"/>
      <c r="E221" s="311"/>
      <c r="F221" s="327" t="s">
        <v>104</v>
      </c>
      <c r="G221" s="328" t="s">
        <v>28</v>
      </c>
      <c r="H221" s="560" t="s">
        <v>293</v>
      </c>
      <c r="I221" s="561"/>
      <c r="J221" s="307"/>
      <c r="K221" s="572" t="s">
        <v>297</v>
      </c>
      <c r="L221" s="573"/>
      <c r="M221" s="282"/>
      <c r="N221" s="371" t="s">
        <v>202</v>
      </c>
      <c r="O221" s="283"/>
      <c r="P221" s="281"/>
      <c r="Q221" s="284"/>
      <c r="R221" s="285"/>
      <c r="S221" s="372" t="s">
        <v>194</v>
      </c>
      <c r="T221" s="286"/>
      <c r="U221" s="287"/>
      <c r="V221" s="288"/>
      <c r="W221" s="281"/>
      <c r="X221" s="281"/>
      <c r="Y221" s="281"/>
      <c r="Z221" s="281"/>
      <c r="AA221" s="294"/>
      <c r="AB221" s="295"/>
      <c r="AC221" s="347" t="s">
        <v>213</v>
      </c>
      <c r="AD221" s="630" t="str">
        <f>RJ65</f>
        <v>*********************************************************</v>
      </c>
      <c r="AE221" s="631"/>
      <c r="AF221" s="631"/>
      <c r="AG221" s="631"/>
      <c r="AH221" s="631"/>
      <c r="AI221" s="631"/>
      <c r="AJ221" s="631"/>
      <c r="AK221" s="631"/>
      <c r="AL221" s="631"/>
      <c r="AM221" s="631"/>
      <c r="AN221" s="631"/>
      <c r="AO221" s="631"/>
      <c r="AP221" s="631"/>
      <c r="AQ221" s="631"/>
      <c r="AR221" s="632"/>
      <c r="AS221" s="615"/>
      <c r="AT221" s="616"/>
      <c r="AU221" s="616"/>
      <c r="AV221" s="616"/>
      <c r="AW221" s="616"/>
      <c r="AX221" s="617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291</v>
      </c>
      <c r="B222" s="374" t="s">
        <v>306</v>
      </c>
      <c r="C222" s="375"/>
      <c r="D222" s="376"/>
      <c r="E222" s="312"/>
      <c r="F222" s="329" t="s">
        <v>107</v>
      </c>
      <c r="G222" s="330" t="s">
        <v>28</v>
      </c>
      <c r="H222" s="560" t="s">
        <v>203</v>
      </c>
      <c r="I222" s="561"/>
      <c r="J222" s="307"/>
      <c r="K222" s="572" t="s">
        <v>226</v>
      </c>
      <c r="L222" s="573"/>
      <c r="M222" s="303"/>
      <c r="N222" s="377" t="s">
        <v>199</v>
      </c>
      <c r="O222" s="303"/>
      <c r="P222" s="292"/>
      <c r="Q222" s="292"/>
      <c r="R222" s="304"/>
      <c r="S222" s="378" t="s">
        <v>194</v>
      </c>
      <c r="T222" s="289"/>
      <c r="U222" s="290"/>
      <c r="V222" s="291"/>
      <c r="W222" s="292"/>
      <c r="X222" s="297"/>
      <c r="Y222" s="297"/>
      <c r="Z222" s="296"/>
      <c r="AA222" s="297"/>
      <c r="AB222" s="298"/>
      <c r="AC222" s="334" t="s">
        <v>214</v>
      </c>
      <c r="AD222" s="627" t="str">
        <f>RJ29</f>
        <v>********************************</v>
      </c>
      <c r="AE222" s="628"/>
      <c r="AF222" s="628"/>
      <c r="AG222" s="628"/>
      <c r="AH222" s="628"/>
      <c r="AI222" s="628"/>
      <c r="AJ222" s="628"/>
      <c r="AK222" s="628"/>
      <c r="AL222" s="628"/>
      <c r="AM222" s="628"/>
      <c r="AN222" s="628"/>
      <c r="AO222" s="628"/>
      <c r="AP222" s="628"/>
      <c r="AQ222" s="628"/>
      <c r="AR222" s="629"/>
      <c r="AS222" s="615"/>
      <c r="AT222" s="616"/>
      <c r="AU222" s="616"/>
      <c r="AV222" s="616"/>
      <c r="AW222" s="616"/>
      <c r="AX222" s="617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2" t="s">
        <v>292</v>
      </c>
      <c r="B223" s="554" t="s">
        <v>232</v>
      </c>
      <c r="C223" s="474"/>
      <c r="D223" s="475"/>
      <c r="E223" s="313"/>
      <c r="F223" s="338" t="s">
        <v>294</v>
      </c>
      <c r="G223" s="339" t="s">
        <v>28</v>
      </c>
      <c r="H223" s="562" t="s">
        <v>295</v>
      </c>
      <c r="I223" s="563"/>
      <c r="J223" s="481"/>
      <c r="K223" s="556" t="s">
        <v>226</v>
      </c>
      <c r="L223" s="557"/>
      <c r="M223" s="306"/>
      <c r="N223" s="381" t="s">
        <v>192</v>
      </c>
      <c r="O223" s="481"/>
      <c r="P223" s="381" t="s">
        <v>193</v>
      </c>
      <c r="Q223" s="479"/>
      <c r="R223" s="480"/>
      <c r="S223" s="299"/>
      <c r="T223" s="428"/>
      <c r="U223" s="302"/>
      <c r="V223" s="381" t="s">
        <v>132</v>
      </c>
      <c r="W223" s="300"/>
      <c r="X223" s="301"/>
      <c r="Y223" s="382" t="s">
        <v>200</v>
      </c>
      <c r="Z223" s="299" t="s">
        <v>185</v>
      </c>
      <c r="AA223" s="383"/>
      <c r="AB223" s="384"/>
      <c r="AC223" s="343" t="s">
        <v>215</v>
      </c>
      <c r="AD223" s="610" t="str">
        <f>RI101</f>
        <v>**رفیعی-**************</v>
      </c>
      <c r="AE223" s="605"/>
      <c r="AF223" s="605"/>
      <c r="AG223" s="605"/>
      <c r="AH223" s="605"/>
      <c r="AI223" s="605"/>
      <c r="AJ223" s="605"/>
      <c r="AK223" s="605"/>
      <c r="AL223" s="611"/>
      <c r="AM223" s="344" t="s">
        <v>212</v>
      </c>
      <c r="AN223" s="605" t="str">
        <f>RI137</f>
        <v>*******************</v>
      </c>
      <c r="AO223" s="605"/>
      <c r="AP223" s="605"/>
      <c r="AQ223" s="605"/>
      <c r="AR223" s="606"/>
      <c r="AS223" s="615"/>
      <c r="AT223" s="616"/>
      <c r="AU223" s="616"/>
      <c r="AV223" s="616"/>
      <c r="AW223" s="616"/>
      <c r="AX223" s="617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206</v>
      </c>
      <c r="B224" s="386"/>
      <c r="C224" s="387"/>
      <c r="D224" s="388"/>
      <c r="E224" s="318" t="s">
        <v>120</v>
      </c>
      <c r="F224" s="331" t="s">
        <v>157</v>
      </c>
      <c r="G224" s="566" t="s">
        <v>195</v>
      </c>
      <c r="H224" s="567"/>
      <c r="I224" s="567"/>
      <c r="J224" s="568"/>
      <c r="K224" s="579" t="s">
        <v>187</v>
      </c>
      <c r="L224" s="579"/>
      <c r="M224" s="579"/>
      <c r="N224" s="591" t="s">
        <v>196</v>
      </c>
      <c r="O224" s="591"/>
      <c r="P224" s="591"/>
      <c r="Q224" s="591" t="s">
        <v>197</v>
      </c>
      <c r="R224" s="591"/>
      <c r="S224" s="592"/>
      <c r="T224" s="588" t="s">
        <v>204</v>
      </c>
      <c r="U224" s="589"/>
      <c r="V224" s="589"/>
      <c r="W224" s="590"/>
      <c r="X224" s="585" t="s">
        <v>201</v>
      </c>
      <c r="Y224" s="586"/>
      <c r="Z224" s="586"/>
      <c r="AA224" s="586"/>
      <c r="AB224" s="587"/>
      <c r="AC224" s="599" t="str">
        <f>RO65</f>
        <v>************************************جعفری-</v>
      </c>
      <c r="AD224" s="599"/>
      <c r="AE224" s="599"/>
      <c r="AF224" s="599"/>
      <c r="AG224" s="599"/>
      <c r="AH224" s="599"/>
      <c r="AI224" s="600"/>
      <c r="AJ224" s="601"/>
      <c r="AK224" s="601"/>
      <c r="AL224" s="601"/>
      <c r="AM224" s="601"/>
      <c r="AN224" s="601"/>
      <c r="AO224" s="601"/>
      <c r="AP224" s="601"/>
      <c r="AQ224" s="601"/>
      <c r="AR224" s="602"/>
      <c r="AS224" s="615"/>
      <c r="AT224" s="616"/>
      <c r="AU224" s="616"/>
      <c r="AV224" s="616"/>
      <c r="AW224" s="616"/>
      <c r="AX224" s="617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109</v>
      </c>
      <c r="F225" s="320" t="s">
        <v>34</v>
      </c>
      <c r="G225" s="569"/>
      <c r="H225" s="570"/>
      <c r="I225" s="570"/>
      <c r="J225" s="571"/>
      <c r="K225" s="593"/>
      <c r="L225" s="593"/>
      <c r="M225" s="593"/>
      <c r="N225" s="593"/>
      <c r="O225" s="593"/>
      <c r="P225" s="593"/>
      <c r="Q225" s="593"/>
      <c r="R225" s="593"/>
      <c r="S225" s="594"/>
      <c r="T225" s="580"/>
      <c r="U225" s="581"/>
      <c r="V225" s="581"/>
      <c r="W225" s="582"/>
      <c r="X225" s="583"/>
      <c r="Y225" s="583"/>
      <c r="Z225" s="583"/>
      <c r="AA225" s="583"/>
      <c r="AB225" s="584"/>
      <c r="AC225" s="595" t="str">
        <f>RO29</f>
        <v>***********</v>
      </c>
      <c r="AD225" s="596"/>
      <c r="AE225" s="596"/>
      <c r="AF225" s="596"/>
      <c r="AG225" s="596"/>
      <c r="AH225" s="596"/>
      <c r="AI225" s="597"/>
      <c r="AJ225" s="598"/>
      <c r="AK225" s="583"/>
      <c r="AL225" s="583"/>
      <c r="AM225" s="583"/>
      <c r="AN225" s="583"/>
      <c r="AO225" s="583"/>
      <c r="AP225" s="583"/>
      <c r="AQ225" s="583"/>
      <c r="AR225" s="584"/>
      <c r="AS225" s="618"/>
      <c r="AT225" s="619"/>
      <c r="AU225" s="619"/>
      <c r="AV225" s="619"/>
      <c r="AW225" s="619"/>
      <c r="AX225" s="620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300</v>
      </c>
      <c r="B226" s="251" t="s">
        <v>328</v>
      </c>
      <c r="C226" s="349" t="s">
        <v>172</v>
      </c>
      <c r="D226" s="350" t="s">
        <v>207</v>
      </c>
      <c r="E226" s="351" t="s">
        <v>209</v>
      </c>
      <c r="F226" s="352" t="s">
        <v>208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303</v>
      </c>
      <c r="O226" s="245" t="s">
        <v>303</v>
      </c>
      <c r="P226" s="193" t="s">
        <v>303</v>
      </c>
      <c r="Q226" s="577" t="s">
        <v>303</v>
      </c>
      <c r="R226" s="578"/>
      <c r="S226" s="246" t="s">
        <v>110</v>
      </c>
      <c r="T226" s="354"/>
      <c r="U226" s="354"/>
      <c r="V226" s="354"/>
      <c r="W226" s="354"/>
      <c r="X226" s="246" t="s">
        <v>111</v>
      </c>
      <c r="Y226" s="354"/>
      <c r="Z226" s="354"/>
      <c r="AA226" s="354"/>
      <c r="AB226" s="354"/>
      <c r="AC226" s="247" t="s">
        <v>135</v>
      </c>
      <c r="AD226" s="248"/>
      <c r="AE226" s="248"/>
      <c r="AF226" s="248"/>
      <c r="AG226" s="249" t="s">
        <v>31</v>
      </c>
      <c r="AH226" s="248"/>
      <c r="AI226" s="248"/>
      <c r="AJ226" s="248"/>
      <c r="AK226" s="247" t="s">
        <v>112</v>
      </c>
      <c r="AL226" s="248"/>
      <c r="AM226" s="248"/>
      <c r="AN226" s="248"/>
      <c r="AO226" s="249" t="s">
        <v>113</v>
      </c>
      <c r="AP226" s="248"/>
      <c r="AQ226" s="248"/>
      <c r="AR226" s="248"/>
      <c r="AS226" s="247" t="s">
        <v>198</v>
      </c>
      <c r="AT226" s="248"/>
      <c r="AU226" s="248"/>
      <c r="AV226" s="250" t="s">
        <v>114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290</v>
      </c>
      <c r="B227" s="252" t="s">
        <v>149</v>
      </c>
      <c r="C227" s="315"/>
      <c r="D227" s="314"/>
      <c r="E227" s="308"/>
      <c r="F227" s="321" t="s">
        <v>104</v>
      </c>
      <c r="G227" s="322" t="s">
        <v>27</v>
      </c>
      <c r="H227" s="558" t="s">
        <v>293</v>
      </c>
      <c r="I227" s="559"/>
      <c r="J227" s="279"/>
      <c r="K227" s="564" t="s">
        <v>297</v>
      </c>
      <c r="L227" s="565"/>
      <c r="M227" s="254"/>
      <c r="N227" s="356" t="s">
        <v>202</v>
      </c>
      <c r="O227" s="255"/>
      <c r="P227" s="253"/>
      <c r="Q227" s="256"/>
      <c r="R227" s="257"/>
      <c r="S227" s="357" t="s">
        <v>194</v>
      </c>
      <c r="T227" s="258"/>
      <c r="U227" s="259"/>
      <c r="V227" s="260"/>
      <c r="W227" s="253"/>
      <c r="X227" s="262"/>
      <c r="Y227" s="423"/>
      <c r="Z227" s="261"/>
      <c r="AA227" s="262"/>
      <c r="AB227" s="263"/>
      <c r="AC227" s="332" t="s">
        <v>213</v>
      </c>
      <c r="AD227" s="574" t="str">
        <f>RG66</f>
        <v>*********************************************************</v>
      </c>
      <c r="AE227" s="575"/>
      <c r="AF227" s="575"/>
      <c r="AG227" s="575"/>
      <c r="AH227" s="575"/>
      <c r="AI227" s="575"/>
      <c r="AJ227" s="575"/>
      <c r="AK227" s="575"/>
      <c r="AL227" s="575"/>
      <c r="AM227" s="575"/>
      <c r="AN227" s="575"/>
      <c r="AO227" s="575"/>
      <c r="AP227" s="575"/>
      <c r="AQ227" s="575"/>
      <c r="AR227" s="576"/>
      <c r="AS227" s="607" t="s">
        <v>216</v>
      </c>
      <c r="AT227" s="608"/>
      <c r="AU227" s="608"/>
      <c r="AV227" s="608"/>
      <c r="AW227" s="608"/>
      <c r="AX227" s="609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291</v>
      </c>
      <c r="B228" s="359" t="s">
        <v>308</v>
      </c>
      <c r="C228" s="360"/>
      <c r="D228" s="361"/>
      <c r="E228" s="309"/>
      <c r="F228" s="323" t="s">
        <v>107</v>
      </c>
      <c r="G228" s="324" t="s">
        <v>27</v>
      </c>
      <c r="H228" s="558" t="s">
        <v>203</v>
      </c>
      <c r="I228" s="559"/>
      <c r="J228" s="279"/>
      <c r="K228" s="564" t="s">
        <v>226</v>
      </c>
      <c r="L228" s="565"/>
      <c r="M228" s="275"/>
      <c r="N228" s="362" t="s">
        <v>199</v>
      </c>
      <c r="O228" s="275"/>
      <c r="P228" s="271"/>
      <c r="Q228" s="271"/>
      <c r="R228" s="276"/>
      <c r="S228" s="363" t="s">
        <v>194</v>
      </c>
      <c r="T228" s="268"/>
      <c r="U228" s="269"/>
      <c r="V228" s="270"/>
      <c r="W228" s="271"/>
      <c r="X228" s="265"/>
      <c r="Y228" s="424"/>
      <c r="Z228" s="264"/>
      <c r="AA228" s="265"/>
      <c r="AB228" s="266"/>
      <c r="AC228" s="333" t="s">
        <v>214</v>
      </c>
      <c r="AD228" s="633" t="str">
        <f>RG30</f>
        <v>********************************</v>
      </c>
      <c r="AE228" s="634"/>
      <c r="AF228" s="634"/>
      <c r="AG228" s="634"/>
      <c r="AH228" s="634"/>
      <c r="AI228" s="634"/>
      <c r="AJ228" s="634"/>
      <c r="AK228" s="634"/>
      <c r="AL228" s="634"/>
      <c r="AM228" s="634"/>
      <c r="AN228" s="634"/>
      <c r="AO228" s="634"/>
      <c r="AP228" s="634"/>
      <c r="AQ228" s="634"/>
      <c r="AR228" s="635"/>
      <c r="AS228" s="612" t="s">
        <v>223</v>
      </c>
      <c r="AT228" s="613"/>
      <c r="AU228" s="613"/>
      <c r="AV228" s="613"/>
      <c r="AW228" s="613"/>
      <c r="AX228" s="614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51" t="s">
        <v>292</v>
      </c>
      <c r="B229" s="553" t="s">
        <v>82</v>
      </c>
      <c r="C229" s="472"/>
      <c r="D229" s="473"/>
      <c r="E229" s="310"/>
      <c r="F229" s="325" t="s">
        <v>294</v>
      </c>
      <c r="G229" s="326" t="s">
        <v>27</v>
      </c>
      <c r="H229" s="564" t="s">
        <v>295</v>
      </c>
      <c r="I229" s="565"/>
      <c r="J229" s="496"/>
      <c r="K229" s="603" t="s">
        <v>226</v>
      </c>
      <c r="L229" s="604"/>
      <c r="M229" s="278"/>
      <c r="N229" s="366" t="s">
        <v>192</v>
      </c>
      <c r="O229" s="476"/>
      <c r="P229" s="366" t="s">
        <v>193</v>
      </c>
      <c r="Q229" s="477"/>
      <c r="R229" s="478"/>
      <c r="S229" s="426"/>
      <c r="T229" s="426"/>
      <c r="U229" s="274"/>
      <c r="V229" s="366" t="s">
        <v>132</v>
      </c>
      <c r="W229" s="272"/>
      <c r="X229" s="499"/>
      <c r="Y229" s="367" t="s">
        <v>200</v>
      </c>
      <c r="Z229" s="267" t="s">
        <v>305</v>
      </c>
      <c r="AA229" s="368"/>
      <c r="AB229" s="369"/>
      <c r="AC229" s="345" t="s">
        <v>215</v>
      </c>
      <c r="AD229" s="624" t="str">
        <f>RG102</f>
        <v>*فخرآور-***************</v>
      </c>
      <c r="AE229" s="624"/>
      <c r="AF229" s="624"/>
      <c r="AG229" s="624"/>
      <c r="AH229" s="624"/>
      <c r="AI229" s="624"/>
      <c r="AJ229" s="624"/>
      <c r="AK229" s="624"/>
      <c r="AL229" s="625"/>
      <c r="AM229" s="346" t="s">
        <v>212</v>
      </c>
      <c r="AN229" s="624" t="str">
        <f>RG138</f>
        <v>*******************</v>
      </c>
      <c r="AO229" s="624"/>
      <c r="AP229" s="624"/>
      <c r="AQ229" s="624"/>
      <c r="AR229" s="626"/>
      <c r="AS229" s="615"/>
      <c r="AT229" s="616"/>
      <c r="AU229" s="616"/>
      <c r="AV229" s="616"/>
      <c r="AW229" s="616"/>
      <c r="AX229" s="617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290</v>
      </c>
      <c r="B230" s="280" t="s">
        <v>148</v>
      </c>
      <c r="C230" s="316"/>
      <c r="D230" s="317"/>
      <c r="E230" s="311"/>
      <c r="F230" s="327" t="s">
        <v>104</v>
      </c>
      <c r="G230" s="328" t="s">
        <v>28</v>
      </c>
      <c r="H230" s="560" t="s">
        <v>293</v>
      </c>
      <c r="I230" s="561"/>
      <c r="J230" s="307"/>
      <c r="K230" s="572" t="s">
        <v>297</v>
      </c>
      <c r="L230" s="573"/>
      <c r="M230" s="282"/>
      <c r="N230" s="371" t="s">
        <v>202</v>
      </c>
      <c r="O230" s="283"/>
      <c r="P230" s="281"/>
      <c r="Q230" s="284"/>
      <c r="R230" s="285"/>
      <c r="S230" s="372" t="s">
        <v>194</v>
      </c>
      <c r="T230" s="286"/>
      <c r="U230" s="287"/>
      <c r="V230" s="288"/>
      <c r="W230" s="281"/>
      <c r="X230" s="281"/>
      <c r="Y230" s="281"/>
      <c r="Z230" s="281"/>
      <c r="AA230" s="294"/>
      <c r="AB230" s="295"/>
      <c r="AC230" s="347" t="s">
        <v>213</v>
      </c>
      <c r="AD230" s="630" t="str">
        <f>RJ66</f>
        <v>*********************************************************</v>
      </c>
      <c r="AE230" s="631"/>
      <c r="AF230" s="631"/>
      <c r="AG230" s="631"/>
      <c r="AH230" s="631"/>
      <c r="AI230" s="631"/>
      <c r="AJ230" s="631"/>
      <c r="AK230" s="631"/>
      <c r="AL230" s="631"/>
      <c r="AM230" s="631"/>
      <c r="AN230" s="631"/>
      <c r="AO230" s="631"/>
      <c r="AP230" s="631"/>
      <c r="AQ230" s="631"/>
      <c r="AR230" s="632"/>
      <c r="AS230" s="615"/>
      <c r="AT230" s="616"/>
      <c r="AU230" s="616"/>
      <c r="AV230" s="616"/>
      <c r="AW230" s="616"/>
      <c r="AX230" s="617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291</v>
      </c>
      <c r="B231" s="374" t="s">
        <v>308</v>
      </c>
      <c r="C231" s="375"/>
      <c r="D231" s="376"/>
      <c r="E231" s="312"/>
      <c r="F231" s="329" t="s">
        <v>107</v>
      </c>
      <c r="G231" s="330" t="s">
        <v>28</v>
      </c>
      <c r="H231" s="560" t="s">
        <v>203</v>
      </c>
      <c r="I231" s="561"/>
      <c r="J231" s="307"/>
      <c r="K231" s="572" t="s">
        <v>226</v>
      </c>
      <c r="L231" s="573"/>
      <c r="M231" s="303"/>
      <c r="N231" s="377" t="s">
        <v>199</v>
      </c>
      <c r="O231" s="303"/>
      <c r="P231" s="292"/>
      <c r="Q231" s="292"/>
      <c r="R231" s="304"/>
      <c r="S231" s="378" t="s">
        <v>194</v>
      </c>
      <c r="T231" s="289"/>
      <c r="U231" s="290"/>
      <c r="V231" s="291"/>
      <c r="W231" s="292"/>
      <c r="X231" s="297"/>
      <c r="Y231" s="297"/>
      <c r="Z231" s="296"/>
      <c r="AA231" s="297"/>
      <c r="AB231" s="298"/>
      <c r="AC231" s="334" t="s">
        <v>214</v>
      </c>
      <c r="AD231" s="627" t="str">
        <f>RJ30</f>
        <v>********************************</v>
      </c>
      <c r="AE231" s="628"/>
      <c r="AF231" s="628"/>
      <c r="AG231" s="628"/>
      <c r="AH231" s="628"/>
      <c r="AI231" s="628"/>
      <c r="AJ231" s="628"/>
      <c r="AK231" s="628"/>
      <c r="AL231" s="628"/>
      <c r="AM231" s="628"/>
      <c r="AN231" s="628"/>
      <c r="AO231" s="628"/>
      <c r="AP231" s="628"/>
      <c r="AQ231" s="628"/>
      <c r="AR231" s="629"/>
      <c r="AS231" s="615"/>
      <c r="AT231" s="616"/>
      <c r="AU231" s="616"/>
      <c r="AV231" s="616"/>
      <c r="AW231" s="616"/>
      <c r="AX231" s="617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2" t="s">
        <v>292</v>
      </c>
      <c r="B232" s="554" t="s">
        <v>148</v>
      </c>
      <c r="C232" s="474"/>
      <c r="D232" s="475"/>
      <c r="E232" s="313"/>
      <c r="F232" s="338" t="s">
        <v>294</v>
      </c>
      <c r="G232" s="339" t="s">
        <v>28</v>
      </c>
      <c r="H232" s="562" t="s">
        <v>295</v>
      </c>
      <c r="I232" s="563"/>
      <c r="J232" s="481"/>
      <c r="K232" s="556" t="s">
        <v>226</v>
      </c>
      <c r="L232" s="557"/>
      <c r="M232" s="306"/>
      <c r="N232" s="381" t="s">
        <v>192</v>
      </c>
      <c r="O232" s="481"/>
      <c r="P232" s="381" t="s">
        <v>193</v>
      </c>
      <c r="Q232" s="479"/>
      <c r="R232" s="480"/>
      <c r="S232" s="299"/>
      <c r="T232" s="428"/>
      <c r="U232" s="302"/>
      <c r="V232" s="381" t="s">
        <v>132</v>
      </c>
      <c r="W232" s="300"/>
      <c r="X232" s="301"/>
      <c r="Y232" s="382" t="s">
        <v>200</v>
      </c>
      <c r="Z232" s="299" t="s">
        <v>305</v>
      </c>
      <c r="AA232" s="383"/>
      <c r="AB232" s="384"/>
      <c r="AC232" s="343" t="s">
        <v>215</v>
      </c>
      <c r="AD232" s="610" t="str">
        <f>RI102</f>
        <v>*فخرآور-رفیعی-****ایمانی-*********</v>
      </c>
      <c r="AE232" s="605"/>
      <c r="AF232" s="605"/>
      <c r="AG232" s="605"/>
      <c r="AH232" s="605"/>
      <c r="AI232" s="605"/>
      <c r="AJ232" s="605"/>
      <c r="AK232" s="605"/>
      <c r="AL232" s="611"/>
      <c r="AM232" s="344" t="s">
        <v>212</v>
      </c>
      <c r="AN232" s="605" t="str">
        <f>RI138</f>
        <v>*******************</v>
      </c>
      <c r="AO232" s="605"/>
      <c r="AP232" s="605"/>
      <c r="AQ232" s="605"/>
      <c r="AR232" s="606"/>
      <c r="AS232" s="615"/>
      <c r="AT232" s="616"/>
      <c r="AU232" s="616"/>
      <c r="AV232" s="616"/>
      <c r="AW232" s="616"/>
      <c r="AX232" s="617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206</v>
      </c>
      <c r="B233" s="386"/>
      <c r="C233" s="387"/>
      <c r="D233" s="388"/>
      <c r="E233" s="318" t="s">
        <v>120</v>
      </c>
      <c r="F233" s="331" t="s">
        <v>157</v>
      </c>
      <c r="G233" s="566" t="s">
        <v>195</v>
      </c>
      <c r="H233" s="567"/>
      <c r="I233" s="567"/>
      <c r="J233" s="568"/>
      <c r="K233" s="579" t="s">
        <v>187</v>
      </c>
      <c r="L233" s="579"/>
      <c r="M233" s="579"/>
      <c r="N233" s="591" t="s">
        <v>196</v>
      </c>
      <c r="O233" s="591"/>
      <c r="P233" s="591"/>
      <c r="Q233" s="591" t="s">
        <v>197</v>
      </c>
      <c r="R233" s="591"/>
      <c r="S233" s="592"/>
      <c r="T233" s="588" t="s">
        <v>204</v>
      </c>
      <c r="U233" s="589"/>
      <c r="V233" s="589"/>
      <c r="W233" s="590"/>
      <c r="X233" s="585" t="s">
        <v>201</v>
      </c>
      <c r="Y233" s="586"/>
      <c r="Z233" s="586"/>
      <c r="AA233" s="586"/>
      <c r="AB233" s="587"/>
      <c r="AC233" s="599" t="str">
        <f>RO66</f>
        <v>**********************************نجفی-**</v>
      </c>
      <c r="AD233" s="599"/>
      <c r="AE233" s="599"/>
      <c r="AF233" s="599"/>
      <c r="AG233" s="599"/>
      <c r="AH233" s="599"/>
      <c r="AI233" s="600"/>
      <c r="AJ233" s="601"/>
      <c r="AK233" s="601"/>
      <c r="AL233" s="601"/>
      <c r="AM233" s="601"/>
      <c r="AN233" s="601"/>
      <c r="AO233" s="601"/>
      <c r="AP233" s="601"/>
      <c r="AQ233" s="601"/>
      <c r="AR233" s="602"/>
      <c r="AS233" s="615"/>
      <c r="AT233" s="616"/>
      <c r="AU233" s="616"/>
      <c r="AV233" s="616"/>
      <c r="AW233" s="616"/>
      <c r="AX233" s="617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109</v>
      </c>
      <c r="F234" s="320" t="s">
        <v>34</v>
      </c>
      <c r="G234" s="569"/>
      <c r="H234" s="570"/>
      <c r="I234" s="570"/>
      <c r="J234" s="571"/>
      <c r="K234" s="593"/>
      <c r="L234" s="593"/>
      <c r="M234" s="593"/>
      <c r="N234" s="593"/>
      <c r="O234" s="593"/>
      <c r="P234" s="593"/>
      <c r="Q234" s="593"/>
      <c r="R234" s="593"/>
      <c r="S234" s="594"/>
      <c r="T234" s="580"/>
      <c r="U234" s="581"/>
      <c r="V234" s="581"/>
      <c r="W234" s="582"/>
      <c r="X234" s="583"/>
      <c r="Y234" s="583"/>
      <c r="Z234" s="583"/>
      <c r="AA234" s="583"/>
      <c r="AB234" s="584"/>
      <c r="AC234" s="595" t="str">
        <f>RO30</f>
        <v>***********</v>
      </c>
      <c r="AD234" s="596"/>
      <c r="AE234" s="596"/>
      <c r="AF234" s="596"/>
      <c r="AG234" s="596"/>
      <c r="AH234" s="596"/>
      <c r="AI234" s="597"/>
      <c r="AJ234" s="598"/>
      <c r="AK234" s="583"/>
      <c r="AL234" s="583"/>
      <c r="AM234" s="583"/>
      <c r="AN234" s="583"/>
      <c r="AO234" s="583"/>
      <c r="AP234" s="583"/>
      <c r="AQ234" s="583"/>
      <c r="AR234" s="584"/>
      <c r="AS234" s="618"/>
      <c r="AT234" s="619"/>
      <c r="AU234" s="619"/>
      <c r="AV234" s="619"/>
      <c r="AW234" s="619"/>
      <c r="AX234" s="620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38</v>
      </c>
      <c r="B235" s="251" t="s">
        <v>329</v>
      </c>
      <c r="C235" s="349" t="s">
        <v>172</v>
      </c>
      <c r="D235" s="350" t="s">
        <v>207</v>
      </c>
      <c r="E235" s="351" t="s">
        <v>209</v>
      </c>
      <c r="F235" s="352" t="s">
        <v>208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303</v>
      </c>
      <c r="O235" s="245" t="s">
        <v>303</v>
      </c>
      <c r="P235" s="193" t="s">
        <v>303</v>
      </c>
      <c r="Q235" s="577" t="s">
        <v>303</v>
      </c>
      <c r="R235" s="578"/>
      <c r="S235" s="246" t="s">
        <v>110</v>
      </c>
      <c r="T235" s="354"/>
      <c r="U235" s="354"/>
      <c r="V235" s="354"/>
      <c r="W235" s="354"/>
      <c r="X235" s="246" t="s">
        <v>111</v>
      </c>
      <c r="Y235" s="354"/>
      <c r="Z235" s="354"/>
      <c r="AA235" s="354"/>
      <c r="AB235" s="354"/>
      <c r="AC235" s="247" t="s">
        <v>135</v>
      </c>
      <c r="AD235" s="248"/>
      <c r="AE235" s="248"/>
      <c r="AF235" s="248"/>
      <c r="AG235" s="249" t="s">
        <v>31</v>
      </c>
      <c r="AH235" s="248"/>
      <c r="AI235" s="248"/>
      <c r="AJ235" s="248"/>
      <c r="AK235" s="247" t="s">
        <v>112</v>
      </c>
      <c r="AL235" s="248"/>
      <c r="AM235" s="248"/>
      <c r="AN235" s="248"/>
      <c r="AO235" s="249" t="s">
        <v>113</v>
      </c>
      <c r="AP235" s="248"/>
      <c r="AQ235" s="248"/>
      <c r="AR235" s="248"/>
      <c r="AS235" s="247" t="s">
        <v>198</v>
      </c>
      <c r="AT235" s="248"/>
      <c r="AU235" s="248"/>
      <c r="AV235" s="250" t="s">
        <v>114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290</v>
      </c>
      <c r="B236" s="252" t="s">
        <v>168</v>
      </c>
      <c r="C236" s="315"/>
      <c r="D236" s="314"/>
      <c r="E236" s="308"/>
      <c r="F236" s="321" t="s">
        <v>104</v>
      </c>
      <c r="G236" s="322" t="s">
        <v>27</v>
      </c>
      <c r="H236" s="558" t="s">
        <v>293</v>
      </c>
      <c r="I236" s="559"/>
      <c r="J236" s="279"/>
      <c r="K236" s="564" t="s">
        <v>297</v>
      </c>
      <c r="L236" s="565"/>
      <c r="M236" s="254"/>
      <c r="N236" s="356" t="s">
        <v>202</v>
      </c>
      <c r="O236" s="255"/>
      <c r="P236" s="253"/>
      <c r="Q236" s="256"/>
      <c r="R236" s="257"/>
      <c r="S236" s="357" t="s">
        <v>194</v>
      </c>
      <c r="T236" s="258"/>
      <c r="U236" s="259"/>
      <c r="V236" s="260"/>
      <c r="W236" s="253"/>
      <c r="X236" s="261"/>
      <c r="Y236" s="261"/>
      <c r="Z236" s="261"/>
      <c r="AA236" s="262"/>
      <c r="AB236" s="263"/>
      <c r="AC236" s="332" t="s">
        <v>213</v>
      </c>
      <c r="AD236" s="574" t="str">
        <f>RG67</f>
        <v>*حا ج محمدی- *******************************************************</v>
      </c>
      <c r="AE236" s="575"/>
      <c r="AF236" s="575"/>
      <c r="AG236" s="575"/>
      <c r="AH236" s="575"/>
      <c r="AI236" s="575"/>
      <c r="AJ236" s="575"/>
      <c r="AK236" s="575"/>
      <c r="AL236" s="575"/>
      <c r="AM236" s="575"/>
      <c r="AN236" s="575"/>
      <c r="AO236" s="575"/>
      <c r="AP236" s="575"/>
      <c r="AQ236" s="575"/>
      <c r="AR236" s="576"/>
      <c r="AS236" s="607" t="s">
        <v>216</v>
      </c>
      <c r="AT236" s="608"/>
      <c r="AU236" s="608"/>
      <c r="AV236" s="608"/>
      <c r="AW236" s="608"/>
      <c r="AX236" s="609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291</v>
      </c>
      <c r="B237" s="359" t="s">
        <v>306</v>
      </c>
      <c r="C237" s="360"/>
      <c r="D237" s="361"/>
      <c r="E237" s="309"/>
      <c r="F237" s="323" t="s">
        <v>107</v>
      </c>
      <c r="G237" s="324" t="s">
        <v>27</v>
      </c>
      <c r="H237" s="558" t="s">
        <v>203</v>
      </c>
      <c r="I237" s="559"/>
      <c r="J237" s="279"/>
      <c r="K237" s="564" t="s">
        <v>226</v>
      </c>
      <c r="L237" s="565"/>
      <c r="M237" s="275"/>
      <c r="N237" s="362" t="s">
        <v>199</v>
      </c>
      <c r="O237" s="275"/>
      <c r="P237" s="271"/>
      <c r="Q237" s="271"/>
      <c r="R237" s="276"/>
      <c r="S237" s="363" t="s">
        <v>194</v>
      </c>
      <c r="T237" s="268"/>
      <c r="U237" s="269"/>
      <c r="V237" s="270"/>
      <c r="W237" s="271"/>
      <c r="X237" s="265"/>
      <c r="Y237" s="424"/>
      <c r="Z237" s="264"/>
      <c r="AA237" s="265"/>
      <c r="AB237" s="266"/>
      <c r="AC237" s="333" t="s">
        <v>214</v>
      </c>
      <c r="AD237" s="633" t="str">
        <f>RG31</f>
        <v>********************************</v>
      </c>
      <c r="AE237" s="634"/>
      <c r="AF237" s="634"/>
      <c r="AG237" s="634"/>
      <c r="AH237" s="634"/>
      <c r="AI237" s="634"/>
      <c r="AJ237" s="634"/>
      <c r="AK237" s="634"/>
      <c r="AL237" s="634"/>
      <c r="AM237" s="634"/>
      <c r="AN237" s="634"/>
      <c r="AO237" s="634"/>
      <c r="AP237" s="634"/>
      <c r="AQ237" s="634"/>
      <c r="AR237" s="635"/>
      <c r="AS237" s="612" t="s">
        <v>223</v>
      </c>
      <c r="AT237" s="613"/>
      <c r="AU237" s="613"/>
      <c r="AV237" s="613"/>
      <c r="AW237" s="613"/>
      <c r="AX237" s="614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51" t="s">
        <v>292</v>
      </c>
      <c r="B238" s="553" t="s">
        <v>168</v>
      </c>
      <c r="C238" s="472"/>
      <c r="D238" s="473"/>
      <c r="E238" s="310"/>
      <c r="F238" s="325" t="s">
        <v>294</v>
      </c>
      <c r="G238" s="326" t="s">
        <v>27</v>
      </c>
      <c r="H238" s="564" t="s">
        <v>295</v>
      </c>
      <c r="I238" s="565"/>
      <c r="J238" s="496"/>
      <c r="K238" s="603" t="s">
        <v>226</v>
      </c>
      <c r="L238" s="604"/>
      <c r="M238" s="278"/>
      <c r="N238" s="366" t="s">
        <v>192</v>
      </c>
      <c r="O238" s="476"/>
      <c r="P238" s="366" t="s">
        <v>193</v>
      </c>
      <c r="Q238" s="477"/>
      <c r="R238" s="478"/>
      <c r="S238" s="267"/>
      <c r="T238" s="267"/>
      <c r="U238" s="483"/>
      <c r="V238" s="366" t="s">
        <v>132</v>
      </c>
      <c r="W238" s="272"/>
      <c r="X238" s="273"/>
      <c r="Y238" s="367" t="s">
        <v>200</v>
      </c>
      <c r="Z238" s="267" t="s">
        <v>185</v>
      </c>
      <c r="AA238" s="368"/>
      <c r="AB238" s="369"/>
      <c r="AC238" s="345" t="s">
        <v>215</v>
      </c>
      <c r="AD238" s="624" t="str">
        <f>RG103</f>
        <v>*فخرآور-***************</v>
      </c>
      <c r="AE238" s="624"/>
      <c r="AF238" s="624"/>
      <c r="AG238" s="624"/>
      <c r="AH238" s="624"/>
      <c r="AI238" s="624"/>
      <c r="AJ238" s="624"/>
      <c r="AK238" s="624"/>
      <c r="AL238" s="625"/>
      <c r="AM238" s="346" t="s">
        <v>212</v>
      </c>
      <c r="AN238" s="624" t="str">
        <f>RG139</f>
        <v>*******************</v>
      </c>
      <c r="AO238" s="624"/>
      <c r="AP238" s="624"/>
      <c r="AQ238" s="624"/>
      <c r="AR238" s="626"/>
      <c r="AS238" s="615"/>
      <c r="AT238" s="616"/>
      <c r="AU238" s="616"/>
      <c r="AV238" s="616"/>
      <c r="AW238" s="616"/>
      <c r="AX238" s="617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290</v>
      </c>
      <c r="B239" s="280" t="s">
        <v>232</v>
      </c>
      <c r="C239" s="316" t="s">
        <v>306</v>
      </c>
      <c r="D239" s="317"/>
      <c r="E239" s="311"/>
      <c r="F239" s="327" t="s">
        <v>104</v>
      </c>
      <c r="G239" s="328" t="s">
        <v>28</v>
      </c>
      <c r="H239" s="560" t="s">
        <v>293</v>
      </c>
      <c r="I239" s="561"/>
      <c r="J239" s="307"/>
      <c r="K239" s="572" t="s">
        <v>297</v>
      </c>
      <c r="L239" s="573"/>
      <c r="M239" s="282"/>
      <c r="N239" s="371" t="s">
        <v>202</v>
      </c>
      <c r="O239" s="283"/>
      <c r="P239" s="281"/>
      <c r="Q239" s="284"/>
      <c r="R239" s="285"/>
      <c r="S239" s="372" t="s">
        <v>194</v>
      </c>
      <c r="T239" s="286"/>
      <c r="U239" s="287"/>
      <c r="V239" s="288"/>
      <c r="W239" s="281"/>
      <c r="X239" s="281"/>
      <c r="Y239" s="281"/>
      <c r="Z239" s="281"/>
      <c r="AA239" s="294"/>
      <c r="AB239" s="295"/>
      <c r="AC239" s="347" t="s">
        <v>213</v>
      </c>
      <c r="AD239" s="630" t="str">
        <f>RJ67</f>
        <v>*********************************************************</v>
      </c>
      <c r="AE239" s="631"/>
      <c r="AF239" s="631"/>
      <c r="AG239" s="631"/>
      <c r="AH239" s="631"/>
      <c r="AI239" s="631"/>
      <c r="AJ239" s="631"/>
      <c r="AK239" s="631"/>
      <c r="AL239" s="631"/>
      <c r="AM239" s="631"/>
      <c r="AN239" s="631"/>
      <c r="AO239" s="631"/>
      <c r="AP239" s="631"/>
      <c r="AQ239" s="631"/>
      <c r="AR239" s="632"/>
      <c r="AS239" s="615"/>
      <c r="AT239" s="616"/>
      <c r="AU239" s="616"/>
      <c r="AV239" s="616"/>
      <c r="AW239" s="616"/>
      <c r="AX239" s="617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291</v>
      </c>
      <c r="B240" s="374"/>
      <c r="C240" s="375"/>
      <c r="D240" s="376"/>
      <c r="E240" s="312"/>
      <c r="F240" s="329" t="s">
        <v>107</v>
      </c>
      <c r="G240" s="330" t="s">
        <v>28</v>
      </c>
      <c r="H240" s="560" t="s">
        <v>203</v>
      </c>
      <c r="I240" s="561"/>
      <c r="J240" s="307"/>
      <c r="K240" s="572" t="s">
        <v>226</v>
      </c>
      <c r="L240" s="573"/>
      <c r="M240" s="303"/>
      <c r="N240" s="377" t="s">
        <v>199</v>
      </c>
      <c r="O240" s="303"/>
      <c r="P240" s="292"/>
      <c r="Q240" s="292"/>
      <c r="R240" s="304"/>
      <c r="S240" s="378" t="s">
        <v>194</v>
      </c>
      <c r="T240" s="289"/>
      <c r="U240" s="290"/>
      <c r="V240" s="291"/>
      <c r="W240" s="292"/>
      <c r="X240" s="297"/>
      <c r="Y240" s="297"/>
      <c r="Z240" s="296"/>
      <c r="AA240" s="297"/>
      <c r="AB240" s="298"/>
      <c r="AC240" s="334" t="s">
        <v>214</v>
      </c>
      <c r="AD240" s="627" t="str">
        <f>RJ31</f>
        <v>********************************</v>
      </c>
      <c r="AE240" s="628"/>
      <c r="AF240" s="628"/>
      <c r="AG240" s="628"/>
      <c r="AH240" s="628"/>
      <c r="AI240" s="628"/>
      <c r="AJ240" s="628"/>
      <c r="AK240" s="628"/>
      <c r="AL240" s="628"/>
      <c r="AM240" s="628"/>
      <c r="AN240" s="628"/>
      <c r="AO240" s="628"/>
      <c r="AP240" s="628"/>
      <c r="AQ240" s="628"/>
      <c r="AR240" s="629"/>
      <c r="AS240" s="615"/>
      <c r="AT240" s="616"/>
      <c r="AU240" s="616"/>
      <c r="AV240" s="616"/>
      <c r="AW240" s="616"/>
      <c r="AX240" s="617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2" t="s">
        <v>292</v>
      </c>
      <c r="B241" s="554" t="s">
        <v>232</v>
      </c>
      <c r="C241" s="474"/>
      <c r="D241" s="475"/>
      <c r="E241" s="313"/>
      <c r="F241" s="338" t="s">
        <v>294</v>
      </c>
      <c r="G241" s="339" t="s">
        <v>28</v>
      </c>
      <c r="H241" s="562" t="s">
        <v>295</v>
      </c>
      <c r="I241" s="563"/>
      <c r="J241" s="481"/>
      <c r="K241" s="556" t="s">
        <v>226</v>
      </c>
      <c r="L241" s="557"/>
      <c r="M241" s="306"/>
      <c r="N241" s="381" t="s">
        <v>192</v>
      </c>
      <c r="O241" s="481"/>
      <c r="P241" s="381" t="s">
        <v>193</v>
      </c>
      <c r="Q241" s="479"/>
      <c r="R241" s="480"/>
      <c r="S241" s="299"/>
      <c r="T241" s="299"/>
      <c r="U241" s="484"/>
      <c r="V241" s="381" t="s">
        <v>132</v>
      </c>
      <c r="W241" s="300"/>
      <c r="X241" s="301"/>
      <c r="Y241" s="382" t="s">
        <v>200</v>
      </c>
      <c r="Z241" s="299" t="s">
        <v>185</v>
      </c>
      <c r="AA241" s="383"/>
      <c r="AB241" s="384"/>
      <c r="AC241" s="343" t="s">
        <v>215</v>
      </c>
      <c r="AD241" s="610" t="str">
        <f>RI103</f>
        <v>*فخرآور-****آجعفری-ایمانی-*********</v>
      </c>
      <c r="AE241" s="605"/>
      <c r="AF241" s="605"/>
      <c r="AG241" s="605"/>
      <c r="AH241" s="605"/>
      <c r="AI241" s="605"/>
      <c r="AJ241" s="605"/>
      <c r="AK241" s="605"/>
      <c r="AL241" s="611"/>
      <c r="AM241" s="344" t="s">
        <v>212</v>
      </c>
      <c r="AN241" s="605" t="str">
        <f>RI139</f>
        <v>*******************</v>
      </c>
      <c r="AO241" s="605"/>
      <c r="AP241" s="605"/>
      <c r="AQ241" s="605"/>
      <c r="AR241" s="606"/>
      <c r="AS241" s="615"/>
      <c r="AT241" s="616"/>
      <c r="AU241" s="616"/>
      <c r="AV241" s="616"/>
      <c r="AW241" s="616"/>
      <c r="AX241" s="617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206</v>
      </c>
      <c r="B242" s="386"/>
      <c r="C242" s="387"/>
      <c r="D242" s="388"/>
      <c r="E242" s="318" t="s">
        <v>120</v>
      </c>
      <c r="F242" s="331" t="s">
        <v>157</v>
      </c>
      <c r="G242" s="566" t="s">
        <v>195</v>
      </c>
      <c r="H242" s="567"/>
      <c r="I242" s="567"/>
      <c r="J242" s="568"/>
      <c r="K242" s="579" t="s">
        <v>187</v>
      </c>
      <c r="L242" s="579"/>
      <c r="M242" s="579"/>
      <c r="N242" s="591" t="s">
        <v>196</v>
      </c>
      <c r="O242" s="591"/>
      <c r="P242" s="591"/>
      <c r="Q242" s="591" t="s">
        <v>197</v>
      </c>
      <c r="R242" s="591"/>
      <c r="S242" s="592"/>
      <c r="T242" s="588" t="s">
        <v>204</v>
      </c>
      <c r="U242" s="589"/>
      <c r="V242" s="589"/>
      <c r="W242" s="590"/>
      <c r="X242" s="585" t="s">
        <v>201</v>
      </c>
      <c r="Y242" s="586"/>
      <c r="Z242" s="586"/>
      <c r="AA242" s="586"/>
      <c r="AB242" s="587"/>
      <c r="AC242" s="599" t="str">
        <f>RO67</f>
        <v>*************************************</v>
      </c>
      <c r="AD242" s="599"/>
      <c r="AE242" s="599"/>
      <c r="AF242" s="599"/>
      <c r="AG242" s="599"/>
      <c r="AH242" s="599"/>
      <c r="AI242" s="600"/>
      <c r="AJ242" s="601"/>
      <c r="AK242" s="601"/>
      <c r="AL242" s="601"/>
      <c r="AM242" s="601"/>
      <c r="AN242" s="601"/>
      <c r="AO242" s="601"/>
      <c r="AP242" s="601"/>
      <c r="AQ242" s="601"/>
      <c r="AR242" s="602"/>
      <c r="AS242" s="615"/>
      <c r="AT242" s="616"/>
      <c r="AU242" s="616"/>
      <c r="AV242" s="616"/>
      <c r="AW242" s="616"/>
      <c r="AX242" s="617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109</v>
      </c>
      <c r="F243" s="320" t="s">
        <v>34</v>
      </c>
      <c r="G243" s="569"/>
      <c r="H243" s="570"/>
      <c r="I243" s="570"/>
      <c r="J243" s="571"/>
      <c r="K243" s="593"/>
      <c r="L243" s="593"/>
      <c r="M243" s="593"/>
      <c r="N243" s="593"/>
      <c r="O243" s="593"/>
      <c r="P243" s="593"/>
      <c r="Q243" s="593"/>
      <c r="R243" s="593"/>
      <c r="S243" s="594"/>
      <c r="T243" s="580"/>
      <c r="U243" s="581"/>
      <c r="V243" s="581"/>
      <c r="W243" s="582"/>
      <c r="X243" s="583"/>
      <c r="Y243" s="583"/>
      <c r="Z243" s="583"/>
      <c r="AA243" s="583"/>
      <c r="AB243" s="584"/>
      <c r="AC243" s="595" t="str">
        <f>RO31</f>
        <v>***********</v>
      </c>
      <c r="AD243" s="596"/>
      <c r="AE243" s="596"/>
      <c r="AF243" s="596"/>
      <c r="AG243" s="596"/>
      <c r="AH243" s="596"/>
      <c r="AI243" s="597"/>
      <c r="AJ243" s="598"/>
      <c r="AK243" s="583"/>
      <c r="AL243" s="583"/>
      <c r="AM243" s="583"/>
      <c r="AN243" s="583"/>
      <c r="AO243" s="583"/>
      <c r="AP243" s="583"/>
      <c r="AQ243" s="583"/>
      <c r="AR243" s="584"/>
      <c r="AS243" s="618"/>
      <c r="AT243" s="619"/>
      <c r="AU243" s="619"/>
      <c r="AV243" s="619"/>
      <c r="AW243" s="619"/>
      <c r="AX243" s="620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286</v>
      </c>
      <c r="B244" s="251" t="s">
        <v>314</v>
      </c>
      <c r="C244" s="349" t="s">
        <v>172</v>
      </c>
      <c r="D244" s="350" t="s">
        <v>207</v>
      </c>
      <c r="E244" s="351" t="s">
        <v>209</v>
      </c>
      <c r="F244" s="352" t="s">
        <v>208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303</v>
      </c>
      <c r="O244" s="245" t="s">
        <v>303</v>
      </c>
      <c r="P244" s="193" t="s">
        <v>303</v>
      </c>
      <c r="Q244" s="577" t="s">
        <v>303</v>
      </c>
      <c r="R244" s="578"/>
      <c r="S244" s="246" t="s">
        <v>110</v>
      </c>
      <c r="T244" s="354"/>
      <c r="U244" s="354"/>
      <c r="V244" s="354"/>
      <c r="W244" s="354"/>
      <c r="X244" s="246" t="s">
        <v>111</v>
      </c>
      <c r="Y244" s="354"/>
      <c r="Z244" s="354"/>
      <c r="AA244" s="354"/>
      <c r="AB244" s="354"/>
      <c r="AC244" s="247" t="s">
        <v>135</v>
      </c>
      <c r="AD244" s="248"/>
      <c r="AE244" s="248"/>
      <c r="AF244" s="248"/>
      <c r="AG244" s="249" t="s">
        <v>31</v>
      </c>
      <c r="AH244" s="248"/>
      <c r="AI244" s="248"/>
      <c r="AJ244" s="248"/>
      <c r="AK244" s="247" t="s">
        <v>112</v>
      </c>
      <c r="AL244" s="248"/>
      <c r="AM244" s="248"/>
      <c r="AN244" s="248"/>
      <c r="AO244" s="249" t="s">
        <v>113</v>
      </c>
      <c r="AP244" s="248"/>
      <c r="AQ244" s="248"/>
      <c r="AR244" s="248"/>
      <c r="AS244" s="247" t="s">
        <v>198</v>
      </c>
      <c r="AT244" s="248"/>
      <c r="AU244" s="248"/>
      <c r="AV244" s="250" t="s">
        <v>114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290</v>
      </c>
      <c r="B245" s="252" t="s">
        <v>149</v>
      </c>
      <c r="C245" s="315"/>
      <c r="D245" s="314"/>
      <c r="E245" s="308"/>
      <c r="F245" s="321" t="s">
        <v>104</v>
      </c>
      <c r="G245" s="322" t="s">
        <v>27</v>
      </c>
      <c r="H245" s="558" t="s">
        <v>293</v>
      </c>
      <c r="I245" s="559"/>
      <c r="J245" s="279"/>
      <c r="K245" s="564" t="s">
        <v>297</v>
      </c>
      <c r="L245" s="565"/>
      <c r="M245" s="254"/>
      <c r="N245" s="356" t="s">
        <v>202</v>
      </c>
      <c r="O245" s="255"/>
      <c r="P245" s="253"/>
      <c r="Q245" s="256"/>
      <c r="R245" s="257"/>
      <c r="S245" s="357" t="s">
        <v>194</v>
      </c>
      <c r="T245" s="258"/>
      <c r="U245" s="259"/>
      <c r="V245" s="260"/>
      <c r="W245" s="253"/>
      <c r="X245" s="262"/>
      <c r="Y245" s="423"/>
      <c r="Z245" s="261"/>
      <c r="AA245" s="262"/>
      <c r="AB245" s="263"/>
      <c r="AC245" s="332" t="s">
        <v>213</v>
      </c>
      <c r="AD245" s="574" t="str">
        <f>RG68</f>
        <v>*********************************************************</v>
      </c>
      <c r="AE245" s="575"/>
      <c r="AF245" s="575"/>
      <c r="AG245" s="575"/>
      <c r="AH245" s="575"/>
      <c r="AI245" s="575"/>
      <c r="AJ245" s="575"/>
      <c r="AK245" s="575"/>
      <c r="AL245" s="575"/>
      <c r="AM245" s="575"/>
      <c r="AN245" s="575"/>
      <c r="AO245" s="575"/>
      <c r="AP245" s="575"/>
      <c r="AQ245" s="575"/>
      <c r="AR245" s="576"/>
      <c r="AS245" s="607" t="s">
        <v>216</v>
      </c>
      <c r="AT245" s="608"/>
      <c r="AU245" s="608"/>
      <c r="AV245" s="608"/>
      <c r="AW245" s="608"/>
      <c r="AX245" s="609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291</v>
      </c>
      <c r="B246" s="359" t="s">
        <v>306</v>
      </c>
      <c r="C246" s="360"/>
      <c r="D246" s="361"/>
      <c r="E246" s="309"/>
      <c r="F246" s="323" t="s">
        <v>107</v>
      </c>
      <c r="G246" s="324" t="s">
        <v>27</v>
      </c>
      <c r="H246" s="558" t="s">
        <v>203</v>
      </c>
      <c r="I246" s="559"/>
      <c r="J246" s="279"/>
      <c r="K246" s="564" t="s">
        <v>226</v>
      </c>
      <c r="L246" s="565"/>
      <c r="M246" s="275"/>
      <c r="N246" s="362" t="s">
        <v>199</v>
      </c>
      <c r="O246" s="275"/>
      <c r="P246" s="271"/>
      <c r="Q246" s="271"/>
      <c r="R246" s="276"/>
      <c r="S246" s="363" t="s">
        <v>194</v>
      </c>
      <c r="T246" s="268"/>
      <c r="U246" s="269"/>
      <c r="V246" s="270"/>
      <c r="W246" s="271"/>
      <c r="X246" s="265"/>
      <c r="Y246" s="424"/>
      <c r="Z246" s="264"/>
      <c r="AA246" s="265"/>
      <c r="AB246" s="266"/>
      <c r="AC246" s="333" t="s">
        <v>214</v>
      </c>
      <c r="AD246" s="633" t="str">
        <f>RG32</f>
        <v>********************************</v>
      </c>
      <c r="AE246" s="634"/>
      <c r="AF246" s="634"/>
      <c r="AG246" s="634"/>
      <c r="AH246" s="634"/>
      <c r="AI246" s="634"/>
      <c r="AJ246" s="634"/>
      <c r="AK246" s="634"/>
      <c r="AL246" s="634"/>
      <c r="AM246" s="634"/>
      <c r="AN246" s="634"/>
      <c r="AO246" s="634"/>
      <c r="AP246" s="634"/>
      <c r="AQ246" s="634"/>
      <c r="AR246" s="635"/>
      <c r="AS246" s="612" t="s">
        <v>223</v>
      </c>
      <c r="AT246" s="613"/>
      <c r="AU246" s="613"/>
      <c r="AV246" s="613"/>
      <c r="AW246" s="613"/>
      <c r="AX246" s="614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51" t="s">
        <v>292</v>
      </c>
      <c r="B247" s="553" t="s">
        <v>82</v>
      </c>
      <c r="C247" s="472"/>
      <c r="D247" s="473"/>
      <c r="E247" s="310"/>
      <c r="F247" s="325" t="s">
        <v>294</v>
      </c>
      <c r="G247" s="326" t="s">
        <v>27</v>
      </c>
      <c r="H247" s="564" t="s">
        <v>295</v>
      </c>
      <c r="I247" s="565"/>
      <c r="J247" s="496"/>
      <c r="K247" s="603" t="s">
        <v>226</v>
      </c>
      <c r="L247" s="604"/>
      <c r="M247" s="278"/>
      <c r="N247" s="366" t="s">
        <v>192</v>
      </c>
      <c r="O247" s="476"/>
      <c r="P247" s="366" t="s">
        <v>193</v>
      </c>
      <c r="Q247" s="477"/>
      <c r="R247" s="478"/>
      <c r="S247" s="267"/>
      <c r="T247" s="267"/>
      <c r="U247" s="483"/>
      <c r="V247" s="366" t="s">
        <v>132</v>
      </c>
      <c r="W247" s="272"/>
      <c r="X247" s="499"/>
      <c r="Y247" s="367" t="s">
        <v>200</v>
      </c>
      <c r="Z247" s="267" t="s">
        <v>305</v>
      </c>
      <c r="AA247" s="368"/>
      <c r="AB247" s="369"/>
      <c r="AC247" s="345" t="s">
        <v>215</v>
      </c>
      <c r="AD247" s="624" t="str">
        <f>RG104</f>
        <v>*فخرآور-***************</v>
      </c>
      <c r="AE247" s="624"/>
      <c r="AF247" s="624"/>
      <c r="AG247" s="624"/>
      <c r="AH247" s="624"/>
      <c r="AI247" s="624"/>
      <c r="AJ247" s="624"/>
      <c r="AK247" s="624"/>
      <c r="AL247" s="625"/>
      <c r="AM247" s="346" t="s">
        <v>212</v>
      </c>
      <c r="AN247" s="624" t="str">
        <f>RG140</f>
        <v>*******************</v>
      </c>
      <c r="AO247" s="624"/>
      <c r="AP247" s="624"/>
      <c r="AQ247" s="624"/>
      <c r="AR247" s="626"/>
      <c r="AS247" s="615"/>
      <c r="AT247" s="616"/>
      <c r="AU247" s="616"/>
      <c r="AV247" s="616"/>
      <c r="AW247" s="616"/>
      <c r="AX247" s="617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290</v>
      </c>
      <c r="B248" s="280" t="s">
        <v>148</v>
      </c>
      <c r="C248" s="316"/>
      <c r="D248" s="317"/>
      <c r="E248" s="311"/>
      <c r="F248" s="327" t="s">
        <v>104</v>
      </c>
      <c r="G248" s="328" t="s">
        <v>28</v>
      </c>
      <c r="H248" s="560" t="s">
        <v>293</v>
      </c>
      <c r="I248" s="561"/>
      <c r="J248" s="307"/>
      <c r="K248" s="572" t="s">
        <v>297</v>
      </c>
      <c r="L248" s="573"/>
      <c r="M248" s="282"/>
      <c r="N248" s="371" t="s">
        <v>202</v>
      </c>
      <c r="O248" s="283"/>
      <c r="P248" s="281"/>
      <c r="Q248" s="284"/>
      <c r="R248" s="285"/>
      <c r="S248" s="372" t="s">
        <v>194</v>
      </c>
      <c r="T248" s="286"/>
      <c r="U248" s="287"/>
      <c r="V248" s="288"/>
      <c r="W248" s="281"/>
      <c r="X248" s="281"/>
      <c r="Y248" s="281"/>
      <c r="Z248" s="281"/>
      <c r="AA248" s="294"/>
      <c r="AB248" s="295"/>
      <c r="AC248" s="347" t="s">
        <v>213</v>
      </c>
      <c r="AD248" s="630" t="str">
        <f>RJ68</f>
        <v>*********************************************************</v>
      </c>
      <c r="AE248" s="631"/>
      <c r="AF248" s="631"/>
      <c r="AG248" s="631"/>
      <c r="AH248" s="631"/>
      <c r="AI248" s="631"/>
      <c r="AJ248" s="631"/>
      <c r="AK248" s="631"/>
      <c r="AL248" s="631"/>
      <c r="AM248" s="631"/>
      <c r="AN248" s="631"/>
      <c r="AO248" s="631"/>
      <c r="AP248" s="631"/>
      <c r="AQ248" s="631"/>
      <c r="AR248" s="632"/>
      <c r="AS248" s="615"/>
      <c r="AT248" s="616"/>
      <c r="AU248" s="616"/>
      <c r="AV248" s="616"/>
      <c r="AW248" s="616"/>
      <c r="AX248" s="617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291</v>
      </c>
      <c r="B249" s="374" t="s">
        <v>306</v>
      </c>
      <c r="C249" s="375"/>
      <c r="D249" s="376"/>
      <c r="E249" s="312"/>
      <c r="F249" s="329" t="s">
        <v>107</v>
      </c>
      <c r="G249" s="330" t="s">
        <v>28</v>
      </c>
      <c r="H249" s="560" t="s">
        <v>203</v>
      </c>
      <c r="I249" s="561"/>
      <c r="J249" s="307"/>
      <c r="K249" s="572" t="s">
        <v>226</v>
      </c>
      <c r="L249" s="573"/>
      <c r="M249" s="303"/>
      <c r="N249" s="377" t="s">
        <v>199</v>
      </c>
      <c r="O249" s="303"/>
      <c r="P249" s="292"/>
      <c r="Q249" s="292"/>
      <c r="R249" s="304"/>
      <c r="S249" s="378" t="s">
        <v>194</v>
      </c>
      <c r="T249" s="289"/>
      <c r="U249" s="290"/>
      <c r="V249" s="291"/>
      <c r="W249" s="292"/>
      <c r="X249" s="297"/>
      <c r="Y249" s="297"/>
      <c r="Z249" s="296"/>
      <c r="AA249" s="297"/>
      <c r="AB249" s="298"/>
      <c r="AC249" s="334" t="s">
        <v>214</v>
      </c>
      <c r="AD249" s="627" t="str">
        <f>RJ32</f>
        <v>********************************</v>
      </c>
      <c r="AE249" s="628"/>
      <c r="AF249" s="628"/>
      <c r="AG249" s="628"/>
      <c r="AH249" s="628"/>
      <c r="AI249" s="628"/>
      <c r="AJ249" s="628"/>
      <c r="AK249" s="628"/>
      <c r="AL249" s="628"/>
      <c r="AM249" s="628"/>
      <c r="AN249" s="628"/>
      <c r="AO249" s="628"/>
      <c r="AP249" s="628"/>
      <c r="AQ249" s="628"/>
      <c r="AR249" s="629"/>
      <c r="AS249" s="615"/>
      <c r="AT249" s="616"/>
      <c r="AU249" s="616"/>
      <c r="AV249" s="616"/>
      <c r="AW249" s="616"/>
      <c r="AX249" s="617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2" t="s">
        <v>292</v>
      </c>
      <c r="B250" s="554" t="s">
        <v>148</v>
      </c>
      <c r="C250" s="474"/>
      <c r="D250" s="475"/>
      <c r="E250" s="313"/>
      <c r="F250" s="338" t="s">
        <v>294</v>
      </c>
      <c r="G250" s="339" t="s">
        <v>28</v>
      </c>
      <c r="H250" s="562" t="s">
        <v>295</v>
      </c>
      <c r="I250" s="563"/>
      <c r="J250" s="481"/>
      <c r="K250" s="556" t="s">
        <v>226</v>
      </c>
      <c r="L250" s="557"/>
      <c r="M250" s="306"/>
      <c r="N250" s="381" t="s">
        <v>192</v>
      </c>
      <c r="O250" s="491"/>
      <c r="P250" s="381" t="s">
        <v>193</v>
      </c>
      <c r="Q250" s="486"/>
      <c r="R250" s="488"/>
      <c r="S250" s="489"/>
      <c r="T250" s="489"/>
      <c r="U250" s="490"/>
      <c r="V250" s="381" t="s">
        <v>132</v>
      </c>
      <c r="W250" s="300"/>
      <c r="X250" s="301"/>
      <c r="Y250" s="382" t="s">
        <v>200</v>
      </c>
      <c r="Z250" s="299" t="s">
        <v>305</v>
      </c>
      <c r="AA250" s="383"/>
      <c r="AB250" s="384"/>
      <c r="AC250" s="343" t="s">
        <v>215</v>
      </c>
      <c r="AD250" s="610" t="str">
        <f>RI104</f>
        <v>**رفیعی-****ایمانی-*********</v>
      </c>
      <c r="AE250" s="605"/>
      <c r="AF250" s="605"/>
      <c r="AG250" s="605"/>
      <c r="AH250" s="605"/>
      <c r="AI250" s="605"/>
      <c r="AJ250" s="605"/>
      <c r="AK250" s="605"/>
      <c r="AL250" s="611"/>
      <c r="AM250" s="344" t="s">
        <v>212</v>
      </c>
      <c r="AN250" s="605" t="str">
        <f>RI140</f>
        <v>*******************</v>
      </c>
      <c r="AO250" s="605"/>
      <c r="AP250" s="605"/>
      <c r="AQ250" s="605"/>
      <c r="AR250" s="606"/>
      <c r="AS250" s="615"/>
      <c r="AT250" s="616"/>
      <c r="AU250" s="616"/>
      <c r="AV250" s="616"/>
      <c r="AW250" s="616"/>
      <c r="AX250" s="617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206</v>
      </c>
      <c r="B251" s="386"/>
      <c r="C251" s="387"/>
      <c r="D251" s="388"/>
      <c r="E251" s="318" t="s">
        <v>120</v>
      </c>
      <c r="F251" s="331" t="s">
        <v>157</v>
      </c>
      <c r="G251" s="566" t="s">
        <v>195</v>
      </c>
      <c r="H251" s="567"/>
      <c r="I251" s="567"/>
      <c r="J251" s="568"/>
      <c r="K251" s="579" t="s">
        <v>187</v>
      </c>
      <c r="L251" s="579"/>
      <c r="M251" s="579"/>
      <c r="N251" s="591" t="s">
        <v>196</v>
      </c>
      <c r="O251" s="591"/>
      <c r="P251" s="591"/>
      <c r="Q251" s="591" t="s">
        <v>197</v>
      </c>
      <c r="R251" s="591"/>
      <c r="S251" s="592"/>
      <c r="T251" s="588" t="s">
        <v>204</v>
      </c>
      <c r="U251" s="589"/>
      <c r="V251" s="589"/>
      <c r="W251" s="590"/>
      <c r="X251" s="585" t="s">
        <v>201</v>
      </c>
      <c r="Y251" s="586"/>
      <c r="Z251" s="586"/>
      <c r="AA251" s="586"/>
      <c r="AB251" s="587"/>
      <c r="AC251" s="599" t="str">
        <f>RO68</f>
        <v>************************************جعفری-</v>
      </c>
      <c r="AD251" s="599"/>
      <c r="AE251" s="599"/>
      <c r="AF251" s="599"/>
      <c r="AG251" s="599"/>
      <c r="AH251" s="599"/>
      <c r="AI251" s="600"/>
      <c r="AJ251" s="601"/>
      <c r="AK251" s="601"/>
      <c r="AL251" s="601"/>
      <c r="AM251" s="601"/>
      <c r="AN251" s="601"/>
      <c r="AO251" s="601"/>
      <c r="AP251" s="601"/>
      <c r="AQ251" s="601"/>
      <c r="AR251" s="602"/>
      <c r="AS251" s="615"/>
      <c r="AT251" s="616"/>
      <c r="AU251" s="616"/>
      <c r="AV251" s="616"/>
      <c r="AW251" s="616"/>
      <c r="AX251" s="617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109</v>
      </c>
      <c r="F252" s="320" t="s">
        <v>34</v>
      </c>
      <c r="G252" s="569"/>
      <c r="H252" s="570"/>
      <c r="I252" s="570"/>
      <c r="J252" s="571"/>
      <c r="K252" s="593"/>
      <c r="L252" s="593"/>
      <c r="M252" s="593"/>
      <c r="N252" s="593"/>
      <c r="O252" s="593"/>
      <c r="P252" s="593"/>
      <c r="Q252" s="593"/>
      <c r="R252" s="593"/>
      <c r="S252" s="594"/>
      <c r="T252" s="580"/>
      <c r="U252" s="581"/>
      <c r="V252" s="581"/>
      <c r="W252" s="582"/>
      <c r="X252" s="583"/>
      <c r="Y252" s="583"/>
      <c r="Z252" s="583"/>
      <c r="AA252" s="583"/>
      <c r="AB252" s="584"/>
      <c r="AC252" s="595" t="str">
        <f>RO32</f>
        <v>***********</v>
      </c>
      <c r="AD252" s="596"/>
      <c r="AE252" s="596"/>
      <c r="AF252" s="596"/>
      <c r="AG252" s="596"/>
      <c r="AH252" s="596"/>
      <c r="AI252" s="597"/>
      <c r="AJ252" s="598"/>
      <c r="AK252" s="583"/>
      <c r="AL252" s="583"/>
      <c r="AM252" s="583"/>
      <c r="AN252" s="583"/>
      <c r="AO252" s="583"/>
      <c r="AP252" s="583"/>
      <c r="AQ252" s="583"/>
      <c r="AR252" s="584"/>
      <c r="AS252" s="618"/>
      <c r="AT252" s="619"/>
      <c r="AU252" s="619"/>
      <c r="AV252" s="619"/>
      <c r="AW252" s="619"/>
      <c r="AX252" s="620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298</v>
      </c>
      <c r="B253" s="251" t="s">
        <v>315</v>
      </c>
      <c r="C253" s="349" t="s">
        <v>172</v>
      </c>
      <c r="D253" s="350" t="s">
        <v>207</v>
      </c>
      <c r="E253" s="351" t="s">
        <v>209</v>
      </c>
      <c r="F253" s="352" t="s">
        <v>208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303</v>
      </c>
      <c r="O253" s="245" t="s">
        <v>303</v>
      </c>
      <c r="P253" s="193" t="s">
        <v>303</v>
      </c>
      <c r="Q253" s="577" t="s">
        <v>303</v>
      </c>
      <c r="R253" s="578"/>
      <c r="S253" s="246" t="s">
        <v>110</v>
      </c>
      <c r="T253" s="354"/>
      <c r="U253" s="354"/>
      <c r="V253" s="354"/>
      <c r="W253" s="354"/>
      <c r="X253" s="246" t="s">
        <v>111</v>
      </c>
      <c r="Y253" s="354"/>
      <c r="Z253" s="354"/>
      <c r="AA253" s="354"/>
      <c r="AB253" s="354"/>
      <c r="AC253" s="247" t="s">
        <v>135</v>
      </c>
      <c r="AD253" s="248"/>
      <c r="AE253" s="248"/>
      <c r="AF253" s="248"/>
      <c r="AG253" s="249" t="s">
        <v>31</v>
      </c>
      <c r="AH253" s="248"/>
      <c r="AI253" s="248"/>
      <c r="AJ253" s="248"/>
      <c r="AK253" s="247" t="s">
        <v>112</v>
      </c>
      <c r="AL253" s="248"/>
      <c r="AM253" s="248"/>
      <c r="AN253" s="248"/>
      <c r="AO253" s="249" t="s">
        <v>113</v>
      </c>
      <c r="AP253" s="248"/>
      <c r="AQ253" s="248"/>
      <c r="AR253" s="248"/>
      <c r="AS253" s="247" t="s">
        <v>198</v>
      </c>
      <c r="AT253" s="248"/>
      <c r="AU253" s="248"/>
      <c r="AV253" s="250" t="s">
        <v>114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290</v>
      </c>
      <c r="B254" s="252" t="s">
        <v>168</v>
      </c>
      <c r="C254" s="315"/>
      <c r="D254" s="314"/>
      <c r="E254" s="308"/>
      <c r="F254" s="321" t="s">
        <v>104</v>
      </c>
      <c r="G254" s="322" t="s">
        <v>27</v>
      </c>
      <c r="H254" s="558" t="s">
        <v>293</v>
      </c>
      <c r="I254" s="559"/>
      <c r="J254" s="279"/>
      <c r="K254" s="564" t="s">
        <v>297</v>
      </c>
      <c r="L254" s="565"/>
      <c r="M254" s="254"/>
      <c r="N254" s="356" t="s">
        <v>202</v>
      </c>
      <c r="O254" s="255"/>
      <c r="P254" s="253"/>
      <c r="Q254" s="256"/>
      <c r="R254" s="257"/>
      <c r="S254" s="357" t="s">
        <v>194</v>
      </c>
      <c r="T254" s="258"/>
      <c r="U254" s="259"/>
      <c r="V254" s="260"/>
      <c r="W254" s="253"/>
      <c r="X254" s="261"/>
      <c r="Y254" s="261"/>
      <c r="Z254" s="261"/>
      <c r="AA254" s="262"/>
      <c r="AB254" s="263"/>
      <c r="AC254" s="332" t="s">
        <v>213</v>
      </c>
      <c r="AD254" s="574" t="str">
        <f>RG69</f>
        <v>*حا ج محمدی- *******************************************************</v>
      </c>
      <c r="AE254" s="575"/>
      <c r="AF254" s="575"/>
      <c r="AG254" s="575"/>
      <c r="AH254" s="575"/>
      <c r="AI254" s="575"/>
      <c r="AJ254" s="575"/>
      <c r="AK254" s="575"/>
      <c r="AL254" s="575"/>
      <c r="AM254" s="575"/>
      <c r="AN254" s="575"/>
      <c r="AO254" s="575"/>
      <c r="AP254" s="575"/>
      <c r="AQ254" s="575"/>
      <c r="AR254" s="576"/>
      <c r="AS254" s="607" t="s">
        <v>216</v>
      </c>
      <c r="AT254" s="608"/>
      <c r="AU254" s="608"/>
      <c r="AV254" s="608"/>
      <c r="AW254" s="608"/>
      <c r="AX254" s="609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291</v>
      </c>
      <c r="B255" s="359" t="s">
        <v>4</v>
      </c>
      <c r="C255" s="360"/>
      <c r="D255" s="361"/>
      <c r="E255" s="309"/>
      <c r="F255" s="323" t="s">
        <v>107</v>
      </c>
      <c r="G255" s="324" t="s">
        <v>27</v>
      </c>
      <c r="H255" s="558" t="s">
        <v>203</v>
      </c>
      <c r="I255" s="559"/>
      <c r="J255" s="279"/>
      <c r="K255" s="564" t="s">
        <v>226</v>
      </c>
      <c r="L255" s="565"/>
      <c r="M255" s="275"/>
      <c r="N255" s="362" t="s">
        <v>199</v>
      </c>
      <c r="O255" s="275"/>
      <c r="P255" s="271"/>
      <c r="Q255" s="271"/>
      <c r="R255" s="276"/>
      <c r="S255" s="363" t="s">
        <v>194</v>
      </c>
      <c r="T255" s="268"/>
      <c r="U255" s="269"/>
      <c r="V255" s="270"/>
      <c r="W255" s="271"/>
      <c r="X255" s="265"/>
      <c r="Y255" s="424"/>
      <c r="Z255" s="264"/>
      <c r="AA255" s="265"/>
      <c r="AB255" s="266"/>
      <c r="AC255" s="333" t="s">
        <v>214</v>
      </c>
      <c r="AD255" s="633" t="str">
        <f>RG33</f>
        <v>********************************</v>
      </c>
      <c r="AE255" s="634"/>
      <c r="AF255" s="634"/>
      <c r="AG255" s="634"/>
      <c r="AH255" s="634"/>
      <c r="AI255" s="634"/>
      <c r="AJ255" s="634"/>
      <c r="AK255" s="634"/>
      <c r="AL255" s="634"/>
      <c r="AM255" s="634"/>
      <c r="AN255" s="634"/>
      <c r="AO255" s="634"/>
      <c r="AP255" s="634"/>
      <c r="AQ255" s="634"/>
      <c r="AR255" s="635"/>
      <c r="AS255" s="612" t="s">
        <v>223</v>
      </c>
      <c r="AT255" s="613"/>
      <c r="AU255" s="613"/>
      <c r="AV255" s="613"/>
      <c r="AW255" s="613"/>
      <c r="AX255" s="614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51" t="s">
        <v>292</v>
      </c>
      <c r="B256" s="553" t="s">
        <v>168</v>
      </c>
      <c r="C256" s="472"/>
      <c r="D256" s="473"/>
      <c r="E256" s="310"/>
      <c r="F256" s="325" t="s">
        <v>294</v>
      </c>
      <c r="G256" s="326" t="s">
        <v>27</v>
      </c>
      <c r="H256" s="564" t="s">
        <v>295</v>
      </c>
      <c r="I256" s="565"/>
      <c r="J256" s="496"/>
      <c r="K256" s="603" t="s">
        <v>226</v>
      </c>
      <c r="L256" s="604"/>
      <c r="M256" s="278"/>
      <c r="N256" s="366" t="s">
        <v>192</v>
      </c>
      <c r="O256" s="476"/>
      <c r="P256" s="366" t="s">
        <v>193</v>
      </c>
      <c r="Q256" s="492"/>
      <c r="R256" s="493"/>
      <c r="S256" s="494"/>
      <c r="T256" s="494"/>
      <c r="U256" s="495"/>
      <c r="V256" s="366" t="s">
        <v>132</v>
      </c>
      <c r="W256" s="272"/>
      <c r="X256" s="273"/>
      <c r="Y256" s="367" t="s">
        <v>200</v>
      </c>
      <c r="Z256" s="267" t="s">
        <v>185</v>
      </c>
      <c r="AA256" s="368"/>
      <c r="AB256" s="369"/>
      <c r="AC256" s="345" t="s">
        <v>215</v>
      </c>
      <c r="AD256" s="624" t="str">
        <f>RG105</f>
        <v>*****************</v>
      </c>
      <c r="AE256" s="624"/>
      <c r="AF256" s="624"/>
      <c r="AG256" s="624"/>
      <c r="AH256" s="624"/>
      <c r="AI256" s="624"/>
      <c r="AJ256" s="624"/>
      <c r="AK256" s="624"/>
      <c r="AL256" s="625"/>
      <c r="AM256" s="346" t="s">
        <v>212</v>
      </c>
      <c r="AN256" s="624" t="str">
        <f>RG141</f>
        <v>*******************</v>
      </c>
      <c r="AO256" s="624"/>
      <c r="AP256" s="624"/>
      <c r="AQ256" s="624"/>
      <c r="AR256" s="626"/>
      <c r="AS256" s="615"/>
      <c r="AT256" s="616"/>
      <c r="AU256" s="616"/>
      <c r="AV256" s="616"/>
      <c r="AW256" s="616"/>
      <c r="AX256" s="617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290</v>
      </c>
      <c r="B257" s="280" t="s">
        <v>232</v>
      </c>
      <c r="C257" s="316"/>
      <c r="D257" s="317"/>
      <c r="E257" s="311"/>
      <c r="F257" s="327" t="s">
        <v>104</v>
      </c>
      <c r="G257" s="328" t="s">
        <v>28</v>
      </c>
      <c r="H257" s="560" t="s">
        <v>293</v>
      </c>
      <c r="I257" s="561"/>
      <c r="J257" s="307"/>
      <c r="K257" s="572" t="s">
        <v>297</v>
      </c>
      <c r="L257" s="573"/>
      <c r="M257" s="282"/>
      <c r="N257" s="371" t="s">
        <v>202</v>
      </c>
      <c r="O257" s="283"/>
      <c r="P257" s="281"/>
      <c r="Q257" s="284"/>
      <c r="R257" s="285"/>
      <c r="S257" s="372" t="s">
        <v>194</v>
      </c>
      <c r="T257" s="286"/>
      <c r="U257" s="287"/>
      <c r="V257" s="288"/>
      <c r="W257" s="281"/>
      <c r="X257" s="281"/>
      <c r="Y257" s="281"/>
      <c r="Z257" s="281"/>
      <c r="AA257" s="294"/>
      <c r="AB257" s="295"/>
      <c r="AC257" s="347" t="s">
        <v>213</v>
      </c>
      <c r="AD257" s="630" t="str">
        <f>RJ69</f>
        <v>*********************************************************</v>
      </c>
      <c r="AE257" s="631"/>
      <c r="AF257" s="631"/>
      <c r="AG257" s="631"/>
      <c r="AH257" s="631"/>
      <c r="AI257" s="631"/>
      <c r="AJ257" s="631"/>
      <c r="AK257" s="631"/>
      <c r="AL257" s="631"/>
      <c r="AM257" s="631"/>
      <c r="AN257" s="631"/>
      <c r="AO257" s="631"/>
      <c r="AP257" s="631"/>
      <c r="AQ257" s="631"/>
      <c r="AR257" s="632"/>
      <c r="AS257" s="615"/>
      <c r="AT257" s="616"/>
      <c r="AU257" s="616"/>
      <c r="AV257" s="616"/>
      <c r="AW257" s="616"/>
      <c r="AX257" s="617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291</v>
      </c>
      <c r="B258" s="374" t="s">
        <v>308</v>
      </c>
      <c r="C258" s="375"/>
      <c r="D258" s="376"/>
      <c r="E258" s="312"/>
      <c r="F258" s="329" t="s">
        <v>107</v>
      </c>
      <c r="G258" s="330" t="s">
        <v>28</v>
      </c>
      <c r="H258" s="560" t="s">
        <v>203</v>
      </c>
      <c r="I258" s="561"/>
      <c r="J258" s="307"/>
      <c r="K258" s="572" t="s">
        <v>226</v>
      </c>
      <c r="L258" s="573"/>
      <c r="M258" s="303"/>
      <c r="N258" s="377" t="s">
        <v>199</v>
      </c>
      <c r="O258" s="303"/>
      <c r="P258" s="292"/>
      <c r="Q258" s="292"/>
      <c r="R258" s="304"/>
      <c r="S258" s="378" t="s">
        <v>194</v>
      </c>
      <c r="T258" s="289"/>
      <c r="U258" s="290"/>
      <c r="V258" s="497"/>
      <c r="W258" s="292"/>
      <c r="X258" s="297"/>
      <c r="Y258" s="297"/>
      <c r="Z258" s="296"/>
      <c r="AA258" s="297"/>
      <c r="AB258" s="298"/>
      <c r="AC258" s="334" t="s">
        <v>214</v>
      </c>
      <c r="AD258" s="627" t="str">
        <f>RJ33</f>
        <v>********************************</v>
      </c>
      <c r="AE258" s="628"/>
      <c r="AF258" s="628"/>
      <c r="AG258" s="628"/>
      <c r="AH258" s="628"/>
      <c r="AI258" s="628"/>
      <c r="AJ258" s="628"/>
      <c r="AK258" s="628"/>
      <c r="AL258" s="628"/>
      <c r="AM258" s="628"/>
      <c r="AN258" s="628"/>
      <c r="AO258" s="628"/>
      <c r="AP258" s="628"/>
      <c r="AQ258" s="628"/>
      <c r="AR258" s="629"/>
      <c r="AS258" s="615"/>
      <c r="AT258" s="616"/>
      <c r="AU258" s="616"/>
      <c r="AV258" s="616"/>
      <c r="AW258" s="616"/>
      <c r="AX258" s="617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2" t="s">
        <v>292</v>
      </c>
      <c r="B259" s="554" t="s">
        <v>232</v>
      </c>
      <c r="C259" s="474"/>
      <c r="D259" s="475"/>
      <c r="E259" s="313"/>
      <c r="F259" s="338" t="s">
        <v>294</v>
      </c>
      <c r="G259" s="339" t="s">
        <v>28</v>
      </c>
      <c r="H259" s="562" t="s">
        <v>295</v>
      </c>
      <c r="I259" s="563"/>
      <c r="J259" s="481"/>
      <c r="K259" s="556" t="s">
        <v>226</v>
      </c>
      <c r="L259" s="557"/>
      <c r="M259" s="306"/>
      <c r="N259" s="381" t="s">
        <v>192</v>
      </c>
      <c r="O259" s="491"/>
      <c r="P259" s="381" t="s">
        <v>193</v>
      </c>
      <c r="Q259" s="486"/>
      <c r="R259" s="488"/>
      <c r="S259" s="489"/>
      <c r="T259" s="489"/>
      <c r="U259" s="490"/>
      <c r="V259" s="381" t="s">
        <v>132</v>
      </c>
      <c r="W259" s="300"/>
      <c r="X259" s="301"/>
      <c r="Y259" s="382" t="s">
        <v>200</v>
      </c>
      <c r="Z259" s="299" t="s">
        <v>185</v>
      </c>
      <c r="AA259" s="383"/>
      <c r="AB259" s="384"/>
      <c r="AC259" s="343" t="s">
        <v>215</v>
      </c>
      <c r="AD259" s="610" t="str">
        <f>RI105</f>
        <v>**رفیعی-****ایمانی-*********</v>
      </c>
      <c r="AE259" s="605"/>
      <c r="AF259" s="605"/>
      <c r="AG259" s="605"/>
      <c r="AH259" s="605"/>
      <c r="AI259" s="605"/>
      <c r="AJ259" s="605"/>
      <c r="AK259" s="605"/>
      <c r="AL259" s="611"/>
      <c r="AM259" s="344" t="s">
        <v>212</v>
      </c>
      <c r="AN259" s="605" t="str">
        <f>RI141</f>
        <v>*******************</v>
      </c>
      <c r="AO259" s="605"/>
      <c r="AP259" s="605"/>
      <c r="AQ259" s="605"/>
      <c r="AR259" s="606"/>
      <c r="AS259" s="615"/>
      <c r="AT259" s="616"/>
      <c r="AU259" s="616"/>
      <c r="AV259" s="616"/>
      <c r="AW259" s="616"/>
      <c r="AX259" s="617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206</v>
      </c>
      <c r="B260" s="386"/>
      <c r="C260" s="387"/>
      <c r="D260" s="388"/>
      <c r="E260" s="318" t="s">
        <v>120</v>
      </c>
      <c r="F260" s="331" t="s">
        <v>157</v>
      </c>
      <c r="G260" s="566" t="s">
        <v>195</v>
      </c>
      <c r="H260" s="567"/>
      <c r="I260" s="567"/>
      <c r="J260" s="568"/>
      <c r="K260" s="579" t="s">
        <v>187</v>
      </c>
      <c r="L260" s="579"/>
      <c r="M260" s="579"/>
      <c r="N260" s="591" t="s">
        <v>196</v>
      </c>
      <c r="O260" s="591"/>
      <c r="P260" s="591"/>
      <c r="Q260" s="591" t="s">
        <v>197</v>
      </c>
      <c r="R260" s="591"/>
      <c r="S260" s="592"/>
      <c r="T260" s="588" t="s">
        <v>204</v>
      </c>
      <c r="U260" s="589"/>
      <c r="V260" s="589"/>
      <c r="W260" s="590"/>
      <c r="X260" s="585" t="s">
        <v>201</v>
      </c>
      <c r="Y260" s="586"/>
      <c r="Z260" s="586"/>
      <c r="AA260" s="586"/>
      <c r="AB260" s="587"/>
      <c r="AC260" s="599" t="str">
        <f>RO69</f>
        <v>**********************************نجفی-**</v>
      </c>
      <c r="AD260" s="599"/>
      <c r="AE260" s="599"/>
      <c r="AF260" s="599"/>
      <c r="AG260" s="599"/>
      <c r="AH260" s="599"/>
      <c r="AI260" s="600"/>
      <c r="AJ260" s="601"/>
      <c r="AK260" s="601"/>
      <c r="AL260" s="601"/>
      <c r="AM260" s="601"/>
      <c r="AN260" s="601"/>
      <c r="AO260" s="601"/>
      <c r="AP260" s="601"/>
      <c r="AQ260" s="601"/>
      <c r="AR260" s="602"/>
      <c r="AS260" s="615"/>
      <c r="AT260" s="616"/>
      <c r="AU260" s="616"/>
      <c r="AV260" s="616"/>
      <c r="AW260" s="616"/>
      <c r="AX260" s="617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109</v>
      </c>
      <c r="F261" s="320" t="s">
        <v>34</v>
      </c>
      <c r="G261" s="569"/>
      <c r="H261" s="570"/>
      <c r="I261" s="570"/>
      <c r="J261" s="571"/>
      <c r="K261" s="593"/>
      <c r="L261" s="593"/>
      <c r="M261" s="593"/>
      <c r="N261" s="593"/>
      <c r="O261" s="593"/>
      <c r="P261" s="593"/>
      <c r="Q261" s="593"/>
      <c r="R261" s="593"/>
      <c r="S261" s="594"/>
      <c r="T261" s="580"/>
      <c r="U261" s="581"/>
      <c r="V261" s="581"/>
      <c r="W261" s="582"/>
      <c r="X261" s="583"/>
      <c r="Y261" s="583"/>
      <c r="Z261" s="583"/>
      <c r="AA261" s="583"/>
      <c r="AB261" s="584"/>
      <c r="AC261" s="595" t="str">
        <f>RO33</f>
        <v>***********</v>
      </c>
      <c r="AD261" s="596"/>
      <c r="AE261" s="596"/>
      <c r="AF261" s="596"/>
      <c r="AG261" s="596"/>
      <c r="AH261" s="596"/>
      <c r="AI261" s="597"/>
      <c r="AJ261" s="598"/>
      <c r="AK261" s="583"/>
      <c r="AL261" s="583"/>
      <c r="AM261" s="583"/>
      <c r="AN261" s="583"/>
      <c r="AO261" s="583"/>
      <c r="AP261" s="583"/>
      <c r="AQ261" s="583"/>
      <c r="AR261" s="584"/>
      <c r="AS261" s="618"/>
      <c r="AT261" s="619"/>
      <c r="AU261" s="619"/>
      <c r="AV261" s="619"/>
      <c r="AW261" s="619"/>
      <c r="AX261" s="620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330</v>
      </c>
      <c r="B262" s="251" t="s">
        <v>316</v>
      </c>
      <c r="C262" s="349" t="s">
        <v>172</v>
      </c>
      <c r="D262" s="350" t="s">
        <v>207</v>
      </c>
      <c r="E262" s="351" t="s">
        <v>209</v>
      </c>
      <c r="F262" s="352" t="s">
        <v>208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303</v>
      </c>
      <c r="O262" s="245" t="s">
        <v>303</v>
      </c>
      <c r="P262" s="193" t="s">
        <v>303</v>
      </c>
      <c r="Q262" s="577" t="s">
        <v>303</v>
      </c>
      <c r="R262" s="578"/>
      <c r="S262" s="246" t="s">
        <v>110</v>
      </c>
      <c r="T262" s="354"/>
      <c r="U262" s="354"/>
      <c r="V262" s="354"/>
      <c r="W262" s="354"/>
      <c r="X262" s="246" t="s">
        <v>111</v>
      </c>
      <c r="Y262" s="354"/>
      <c r="Z262" s="354"/>
      <c r="AA262" s="354"/>
      <c r="AB262" s="354"/>
      <c r="AC262" s="247" t="s">
        <v>135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112</v>
      </c>
      <c r="AL262" s="248"/>
      <c r="AM262" s="248"/>
      <c r="AN262" s="248"/>
      <c r="AO262" s="249" t="s">
        <v>113</v>
      </c>
      <c r="AP262" s="248"/>
      <c r="AQ262" s="248"/>
      <c r="AR262" s="248"/>
      <c r="AS262" s="247" t="s">
        <v>198</v>
      </c>
      <c r="AT262" s="248"/>
      <c r="AU262" s="248"/>
      <c r="AV262" s="250" t="s">
        <v>114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290</v>
      </c>
      <c r="B263" s="252" t="s">
        <v>149</v>
      </c>
      <c r="C263" s="315"/>
      <c r="D263" s="314"/>
      <c r="E263" s="308"/>
      <c r="F263" s="321" t="s">
        <v>104</v>
      </c>
      <c r="G263" s="322" t="s">
        <v>27</v>
      </c>
      <c r="H263" s="558" t="s">
        <v>293</v>
      </c>
      <c r="I263" s="559"/>
      <c r="J263" s="279"/>
      <c r="K263" s="564" t="s">
        <v>297</v>
      </c>
      <c r="L263" s="565"/>
      <c r="M263" s="254"/>
      <c r="N263" s="356" t="s">
        <v>202</v>
      </c>
      <c r="O263" s="255"/>
      <c r="P263" s="253"/>
      <c r="Q263" s="256"/>
      <c r="R263" s="257"/>
      <c r="S263" s="357" t="s">
        <v>194</v>
      </c>
      <c r="T263" s="258"/>
      <c r="U263" s="259"/>
      <c r="V263" s="260"/>
      <c r="W263" s="253"/>
      <c r="X263" s="262"/>
      <c r="Y263" s="423"/>
      <c r="Z263" s="261"/>
      <c r="AA263" s="262"/>
      <c r="AB263" s="263"/>
      <c r="AC263" s="332" t="s">
        <v>213</v>
      </c>
      <c r="AD263" s="574" t="str">
        <f>RG70</f>
        <v>*********************************************************</v>
      </c>
      <c r="AE263" s="575"/>
      <c r="AF263" s="575"/>
      <c r="AG263" s="575"/>
      <c r="AH263" s="575"/>
      <c r="AI263" s="575"/>
      <c r="AJ263" s="575"/>
      <c r="AK263" s="575"/>
      <c r="AL263" s="575"/>
      <c r="AM263" s="575"/>
      <c r="AN263" s="575"/>
      <c r="AO263" s="575"/>
      <c r="AP263" s="575"/>
      <c r="AQ263" s="575"/>
      <c r="AR263" s="576"/>
      <c r="AS263" s="607" t="s">
        <v>216</v>
      </c>
      <c r="AT263" s="608"/>
      <c r="AU263" s="608"/>
      <c r="AV263" s="608"/>
      <c r="AW263" s="608"/>
      <c r="AX263" s="609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291</v>
      </c>
      <c r="B264" s="359" t="s">
        <v>306</v>
      </c>
      <c r="C264" s="360"/>
      <c r="D264" s="361"/>
      <c r="E264" s="309"/>
      <c r="F264" s="323" t="s">
        <v>107</v>
      </c>
      <c r="G264" s="324" t="s">
        <v>27</v>
      </c>
      <c r="H264" s="558" t="s">
        <v>203</v>
      </c>
      <c r="I264" s="559"/>
      <c r="J264" s="279"/>
      <c r="K264" s="564" t="s">
        <v>226</v>
      </c>
      <c r="L264" s="565"/>
      <c r="M264" s="275"/>
      <c r="N264" s="362" t="s">
        <v>199</v>
      </c>
      <c r="O264" s="275"/>
      <c r="P264" s="271"/>
      <c r="Q264" s="271"/>
      <c r="R264" s="276"/>
      <c r="S264" s="363" t="s">
        <v>194</v>
      </c>
      <c r="T264" s="268"/>
      <c r="U264" s="269"/>
      <c r="V264" s="270"/>
      <c r="W264" s="271"/>
      <c r="X264" s="265"/>
      <c r="Y264" s="424"/>
      <c r="Z264" s="264"/>
      <c r="AA264" s="265"/>
      <c r="AB264" s="266"/>
      <c r="AC264" s="333" t="s">
        <v>214</v>
      </c>
      <c r="AD264" s="633" t="str">
        <f>RG34</f>
        <v>********************************</v>
      </c>
      <c r="AE264" s="634"/>
      <c r="AF264" s="634"/>
      <c r="AG264" s="634"/>
      <c r="AH264" s="634"/>
      <c r="AI264" s="634"/>
      <c r="AJ264" s="634"/>
      <c r="AK264" s="634"/>
      <c r="AL264" s="634"/>
      <c r="AM264" s="634"/>
      <c r="AN264" s="634"/>
      <c r="AO264" s="634"/>
      <c r="AP264" s="634"/>
      <c r="AQ264" s="634"/>
      <c r="AR264" s="635"/>
      <c r="AS264" s="612" t="s">
        <v>223</v>
      </c>
      <c r="AT264" s="613"/>
      <c r="AU264" s="613"/>
      <c r="AV264" s="613"/>
      <c r="AW264" s="613"/>
      <c r="AX264" s="614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51" t="s">
        <v>292</v>
      </c>
      <c r="B265" s="553" t="s">
        <v>149</v>
      </c>
      <c r="C265" s="472"/>
      <c r="D265" s="473"/>
      <c r="E265" s="310"/>
      <c r="F265" s="325" t="s">
        <v>294</v>
      </c>
      <c r="G265" s="326" t="s">
        <v>27</v>
      </c>
      <c r="H265" s="564" t="s">
        <v>295</v>
      </c>
      <c r="I265" s="565"/>
      <c r="J265" s="496"/>
      <c r="K265" s="603" t="s">
        <v>226</v>
      </c>
      <c r="L265" s="604"/>
      <c r="M265" s="278"/>
      <c r="N265" s="366" t="s">
        <v>192</v>
      </c>
      <c r="O265" s="496"/>
      <c r="P265" s="366" t="s">
        <v>193</v>
      </c>
      <c r="Q265" s="492"/>
      <c r="R265" s="493"/>
      <c r="S265" s="494"/>
      <c r="T265" s="494"/>
      <c r="U265" s="495"/>
      <c r="V265" s="366" t="s">
        <v>132</v>
      </c>
      <c r="W265" s="272"/>
      <c r="X265" s="499"/>
      <c r="Y265" s="367" t="s">
        <v>200</v>
      </c>
      <c r="Z265" s="267" t="s">
        <v>305</v>
      </c>
      <c r="AA265" s="368"/>
      <c r="AB265" s="369"/>
      <c r="AC265" s="345" t="s">
        <v>215</v>
      </c>
      <c r="AD265" s="624" t="str">
        <f>RG106</f>
        <v>*فخرآور-***************</v>
      </c>
      <c r="AE265" s="624"/>
      <c r="AF265" s="624"/>
      <c r="AG265" s="624"/>
      <c r="AH265" s="624"/>
      <c r="AI265" s="624"/>
      <c r="AJ265" s="624"/>
      <c r="AK265" s="624"/>
      <c r="AL265" s="625"/>
      <c r="AM265" s="346" t="s">
        <v>212</v>
      </c>
      <c r="AN265" s="624" t="str">
        <f>RG142</f>
        <v>*******************</v>
      </c>
      <c r="AO265" s="624"/>
      <c r="AP265" s="624"/>
      <c r="AQ265" s="624"/>
      <c r="AR265" s="626"/>
      <c r="AS265" s="615"/>
      <c r="AT265" s="616"/>
      <c r="AU265" s="616"/>
      <c r="AV265" s="616"/>
      <c r="AW265" s="616"/>
      <c r="AX265" s="617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290</v>
      </c>
      <c r="B266" s="280" t="s">
        <v>331</v>
      </c>
      <c r="C266" s="316"/>
      <c r="D266" s="317"/>
      <c r="E266" s="311"/>
      <c r="F266" s="327" t="s">
        <v>104</v>
      </c>
      <c r="G266" s="328" t="s">
        <v>28</v>
      </c>
      <c r="H266" s="560" t="s">
        <v>293</v>
      </c>
      <c r="I266" s="561"/>
      <c r="J266" s="307"/>
      <c r="K266" s="572" t="s">
        <v>297</v>
      </c>
      <c r="L266" s="573"/>
      <c r="M266" s="282"/>
      <c r="N266" s="371" t="s">
        <v>202</v>
      </c>
      <c r="O266" s="283"/>
      <c r="P266" s="281"/>
      <c r="Q266" s="284"/>
      <c r="R266" s="285"/>
      <c r="S266" s="372" t="s">
        <v>194</v>
      </c>
      <c r="T266" s="286"/>
      <c r="U266" s="287"/>
      <c r="V266" s="288"/>
      <c r="W266" s="281"/>
      <c r="X266" s="281"/>
      <c r="Y266" s="281"/>
      <c r="Z266" s="281"/>
      <c r="AA266" s="294"/>
      <c r="AB266" s="295"/>
      <c r="AC266" s="347" t="s">
        <v>213</v>
      </c>
      <c r="AD266" s="630" t="str">
        <f>RJ70</f>
        <v>*********************************************************</v>
      </c>
      <c r="AE266" s="631"/>
      <c r="AF266" s="631"/>
      <c r="AG266" s="631"/>
      <c r="AH266" s="631"/>
      <c r="AI266" s="631"/>
      <c r="AJ266" s="631"/>
      <c r="AK266" s="631"/>
      <c r="AL266" s="631"/>
      <c r="AM266" s="631"/>
      <c r="AN266" s="631"/>
      <c r="AO266" s="631"/>
      <c r="AP266" s="631"/>
      <c r="AQ266" s="631"/>
      <c r="AR266" s="632"/>
      <c r="AS266" s="615"/>
      <c r="AT266" s="616"/>
      <c r="AU266" s="616"/>
      <c r="AV266" s="616"/>
      <c r="AW266" s="616"/>
      <c r="AX266" s="617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291</v>
      </c>
      <c r="B267" s="374" t="s">
        <v>306</v>
      </c>
      <c r="C267" s="375"/>
      <c r="D267" s="376"/>
      <c r="E267" s="312"/>
      <c r="F267" s="329" t="s">
        <v>107</v>
      </c>
      <c r="G267" s="330" t="s">
        <v>28</v>
      </c>
      <c r="H267" s="560" t="s">
        <v>203</v>
      </c>
      <c r="I267" s="561"/>
      <c r="J267" s="307"/>
      <c r="K267" s="572" t="s">
        <v>226</v>
      </c>
      <c r="L267" s="573"/>
      <c r="M267" s="303"/>
      <c r="N267" s="377" t="s">
        <v>199</v>
      </c>
      <c r="O267" s="303"/>
      <c r="P267" s="292"/>
      <c r="Q267" s="292"/>
      <c r="R267" s="304"/>
      <c r="S267" s="378" t="s">
        <v>194</v>
      </c>
      <c r="T267" s="289"/>
      <c r="U267" s="290"/>
      <c r="V267" s="291"/>
      <c r="W267" s="292"/>
      <c r="X267" s="297"/>
      <c r="Y267" s="297"/>
      <c r="Z267" s="296"/>
      <c r="AA267" s="297"/>
      <c r="AB267" s="298"/>
      <c r="AC267" s="334" t="s">
        <v>214</v>
      </c>
      <c r="AD267" s="627" t="str">
        <f>RJ34</f>
        <v>********************************</v>
      </c>
      <c r="AE267" s="628"/>
      <c r="AF267" s="628"/>
      <c r="AG267" s="628"/>
      <c r="AH267" s="628"/>
      <c r="AI267" s="628"/>
      <c r="AJ267" s="628"/>
      <c r="AK267" s="628"/>
      <c r="AL267" s="628"/>
      <c r="AM267" s="628"/>
      <c r="AN267" s="628"/>
      <c r="AO267" s="628"/>
      <c r="AP267" s="628"/>
      <c r="AQ267" s="628"/>
      <c r="AR267" s="629"/>
      <c r="AS267" s="615"/>
      <c r="AT267" s="616"/>
      <c r="AU267" s="616"/>
      <c r="AV267" s="616"/>
      <c r="AW267" s="616"/>
      <c r="AX267" s="617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2" t="s">
        <v>292</v>
      </c>
      <c r="B268" s="554" t="s">
        <v>148</v>
      </c>
      <c r="C268" s="474"/>
      <c r="D268" s="475"/>
      <c r="E268" s="313"/>
      <c r="F268" s="338" t="s">
        <v>294</v>
      </c>
      <c r="G268" s="339" t="s">
        <v>28</v>
      </c>
      <c r="H268" s="562" t="s">
        <v>295</v>
      </c>
      <c r="I268" s="563"/>
      <c r="J268" s="481"/>
      <c r="K268" s="556" t="s">
        <v>226</v>
      </c>
      <c r="L268" s="557"/>
      <c r="M268" s="306"/>
      <c r="N268" s="381" t="s">
        <v>192</v>
      </c>
      <c r="O268" s="491"/>
      <c r="P268" s="381" t="s">
        <v>193</v>
      </c>
      <c r="Q268" s="486"/>
      <c r="R268" s="488"/>
      <c r="S268" s="489"/>
      <c r="T268" s="489"/>
      <c r="U268" s="490"/>
      <c r="V268" s="381" t="s">
        <v>132</v>
      </c>
      <c r="W268" s="300"/>
      <c r="X268" s="301"/>
      <c r="Y268" s="382" t="s">
        <v>200</v>
      </c>
      <c r="Z268" s="299" t="s">
        <v>305</v>
      </c>
      <c r="AA268" s="383"/>
      <c r="AB268" s="384"/>
      <c r="AC268" s="343" t="s">
        <v>215</v>
      </c>
      <c r="AD268" s="610" t="str">
        <f>RI106</f>
        <v>**رفیعی-***آجعفری-ایمانی-*********</v>
      </c>
      <c r="AE268" s="605"/>
      <c r="AF268" s="605"/>
      <c r="AG268" s="605"/>
      <c r="AH268" s="605"/>
      <c r="AI268" s="605"/>
      <c r="AJ268" s="605"/>
      <c r="AK268" s="605"/>
      <c r="AL268" s="611"/>
      <c r="AM268" s="344" t="s">
        <v>212</v>
      </c>
      <c r="AN268" s="605" t="str">
        <f>RI142</f>
        <v>*******************</v>
      </c>
      <c r="AO268" s="605"/>
      <c r="AP268" s="605"/>
      <c r="AQ268" s="605"/>
      <c r="AR268" s="606"/>
      <c r="AS268" s="615"/>
      <c r="AT268" s="616"/>
      <c r="AU268" s="616"/>
      <c r="AV268" s="616"/>
      <c r="AW268" s="616"/>
      <c r="AX268" s="617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206</v>
      </c>
      <c r="B269" s="386"/>
      <c r="C269" s="387"/>
      <c r="D269" s="388"/>
      <c r="E269" s="318" t="s">
        <v>120</v>
      </c>
      <c r="F269" s="331" t="s">
        <v>157</v>
      </c>
      <c r="G269" s="566" t="s">
        <v>195</v>
      </c>
      <c r="H269" s="567"/>
      <c r="I269" s="567"/>
      <c r="J269" s="568"/>
      <c r="K269" s="579" t="s">
        <v>187</v>
      </c>
      <c r="L269" s="579"/>
      <c r="M269" s="579"/>
      <c r="N269" s="591" t="s">
        <v>196</v>
      </c>
      <c r="O269" s="591"/>
      <c r="P269" s="591"/>
      <c r="Q269" s="591" t="s">
        <v>197</v>
      </c>
      <c r="R269" s="591"/>
      <c r="S269" s="592"/>
      <c r="T269" s="588" t="s">
        <v>204</v>
      </c>
      <c r="U269" s="589"/>
      <c r="V269" s="589"/>
      <c r="W269" s="590"/>
      <c r="X269" s="585" t="s">
        <v>201</v>
      </c>
      <c r="Y269" s="586"/>
      <c r="Z269" s="586"/>
      <c r="AA269" s="586"/>
      <c r="AB269" s="587"/>
      <c r="AC269" s="599" t="str">
        <f>RO70</f>
        <v>*************************************</v>
      </c>
      <c r="AD269" s="599"/>
      <c r="AE269" s="599"/>
      <c r="AF269" s="599"/>
      <c r="AG269" s="599"/>
      <c r="AH269" s="599"/>
      <c r="AI269" s="600"/>
      <c r="AJ269" s="601"/>
      <c r="AK269" s="601"/>
      <c r="AL269" s="601"/>
      <c r="AM269" s="601"/>
      <c r="AN269" s="601"/>
      <c r="AO269" s="601"/>
      <c r="AP269" s="601"/>
      <c r="AQ269" s="601"/>
      <c r="AR269" s="602"/>
      <c r="AS269" s="615"/>
      <c r="AT269" s="616"/>
      <c r="AU269" s="616"/>
      <c r="AV269" s="616"/>
      <c r="AW269" s="616"/>
      <c r="AX269" s="617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109</v>
      </c>
      <c r="F270" s="320" t="s">
        <v>34</v>
      </c>
      <c r="G270" s="569"/>
      <c r="H270" s="570"/>
      <c r="I270" s="570"/>
      <c r="J270" s="571"/>
      <c r="K270" s="593"/>
      <c r="L270" s="593"/>
      <c r="M270" s="593"/>
      <c r="N270" s="593"/>
      <c r="O270" s="593"/>
      <c r="P270" s="593"/>
      <c r="Q270" s="593"/>
      <c r="R270" s="593"/>
      <c r="S270" s="594"/>
      <c r="T270" s="580"/>
      <c r="U270" s="581"/>
      <c r="V270" s="581"/>
      <c r="W270" s="582"/>
      <c r="X270" s="583"/>
      <c r="Y270" s="583"/>
      <c r="Z270" s="583"/>
      <c r="AA270" s="583"/>
      <c r="AB270" s="584"/>
      <c r="AC270" s="595" t="str">
        <f>RO34</f>
        <v>***********</v>
      </c>
      <c r="AD270" s="596"/>
      <c r="AE270" s="596"/>
      <c r="AF270" s="596"/>
      <c r="AG270" s="596"/>
      <c r="AH270" s="596"/>
      <c r="AI270" s="597"/>
      <c r="AJ270" s="598"/>
      <c r="AK270" s="583"/>
      <c r="AL270" s="583"/>
      <c r="AM270" s="583"/>
      <c r="AN270" s="583"/>
      <c r="AO270" s="583"/>
      <c r="AP270" s="583"/>
      <c r="AQ270" s="583"/>
      <c r="AR270" s="584"/>
      <c r="AS270" s="618"/>
      <c r="AT270" s="619"/>
      <c r="AU270" s="619"/>
      <c r="AV270" s="619"/>
      <c r="AW270" s="619"/>
      <c r="AX270" s="620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 t="s">
        <v>40</v>
      </c>
      <c r="B271" s="251" t="s">
        <v>302</v>
      </c>
      <c r="C271" s="349" t="s">
        <v>172</v>
      </c>
      <c r="D271" s="350" t="s">
        <v>207</v>
      </c>
      <c r="E271" s="351" t="s">
        <v>209</v>
      </c>
      <c r="F271" s="352" t="s">
        <v>208</v>
      </c>
      <c r="G271" s="353"/>
      <c r="H271" s="191">
        <v>1</v>
      </c>
      <c r="I271" s="192">
        <v>2</v>
      </c>
      <c r="J271" s="193">
        <v>3</v>
      </c>
      <c r="K271" s="193">
        <v>4</v>
      </c>
      <c r="L271" s="405">
        <v>5</v>
      </c>
      <c r="M271" s="405">
        <v>6</v>
      </c>
      <c r="N271" s="244" t="s">
        <v>303</v>
      </c>
      <c r="O271" s="245" t="s">
        <v>303</v>
      </c>
      <c r="P271" s="193" t="s">
        <v>303</v>
      </c>
      <c r="Q271" s="577" t="s">
        <v>303</v>
      </c>
      <c r="R271" s="578"/>
      <c r="S271" s="246" t="s">
        <v>110</v>
      </c>
      <c r="T271" s="354"/>
      <c r="U271" s="354"/>
      <c r="V271" s="354"/>
      <c r="W271" s="354"/>
      <c r="X271" s="246" t="s">
        <v>111</v>
      </c>
      <c r="Y271" s="354"/>
      <c r="Z271" s="354"/>
      <c r="AA271" s="354"/>
      <c r="AB271" s="354"/>
      <c r="AC271" s="247" t="s">
        <v>135</v>
      </c>
      <c r="AD271" s="248"/>
      <c r="AE271" s="248"/>
      <c r="AF271" s="248"/>
      <c r="AG271" s="249" t="s">
        <v>31</v>
      </c>
      <c r="AH271" s="248"/>
      <c r="AI271" s="248"/>
      <c r="AJ271" s="248"/>
      <c r="AK271" s="247" t="s">
        <v>112</v>
      </c>
      <c r="AL271" s="248"/>
      <c r="AM271" s="248"/>
      <c r="AN271" s="248"/>
      <c r="AO271" s="249" t="s">
        <v>113</v>
      </c>
      <c r="AP271" s="248"/>
      <c r="AQ271" s="248"/>
      <c r="AR271" s="248"/>
      <c r="AS271" s="247" t="s">
        <v>198</v>
      </c>
      <c r="AT271" s="248"/>
      <c r="AU271" s="248"/>
      <c r="AV271" s="250" t="s">
        <v>114</v>
      </c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 t="s">
        <v>290</v>
      </c>
      <c r="B272" s="252"/>
      <c r="C272" s="315"/>
      <c r="D272" s="314"/>
      <c r="E272" s="308"/>
      <c r="F272" s="321" t="s">
        <v>104</v>
      </c>
      <c r="G272" s="322" t="s">
        <v>27</v>
      </c>
      <c r="H272" s="558" t="s">
        <v>293</v>
      </c>
      <c r="I272" s="559"/>
      <c r="J272" s="279"/>
      <c r="K272" s="564" t="s">
        <v>297</v>
      </c>
      <c r="L272" s="565"/>
      <c r="M272" s="254"/>
      <c r="N272" s="356" t="s">
        <v>202</v>
      </c>
      <c r="O272" s="255"/>
      <c r="P272" s="253"/>
      <c r="Q272" s="256"/>
      <c r="R272" s="257"/>
      <c r="S272" s="357" t="s">
        <v>194</v>
      </c>
      <c r="T272" s="258"/>
      <c r="U272" s="259"/>
      <c r="V272" s="260"/>
      <c r="W272" s="253"/>
      <c r="X272" s="406"/>
      <c r="Y272" s="356" t="s">
        <v>224</v>
      </c>
      <c r="Z272" s="261"/>
      <c r="AA272" s="262"/>
      <c r="AB272" s="263"/>
      <c r="AC272" s="332" t="s">
        <v>213</v>
      </c>
      <c r="AD272" s="574" t="str">
        <f>RG71</f>
        <v>*********************************************************</v>
      </c>
      <c r="AE272" s="575"/>
      <c r="AF272" s="575"/>
      <c r="AG272" s="575"/>
      <c r="AH272" s="575"/>
      <c r="AI272" s="575"/>
      <c r="AJ272" s="575"/>
      <c r="AK272" s="575"/>
      <c r="AL272" s="575"/>
      <c r="AM272" s="575"/>
      <c r="AN272" s="575"/>
      <c r="AO272" s="575"/>
      <c r="AP272" s="575"/>
      <c r="AQ272" s="575"/>
      <c r="AR272" s="576"/>
      <c r="AS272" s="607" t="s">
        <v>216</v>
      </c>
      <c r="AT272" s="608"/>
      <c r="AU272" s="608"/>
      <c r="AV272" s="608"/>
      <c r="AW272" s="608"/>
      <c r="AX272" s="609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 t="s">
        <v>291</v>
      </c>
      <c r="B273" s="359"/>
      <c r="C273" s="360"/>
      <c r="D273" s="361"/>
      <c r="E273" s="309"/>
      <c r="F273" s="323" t="s">
        <v>107</v>
      </c>
      <c r="G273" s="324" t="s">
        <v>27</v>
      </c>
      <c r="H273" s="558" t="s">
        <v>203</v>
      </c>
      <c r="I273" s="559"/>
      <c r="J273" s="279"/>
      <c r="K273" s="564" t="s">
        <v>226</v>
      </c>
      <c r="L273" s="565"/>
      <c r="M273" s="275"/>
      <c r="N273" s="362" t="s">
        <v>199</v>
      </c>
      <c r="O273" s="275"/>
      <c r="P273" s="271"/>
      <c r="Q273" s="271"/>
      <c r="R273" s="276"/>
      <c r="S273" s="363" t="s">
        <v>194</v>
      </c>
      <c r="T273" s="268"/>
      <c r="U273" s="269"/>
      <c r="V273" s="270"/>
      <c r="W273" s="271"/>
      <c r="X273" s="407"/>
      <c r="Y273" s="408" t="s">
        <v>224</v>
      </c>
      <c r="Z273" s="264"/>
      <c r="AA273" s="265"/>
      <c r="AB273" s="266"/>
      <c r="AC273" s="333" t="s">
        <v>214</v>
      </c>
      <c r="AD273" s="633" t="str">
        <f>RG35</f>
        <v>********************************</v>
      </c>
      <c r="AE273" s="634"/>
      <c r="AF273" s="634"/>
      <c r="AG273" s="634"/>
      <c r="AH273" s="634"/>
      <c r="AI273" s="634"/>
      <c r="AJ273" s="634"/>
      <c r="AK273" s="634"/>
      <c r="AL273" s="634"/>
      <c r="AM273" s="634"/>
      <c r="AN273" s="634"/>
      <c r="AO273" s="634"/>
      <c r="AP273" s="634"/>
      <c r="AQ273" s="634"/>
      <c r="AR273" s="635"/>
      <c r="AS273" s="612" t="s">
        <v>223</v>
      </c>
      <c r="AT273" s="613"/>
      <c r="AU273" s="613"/>
      <c r="AV273" s="613"/>
      <c r="AW273" s="613"/>
      <c r="AX273" s="614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51" t="s">
        <v>292</v>
      </c>
      <c r="B274" s="553"/>
      <c r="C274" s="364"/>
      <c r="D274" s="365"/>
      <c r="E274" s="310"/>
      <c r="F274" s="325" t="s">
        <v>294</v>
      </c>
      <c r="G274" s="326" t="s">
        <v>27</v>
      </c>
      <c r="H274" s="564" t="s">
        <v>295</v>
      </c>
      <c r="I274" s="565"/>
      <c r="J274" s="496"/>
      <c r="K274" s="603" t="s">
        <v>226</v>
      </c>
      <c r="L274" s="604"/>
      <c r="M274" s="278"/>
      <c r="N274" s="366" t="s">
        <v>192</v>
      </c>
      <c r="O274" s="278"/>
      <c r="P274" s="366" t="s">
        <v>193</v>
      </c>
      <c r="Q274" s="277"/>
      <c r="R274" s="409"/>
      <c r="S274" s="366" t="s">
        <v>225</v>
      </c>
      <c r="T274" s="272"/>
      <c r="U274" s="274"/>
      <c r="V274" s="366" t="s">
        <v>132</v>
      </c>
      <c r="W274" s="272"/>
      <c r="X274" s="273"/>
      <c r="Y274" s="367" t="s">
        <v>200</v>
      </c>
      <c r="Z274" s="267"/>
      <c r="AA274" s="368"/>
      <c r="AB274" s="369"/>
      <c r="AC274" s="345" t="s">
        <v>215</v>
      </c>
      <c r="AD274" s="624" t="str">
        <f>RG107</f>
        <v>*****************</v>
      </c>
      <c r="AE274" s="624"/>
      <c r="AF274" s="624"/>
      <c r="AG274" s="624"/>
      <c r="AH274" s="624"/>
      <c r="AI274" s="624"/>
      <c r="AJ274" s="624"/>
      <c r="AK274" s="624"/>
      <c r="AL274" s="625"/>
      <c r="AM274" s="346" t="s">
        <v>212</v>
      </c>
      <c r="AN274" s="624" t="str">
        <f>RG143</f>
        <v>*******************</v>
      </c>
      <c r="AO274" s="624"/>
      <c r="AP274" s="624"/>
      <c r="AQ274" s="624"/>
      <c r="AR274" s="626"/>
      <c r="AS274" s="615"/>
      <c r="AT274" s="616"/>
      <c r="AU274" s="616"/>
      <c r="AV274" s="616"/>
      <c r="AW274" s="616"/>
      <c r="AX274" s="617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 t="s">
        <v>290</v>
      </c>
      <c r="B275" s="280"/>
      <c r="C275" s="316"/>
      <c r="D275" s="317"/>
      <c r="E275" s="311"/>
      <c r="F275" s="327" t="s">
        <v>104</v>
      </c>
      <c r="G275" s="328" t="s">
        <v>28</v>
      </c>
      <c r="H275" s="560" t="s">
        <v>293</v>
      </c>
      <c r="I275" s="561"/>
      <c r="J275" s="307"/>
      <c r="K275" s="572" t="s">
        <v>297</v>
      </c>
      <c r="L275" s="573"/>
      <c r="M275" s="282"/>
      <c r="N275" s="371" t="s">
        <v>202</v>
      </c>
      <c r="O275" s="283"/>
      <c r="P275" s="281"/>
      <c r="Q275" s="284"/>
      <c r="R275" s="285"/>
      <c r="S275" s="372" t="s">
        <v>194</v>
      </c>
      <c r="T275" s="286"/>
      <c r="U275" s="287"/>
      <c r="V275" s="288"/>
      <c r="W275" s="281"/>
      <c r="X275" s="410"/>
      <c r="Y275" s="371" t="s">
        <v>224</v>
      </c>
      <c r="Z275" s="293"/>
      <c r="AA275" s="294"/>
      <c r="AB275" s="295"/>
      <c r="AC275" s="347" t="s">
        <v>213</v>
      </c>
      <c r="AD275" s="630" t="str">
        <f>RJ71</f>
        <v>*********************************************************</v>
      </c>
      <c r="AE275" s="631"/>
      <c r="AF275" s="631"/>
      <c r="AG275" s="631"/>
      <c r="AH275" s="631"/>
      <c r="AI275" s="631"/>
      <c r="AJ275" s="631"/>
      <c r="AK275" s="631"/>
      <c r="AL275" s="631"/>
      <c r="AM275" s="631"/>
      <c r="AN275" s="631"/>
      <c r="AO275" s="631"/>
      <c r="AP275" s="631"/>
      <c r="AQ275" s="631"/>
      <c r="AR275" s="632"/>
      <c r="AS275" s="615"/>
      <c r="AT275" s="616"/>
      <c r="AU275" s="616"/>
      <c r="AV275" s="616"/>
      <c r="AW275" s="616"/>
      <c r="AX275" s="617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 t="s">
        <v>291</v>
      </c>
      <c r="B276" s="374"/>
      <c r="C276" s="375"/>
      <c r="D276" s="376"/>
      <c r="E276" s="312"/>
      <c r="F276" s="329" t="s">
        <v>107</v>
      </c>
      <c r="G276" s="330" t="s">
        <v>28</v>
      </c>
      <c r="H276" s="560" t="s">
        <v>203</v>
      </c>
      <c r="I276" s="561"/>
      <c r="J276" s="307"/>
      <c r="K276" s="572" t="s">
        <v>226</v>
      </c>
      <c r="L276" s="573"/>
      <c r="M276" s="303"/>
      <c r="N276" s="377" t="s">
        <v>199</v>
      </c>
      <c r="O276" s="303"/>
      <c r="P276" s="292"/>
      <c r="Q276" s="292"/>
      <c r="R276" s="304"/>
      <c r="S276" s="378" t="s">
        <v>194</v>
      </c>
      <c r="T276" s="289"/>
      <c r="U276" s="290"/>
      <c r="V276" s="291"/>
      <c r="W276" s="292"/>
      <c r="X276" s="411"/>
      <c r="Y276" s="412" t="s">
        <v>224</v>
      </c>
      <c r="Z276" s="296"/>
      <c r="AA276" s="297"/>
      <c r="AB276" s="298"/>
      <c r="AC276" s="334" t="s">
        <v>214</v>
      </c>
      <c r="AD276" s="627" t="str">
        <f>RJ35</f>
        <v>********************************</v>
      </c>
      <c r="AE276" s="628"/>
      <c r="AF276" s="628"/>
      <c r="AG276" s="628"/>
      <c r="AH276" s="628"/>
      <c r="AI276" s="628"/>
      <c r="AJ276" s="628"/>
      <c r="AK276" s="628"/>
      <c r="AL276" s="628"/>
      <c r="AM276" s="628"/>
      <c r="AN276" s="628"/>
      <c r="AO276" s="628"/>
      <c r="AP276" s="628"/>
      <c r="AQ276" s="628"/>
      <c r="AR276" s="629"/>
      <c r="AS276" s="615"/>
      <c r="AT276" s="616"/>
      <c r="AU276" s="616"/>
      <c r="AV276" s="616"/>
      <c r="AW276" s="616"/>
      <c r="AX276" s="617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2" t="s">
        <v>292</v>
      </c>
      <c r="B277" s="554"/>
      <c r="C277" s="379"/>
      <c r="D277" s="380"/>
      <c r="E277" s="313"/>
      <c r="F277" s="338" t="s">
        <v>294</v>
      </c>
      <c r="G277" s="339" t="s">
        <v>28</v>
      </c>
      <c r="H277" s="562" t="s">
        <v>295</v>
      </c>
      <c r="I277" s="563"/>
      <c r="J277" s="481"/>
      <c r="K277" s="556" t="s">
        <v>226</v>
      </c>
      <c r="L277" s="557"/>
      <c r="M277" s="306"/>
      <c r="N277" s="381" t="s">
        <v>192</v>
      </c>
      <c r="O277" s="306"/>
      <c r="P277" s="381" t="s">
        <v>193</v>
      </c>
      <c r="Q277" s="305"/>
      <c r="R277" s="413"/>
      <c r="S277" s="381" t="s">
        <v>225</v>
      </c>
      <c r="T277" s="300"/>
      <c r="U277" s="302"/>
      <c r="V277" s="381" t="s">
        <v>132</v>
      </c>
      <c r="W277" s="300"/>
      <c r="X277" s="301"/>
      <c r="Y277" s="382" t="s">
        <v>200</v>
      </c>
      <c r="Z277" s="299"/>
      <c r="AA277" s="383"/>
      <c r="AB277" s="384"/>
      <c r="AC277" s="343" t="s">
        <v>215</v>
      </c>
      <c r="AD277" s="610" t="str">
        <f>RI107</f>
        <v>*فخرآور-*****ایمانی-*********</v>
      </c>
      <c r="AE277" s="605"/>
      <c r="AF277" s="605"/>
      <c r="AG277" s="605"/>
      <c r="AH277" s="605"/>
      <c r="AI277" s="605"/>
      <c r="AJ277" s="605"/>
      <c r="AK277" s="605"/>
      <c r="AL277" s="611"/>
      <c r="AM277" s="344" t="s">
        <v>212</v>
      </c>
      <c r="AN277" s="605" t="str">
        <f>RI143</f>
        <v>*******************</v>
      </c>
      <c r="AO277" s="605"/>
      <c r="AP277" s="605"/>
      <c r="AQ277" s="605"/>
      <c r="AR277" s="606"/>
      <c r="AS277" s="615"/>
      <c r="AT277" s="616"/>
      <c r="AU277" s="616"/>
      <c r="AV277" s="616"/>
      <c r="AW277" s="616"/>
      <c r="AX277" s="617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 t="s">
        <v>206</v>
      </c>
      <c r="B278" s="386"/>
      <c r="C278" s="387"/>
      <c r="D278" s="388"/>
      <c r="E278" s="318" t="s">
        <v>120</v>
      </c>
      <c r="F278" s="331" t="s">
        <v>157</v>
      </c>
      <c r="G278" s="566" t="s">
        <v>195</v>
      </c>
      <c r="H278" s="567"/>
      <c r="I278" s="567"/>
      <c r="J278" s="568"/>
      <c r="K278" s="579" t="s">
        <v>187</v>
      </c>
      <c r="L278" s="579"/>
      <c r="M278" s="579"/>
      <c r="N278" s="591" t="s">
        <v>196</v>
      </c>
      <c r="O278" s="591"/>
      <c r="P278" s="591"/>
      <c r="Q278" s="591" t="s">
        <v>197</v>
      </c>
      <c r="R278" s="591"/>
      <c r="S278" s="592"/>
      <c r="T278" s="588" t="s">
        <v>204</v>
      </c>
      <c r="U278" s="589"/>
      <c r="V278" s="589"/>
      <c r="W278" s="590"/>
      <c r="X278" s="585" t="s">
        <v>201</v>
      </c>
      <c r="Y278" s="586"/>
      <c r="Z278" s="586"/>
      <c r="AA278" s="586"/>
      <c r="AB278" s="587"/>
      <c r="AC278" s="599" t="str">
        <f>RO71</f>
        <v>************************************جعفری-</v>
      </c>
      <c r="AD278" s="599"/>
      <c r="AE278" s="599"/>
      <c r="AF278" s="599"/>
      <c r="AG278" s="599"/>
      <c r="AH278" s="599"/>
      <c r="AI278" s="600"/>
      <c r="AJ278" s="601"/>
      <c r="AK278" s="601"/>
      <c r="AL278" s="601"/>
      <c r="AM278" s="601"/>
      <c r="AN278" s="601"/>
      <c r="AO278" s="601"/>
      <c r="AP278" s="601"/>
      <c r="AQ278" s="601"/>
      <c r="AR278" s="602"/>
      <c r="AS278" s="615"/>
      <c r="AT278" s="616"/>
      <c r="AU278" s="616"/>
      <c r="AV278" s="616"/>
      <c r="AW278" s="616"/>
      <c r="AX278" s="617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 t="s">
        <v>29</v>
      </c>
      <c r="B279" s="390"/>
      <c r="C279" s="391"/>
      <c r="D279" s="392"/>
      <c r="E279" s="319" t="s">
        <v>109</v>
      </c>
      <c r="F279" s="320" t="s">
        <v>34</v>
      </c>
      <c r="G279" s="569"/>
      <c r="H279" s="570"/>
      <c r="I279" s="570"/>
      <c r="J279" s="571"/>
      <c r="K279" s="593"/>
      <c r="L279" s="593"/>
      <c r="M279" s="593"/>
      <c r="N279" s="593"/>
      <c r="O279" s="593"/>
      <c r="P279" s="593"/>
      <c r="Q279" s="593"/>
      <c r="R279" s="593"/>
      <c r="S279" s="594"/>
      <c r="T279" s="580"/>
      <c r="U279" s="581"/>
      <c r="V279" s="581"/>
      <c r="W279" s="582"/>
      <c r="X279" s="583"/>
      <c r="Y279" s="583"/>
      <c r="Z279" s="583"/>
      <c r="AA279" s="583"/>
      <c r="AB279" s="584"/>
      <c r="AC279" s="595" t="str">
        <f>RO35</f>
        <v>***********</v>
      </c>
      <c r="AD279" s="596"/>
      <c r="AE279" s="596"/>
      <c r="AF279" s="596"/>
      <c r="AG279" s="596"/>
      <c r="AH279" s="596"/>
      <c r="AI279" s="597"/>
      <c r="AJ279" s="598"/>
      <c r="AK279" s="583"/>
      <c r="AL279" s="583"/>
      <c r="AM279" s="583"/>
      <c r="AN279" s="583"/>
      <c r="AO279" s="583"/>
      <c r="AP279" s="583"/>
      <c r="AQ279" s="583"/>
      <c r="AR279" s="584"/>
      <c r="AS279" s="618"/>
      <c r="AT279" s="619"/>
      <c r="AU279" s="619"/>
      <c r="AV279" s="619"/>
      <c r="AW279" s="619"/>
      <c r="AX279" s="620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</mergeCells>
  <dataValidations disablePrompts="1" xWindow="435" yWindow="389" count="2">
    <dataValidation allowBlank="1" showInputMessage="1" showErrorMessage="1" promptTitle="همکار محترم :" sqref="BG109:CI112 DR72:EF110 MV40:OQ40 DJ1:DK39 MV72:OQ72 JB38:JG71 JH38:JV38 CT73:DQ73 CT74:DK76 CJ72:CK112 BE73:CI76 JH39:RG39 DH36:DI39 JH40:JV71 AY1:AY215 DL1:DS4 HK72:JA72 BD72:BD76 BD36:DG40 CN72:DQ72 CL73:CS76 EQ1:ES40 DV36:EP40 DV1:EP4 DT1:DU40 ET1:HZ37 ET38:JA40 BR108:CI108 BD108:BO108 BE72:CG72 CL108:CR112 CU108:DK110 DL74:DQ110 DH40:DS40 DL36:DS39 EG72:HJ1048576 CS108:CT1048576 HK73:HZ1048576 BG144:CR1048576 BD109:BF1048576 CU111:EF1048576 AY218:AY1048576 AZ1:DI4 AZ5:BC1048576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/>
  </dataValidations>
  <printOptions horizontalCentered="1" verticalCentered="1"/>
  <pageMargins left="0.55118110236220474" right="0" top="0.39370078740157483" bottom="0" header="0" footer="0"/>
  <pageSetup paperSize="9" scale="58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83" t="s">
        <v>239</v>
      </c>
      <c r="B1" s="784"/>
      <c r="C1" s="784"/>
      <c r="D1" s="784"/>
      <c r="E1" s="784"/>
      <c r="F1" s="785"/>
    </row>
    <row r="2" spans="1:6" ht="15.75" thickBot="1">
      <c r="A2" s="786"/>
      <c r="B2" s="787"/>
      <c r="C2" s="787"/>
      <c r="D2" s="787"/>
      <c r="E2" s="787"/>
      <c r="F2" s="788"/>
    </row>
    <row r="3" spans="1:6" ht="15.75" thickBot="1">
      <c r="A3" s="429" t="s">
        <v>25</v>
      </c>
      <c r="B3" s="430" t="s">
        <v>26</v>
      </c>
      <c r="C3" s="431"/>
      <c r="D3" s="432" t="s">
        <v>240</v>
      </c>
      <c r="E3" s="430" t="s">
        <v>241</v>
      </c>
      <c r="F3" s="433" t="s">
        <v>242</v>
      </c>
    </row>
    <row r="4" spans="1:6" ht="15.75" thickTop="1">
      <c r="A4" s="789" t="s">
        <v>243</v>
      </c>
      <c r="B4" s="434" t="s">
        <v>244</v>
      </c>
      <c r="C4" s="435" t="s">
        <v>27</v>
      </c>
      <c r="D4" s="436"/>
      <c r="E4" s="437"/>
      <c r="F4" s="438"/>
    </row>
    <row r="5" spans="1:6" ht="15.75" thickBot="1">
      <c r="A5" s="782"/>
      <c r="B5" s="429"/>
      <c r="C5" s="439" t="s">
        <v>28</v>
      </c>
      <c r="D5" s="440"/>
      <c r="E5" s="441"/>
      <c r="F5" s="442"/>
    </row>
    <row r="6" spans="1:6" ht="15.75" thickTop="1">
      <c r="A6" s="780" t="s">
        <v>245</v>
      </c>
      <c r="B6" s="443" t="s">
        <v>227</v>
      </c>
      <c r="C6" s="444" t="s">
        <v>27</v>
      </c>
      <c r="D6" s="445"/>
      <c r="E6" s="446"/>
      <c r="F6" s="447"/>
    </row>
    <row r="7" spans="1:6" ht="15.75" thickBot="1">
      <c r="A7" s="782"/>
      <c r="B7" s="448"/>
      <c r="C7" s="449" t="s">
        <v>28</v>
      </c>
      <c r="D7" s="450"/>
      <c r="E7" s="451"/>
      <c r="F7" s="452"/>
    </row>
    <row r="8" spans="1:6" ht="15.75" thickTop="1">
      <c r="A8" s="780" t="s">
        <v>246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82"/>
      <c r="B9" s="453"/>
      <c r="C9" s="439" t="s">
        <v>28</v>
      </c>
      <c r="D9" s="440"/>
      <c r="E9" s="441"/>
      <c r="F9" s="442"/>
    </row>
    <row r="10" spans="1:6" ht="15.75" thickTop="1">
      <c r="A10" s="780" t="s">
        <v>247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82"/>
      <c r="B11" s="458"/>
      <c r="C11" s="449" t="s">
        <v>28</v>
      </c>
      <c r="D11" s="459"/>
      <c r="E11" s="460"/>
      <c r="F11" s="461"/>
    </row>
    <row r="12" spans="1:6" ht="15.75" thickTop="1">
      <c r="A12" s="780" t="s">
        <v>248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82"/>
      <c r="B13" s="453"/>
      <c r="C13" s="439" t="s">
        <v>28</v>
      </c>
      <c r="D13" s="440"/>
      <c r="E13" s="441"/>
      <c r="F13" s="442"/>
    </row>
    <row r="14" spans="1:6" ht="15.75" thickTop="1">
      <c r="A14" s="780" t="s">
        <v>249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82"/>
      <c r="B15" s="458"/>
      <c r="C15" s="449" t="s">
        <v>28</v>
      </c>
      <c r="D15" s="459"/>
      <c r="E15" s="460"/>
      <c r="F15" s="461"/>
    </row>
    <row r="16" spans="1:6" ht="15.75" thickTop="1">
      <c r="A16" s="780" t="s">
        <v>250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82"/>
      <c r="B17" s="466"/>
      <c r="C17" s="439" t="s">
        <v>28</v>
      </c>
      <c r="D17" s="467"/>
      <c r="E17" s="468"/>
      <c r="F17" s="469"/>
    </row>
    <row r="18" spans="1:6" ht="15.75" thickTop="1">
      <c r="A18" s="780" t="s">
        <v>251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82"/>
      <c r="B19" s="458"/>
      <c r="C19" s="449" t="s">
        <v>28</v>
      </c>
      <c r="D19" s="459"/>
      <c r="E19" s="460"/>
      <c r="F19" s="461"/>
    </row>
    <row r="20" spans="1:6" ht="15.75" thickTop="1">
      <c r="A20" s="780" t="s">
        <v>252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82"/>
      <c r="B21" s="453"/>
      <c r="C21" s="439" t="s">
        <v>28</v>
      </c>
      <c r="D21" s="440"/>
      <c r="E21" s="441"/>
      <c r="F21" s="442"/>
    </row>
    <row r="22" spans="1:6" ht="15.75" thickTop="1">
      <c r="A22" s="780" t="s">
        <v>253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82"/>
      <c r="B23" s="458"/>
      <c r="C23" s="449" t="s">
        <v>28</v>
      </c>
      <c r="D23" s="459"/>
      <c r="E23" s="460"/>
      <c r="F23" s="461"/>
    </row>
    <row r="24" spans="1:6" ht="15.75" thickTop="1">
      <c r="A24" s="780" t="s">
        <v>254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82"/>
      <c r="B25" s="466"/>
      <c r="C25" s="439" t="s">
        <v>28</v>
      </c>
      <c r="D25" s="467"/>
      <c r="E25" s="468"/>
      <c r="F25" s="469"/>
    </row>
    <row r="26" spans="1:6" ht="15.75" thickTop="1">
      <c r="A26" s="780" t="s">
        <v>255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82"/>
      <c r="B27" s="458"/>
      <c r="C27" s="449" t="s">
        <v>28</v>
      </c>
      <c r="D27" s="459"/>
      <c r="E27" s="460"/>
      <c r="F27" s="461"/>
    </row>
    <row r="28" spans="1:6" ht="15.75" thickTop="1">
      <c r="A28" s="780" t="s">
        <v>256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82"/>
      <c r="B29" s="453"/>
      <c r="C29" s="439" t="s">
        <v>28</v>
      </c>
      <c r="D29" s="440"/>
      <c r="E29" s="441"/>
      <c r="F29" s="442"/>
    </row>
    <row r="30" spans="1:6" ht="15.75" thickTop="1">
      <c r="A30" s="780" t="s">
        <v>257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82"/>
      <c r="B31" s="448"/>
      <c r="C31" s="449" t="s">
        <v>28</v>
      </c>
      <c r="D31" s="450"/>
      <c r="E31" s="451"/>
      <c r="F31" s="452"/>
    </row>
    <row r="32" spans="1:6" ht="15.75" thickTop="1">
      <c r="A32" s="780" t="s">
        <v>258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82"/>
      <c r="B33" s="453"/>
      <c r="C33" s="439" t="s">
        <v>28</v>
      </c>
      <c r="D33" s="440"/>
      <c r="E33" s="441"/>
      <c r="F33" s="442"/>
    </row>
    <row r="34" spans="1:6" ht="15.75" thickTop="1">
      <c r="A34" s="780" t="s">
        <v>259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82"/>
      <c r="B35" s="458"/>
      <c r="C35" s="449" t="s">
        <v>28</v>
      </c>
      <c r="D35" s="459"/>
      <c r="E35" s="460"/>
      <c r="F35" s="461"/>
    </row>
    <row r="36" spans="1:6" ht="15.75" thickTop="1">
      <c r="A36" s="780" t="s">
        <v>260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82"/>
      <c r="B37" s="453"/>
      <c r="C37" s="439" t="s">
        <v>28</v>
      </c>
      <c r="D37" s="440"/>
      <c r="E37" s="441"/>
      <c r="F37" s="442"/>
    </row>
    <row r="38" spans="1:6" ht="15.75" thickTop="1">
      <c r="A38" s="780" t="s">
        <v>261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82"/>
      <c r="B39" s="458"/>
      <c r="C39" s="449" t="s">
        <v>28</v>
      </c>
      <c r="D39" s="459"/>
      <c r="E39" s="460"/>
      <c r="F39" s="461"/>
    </row>
    <row r="40" spans="1:6" ht="15.75" thickTop="1">
      <c r="A40" s="780" t="s">
        <v>262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82"/>
      <c r="B41" s="453"/>
      <c r="C41" s="439" t="s">
        <v>28</v>
      </c>
      <c r="D41" s="440"/>
      <c r="E41" s="441"/>
      <c r="F41" s="442"/>
    </row>
    <row r="42" spans="1:6" ht="15.75" thickTop="1">
      <c r="A42" s="780" t="s">
        <v>263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82"/>
      <c r="B43" s="458"/>
      <c r="C43" s="449" t="s">
        <v>28</v>
      </c>
      <c r="D43" s="459"/>
      <c r="E43" s="460"/>
      <c r="F43" s="461"/>
    </row>
    <row r="44" spans="1:6" ht="15.75" thickTop="1">
      <c r="A44" s="780" t="s">
        <v>264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82"/>
      <c r="B45" s="466"/>
      <c r="C45" s="439" t="s">
        <v>28</v>
      </c>
      <c r="D45" s="467"/>
      <c r="E45" s="468"/>
      <c r="F45" s="469"/>
    </row>
    <row r="46" spans="1:6" ht="15.75" thickTop="1">
      <c r="A46" s="780" t="s">
        <v>265</v>
      </c>
      <c r="B46" s="454" t="s">
        <v>43</v>
      </c>
      <c r="C46" s="444" t="s">
        <v>27</v>
      </c>
      <c r="D46" s="455" t="s">
        <v>266</v>
      </c>
      <c r="E46" s="456" t="s">
        <v>160</v>
      </c>
      <c r="F46" s="457"/>
    </row>
    <row r="47" spans="1:6" ht="15.75" thickBot="1">
      <c r="A47" s="782"/>
      <c r="B47" s="458"/>
      <c r="C47" s="449" t="s">
        <v>28</v>
      </c>
      <c r="D47" s="459" t="s">
        <v>235</v>
      </c>
      <c r="E47" s="460" t="s">
        <v>155</v>
      </c>
      <c r="F47" s="461"/>
    </row>
    <row r="48" spans="1:6" ht="15.75" thickTop="1">
      <c r="A48" s="780" t="s">
        <v>267</v>
      </c>
      <c r="B48" s="434" t="s">
        <v>36</v>
      </c>
      <c r="C48" s="435" t="s">
        <v>27</v>
      </c>
      <c r="D48" s="436" t="s">
        <v>236</v>
      </c>
      <c r="E48" s="437" t="s">
        <v>181</v>
      </c>
      <c r="F48" s="438"/>
    </row>
    <row r="49" spans="1:6" ht="15.75" thickBot="1">
      <c r="A49" s="782"/>
      <c r="B49" s="453"/>
      <c r="C49" s="439" t="s">
        <v>28</v>
      </c>
      <c r="D49" s="440" t="s">
        <v>129</v>
      </c>
      <c r="E49" s="441" t="s">
        <v>268</v>
      </c>
      <c r="F49" s="442"/>
    </row>
    <row r="50" spans="1:6" ht="15.75" thickTop="1">
      <c r="A50" s="780" t="s">
        <v>269</v>
      </c>
      <c r="B50" s="454" t="s">
        <v>38</v>
      </c>
      <c r="C50" s="444" t="s">
        <v>27</v>
      </c>
      <c r="D50" s="455" t="s">
        <v>236</v>
      </c>
      <c r="E50" s="456" t="s">
        <v>160</v>
      </c>
      <c r="F50" s="457"/>
    </row>
    <row r="51" spans="1:6" ht="15.75" thickBot="1">
      <c r="A51" s="782"/>
      <c r="B51" s="458"/>
      <c r="C51" s="449" t="s">
        <v>28</v>
      </c>
      <c r="D51" s="459" t="s">
        <v>235</v>
      </c>
      <c r="E51" s="460" t="s">
        <v>270</v>
      </c>
      <c r="F51" s="461"/>
    </row>
    <row r="52" spans="1:6" ht="15.75" thickTop="1">
      <c r="A52" s="780" t="s">
        <v>271</v>
      </c>
      <c r="B52" s="434" t="s">
        <v>39</v>
      </c>
      <c r="C52" s="435" t="s">
        <v>27</v>
      </c>
      <c r="D52" s="436" t="s">
        <v>129</v>
      </c>
      <c r="E52" s="437" t="s">
        <v>181</v>
      </c>
      <c r="F52" s="438"/>
    </row>
    <row r="53" spans="1:6" ht="15.75" thickBot="1">
      <c r="A53" s="782"/>
      <c r="B53" s="453"/>
      <c r="C53" s="439" t="s">
        <v>28</v>
      </c>
      <c r="D53" s="440"/>
      <c r="E53" s="441" t="s">
        <v>268</v>
      </c>
      <c r="F53" s="442"/>
    </row>
    <row r="54" spans="1:6" ht="15.75" thickTop="1">
      <c r="A54" s="780" t="s">
        <v>272</v>
      </c>
      <c r="B54" s="454" t="s">
        <v>40</v>
      </c>
      <c r="C54" s="444" t="s">
        <v>27</v>
      </c>
      <c r="D54" s="455" t="s">
        <v>230</v>
      </c>
      <c r="E54" s="456" t="s">
        <v>181</v>
      </c>
      <c r="F54" s="457"/>
    </row>
    <row r="55" spans="1:6" ht="15.75" thickBot="1">
      <c r="A55" s="782"/>
      <c r="B55" s="458"/>
      <c r="C55" s="449" t="s">
        <v>28</v>
      </c>
      <c r="D55" s="459" t="s">
        <v>273</v>
      </c>
      <c r="E55" s="460" t="s">
        <v>268</v>
      </c>
      <c r="F55" s="461"/>
    </row>
    <row r="56" spans="1:6" ht="15.75" thickTop="1">
      <c r="A56" s="780" t="s">
        <v>274</v>
      </c>
      <c r="B56" s="434" t="s">
        <v>41</v>
      </c>
      <c r="C56" s="435" t="s">
        <v>27</v>
      </c>
      <c r="D56" s="436" t="s">
        <v>237</v>
      </c>
      <c r="E56" s="437" t="s">
        <v>160</v>
      </c>
      <c r="F56" s="438"/>
    </row>
    <row r="57" spans="1:6" ht="15.75" thickBot="1">
      <c r="A57" s="782"/>
      <c r="B57" s="453"/>
      <c r="C57" s="439" t="s">
        <v>28</v>
      </c>
      <c r="D57" s="440" t="s">
        <v>129</v>
      </c>
      <c r="E57" s="441" t="s">
        <v>275</v>
      </c>
      <c r="F57" s="442"/>
    </row>
    <row r="58" spans="1:6" ht="15.75" thickTop="1">
      <c r="A58" s="780" t="s">
        <v>276</v>
      </c>
      <c r="B58" s="443" t="s">
        <v>42</v>
      </c>
      <c r="C58" s="444" t="s">
        <v>27</v>
      </c>
      <c r="D58" s="445" t="s">
        <v>238</v>
      </c>
      <c r="E58" s="446" t="s">
        <v>160</v>
      </c>
      <c r="F58" s="447"/>
    </row>
    <row r="59" spans="1:6" ht="15.75" thickBot="1">
      <c r="A59" s="782"/>
      <c r="B59" s="448"/>
      <c r="C59" s="449" t="s">
        <v>28</v>
      </c>
      <c r="D59" s="450" t="s">
        <v>234</v>
      </c>
      <c r="E59" s="451" t="s">
        <v>270</v>
      </c>
      <c r="F59" s="452"/>
    </row>
    <row r="60" spans="1:6" ht="15.75" thickTop="1">
      <c r="A60" s="780" t="s">
        <v>277</v>
      </c>
      <c r="B60" s="434" t="s">
        <v>43</v>
      </c>
      <c r="C60" s="435" t="s">
        <v>27</v>
      </c>
      <c r="D60" s="436" t="s">
        <v>129</v>
      </c>
      <c r="E60" s="437" t="s">
        <v>181</v>
      </c>
      <c r="F60" s="438"/>
    </row>
    <row r="61" spans="1:6" ht="15.75" thickBot="1">
      <c r="A61" s="782"/>
      <c r="B61" s="453"/>
      <c r="C61" s="439" t="s">
        <v>28</v>
      </c>
      <c r="D61" s="440" t="s">
        <v>146</v>
      </c>
      <c r="E61" s="441" t="s">
        <v>268</v>
      </c>
      <c r="F61" s="442"/>
    </row>
    <row r="62" spans="1:6" ht="15.75" thickTop="1">
      <c r="A62" s="780" t="s">
        <v>278</v>
      </c>
      <c r="B62" s="470" t="s">
        <v>36</v>
      </c>
      <c r="C62" s="435" t="s">
        <v>27</v>
      </c>
      <c r="D62" s="436" t="s">
        <v>279</v>
      </c>
      <c r="E62" s="437" t="s">
        <v>160</v>
      </c>
      <c r="F62" s="438"/>
    </row>
    <row r="63" spans="1:6" ht="15.75" thickBot="1">
      <c r="A63" s="781"/>
      <c r="B63" s="471"/>
      <c r="C63" s="439" t="s">
        <v>28</v>
      </c>
      <c r="D63" s="440" t="s">
        <v>129</v>
      </c>
      <c r="E63" s="441" t="s">
        <v>270</v>
      </c>
      <c r="F63" s="442"/>
    </row>
    <row r="64" spans="1:6" ht="15.75" thickTop="1"/>
  </sheetData>
  <mergeCells count="31"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62:A63"/>
    <mergeCell ref="A50:A51"/>
    <mergeCell ref="A52:A53"/>
    <mergeCell ref="A54:A55"/>
    <mergeCell ref="A56:A57"/>
    <mergeCell ref="A58:A59"/>
    <mergeCell ref="A60:A61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******</v>
      </c>
    </row>
    <row r="5" spans="1:10" ht="20.25" customHeight="1">
      <c r="A5" s="235">
        <f>'شيفت '!RK116</f>
        <v>4</v>
      </c>
      <c r="B5" s="235" t="str">
        <f>'شيفت '!RL116</f>
        <v>دوشنبه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دوشنبه</v>
      </c>
      <c r="I5" s="404" t="str">
        <f>'شيفت '!PU116</f>
        <v>******</v>
      </c>
      <c r="J5" s="404" t="str">
        <f>'شيفت '!PW116</f>
        <v>******</v>
      </c>
    </row>
    <row r="6" spans="1:10" ht="20.25" customHeight="1">
      <c r="A6" s="235">
        <f>'شيفت '!RK117</f>
        <v>5</v>
      </c>
      <c r="B6" s="235" t="str">
        <f>'شيفت '!RL117</f>
        <v>سه 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سه 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چهارشنبه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چهارشنبه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پنجشنبه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پنجشنبه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جمعه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جمعه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یکشنبه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یکشنبه</v>
      </c>
      <c r="I11" s="404" t="str">
        <f>'شيفت '!PU122</f>
        <v>******</v>
      </c>
      <c r="J11" s="404" t="str">
        <f>'شيفت '!PW122</f>
        <v>******</v>
      </c>
    </row>
    <row r="12" spans="1:10" ht="20.25" customHeight="1">
      <c r="A12" s="235">
        <f>'شيفت '!RK123</f>
        <v>11</v>
      </c>
      <c r="B12" s="235" t="str">
        <f>'شيفت '!RL123</f>
        <v>دوشنبه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دوشنبه</v>
      </c>
      <c r="I12" s="404" t="str">
        <f>'شيفت '!PU123</f>
        <v>******</v>
      </c>
      <c r="J12" s="404" t="str">
        <f>'شيفت '!PW123</f>
        <v>******</v>
      </c>
    </row>
    <row r="13" spans="1:10" ht="20.25" customHeight="1">
      <c r="A13" s="235">
        <f>'شيفت '!RK124</f>
        <v>12</v>
      </c>
      <c r="B13" s="235" t="str">
        <f>'شيفت '!RL124</f>
        <v>سه 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سه شنبه</v>
      </c>
      <c r="I13" s="404" t="str">
        <f>'شيفت '!PU124</f>
        <v>******</v>
      </c>
      <c r="J13" s="404" t="str">
        <f>'شيفت '!PW124</f>
        <v>******</v>
      </c>
    </row>
    <row r="14" spans="1:10" ht="20.25" customHeight="1">
      <c r="A14" s="235">
        <f>'شيفت '!RK125</f>
        <v>13</v>
      </c>
      <c r="B14" s="235" t="str">
        <f>'شيفت '!RL125</f>
        <v>چهارشنبه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چهارشنبه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پنجشنبه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پنجشنبه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جمعه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جمعه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یکشنبه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یکشنبه</v>
      </c>
      <c r="I18" s="404" t="str">
        <f>'شيفت '!PU129</f>
        <v>******</v>
      </c>
      <c r="J18" s="404" t="str">
        <f>'شيفت '!PW129</f>
        <v>******</v>
      </c>
    </row>
    <row r="19" spans="1:10" ht="20.25" customHeight="1">
      <c r="A19" s="235">
        <f>'شيفت '!RK130</f>
        <v>18</v>
      </c>
      <c r="B19" s="235" t="str">
        <f>'شيفت '!RL130</f>
        <v>دوشنبه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دوشنبه</v>
      </c>
      <c r="I19" s="404" t="str">
        <f>'شيفت '!PU130</f>
        <v>******</v>
      </c>
      <c r="J19" s="404" t="str">
        <f>'شيفت '!PW130</f>
        <v>******</v>
      </c>
    </row>
    <row r="20" spans="1:10" ht="20.25" customHeight="1">
      <c r="A20" s="235">
        <f>'شيفت '!RK131</f>
        <v>19</v>
      </c>
      <c r="B20" s="235" t="str">
        <f>'شيفت '!RL131</f>
        <v>سه 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سه 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چهارشنبه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چهارشنبه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پنجشنبه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پنجشنبه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جمعه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جمعه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یکشنبه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یکشنبه</v>
      </c>
      <c r="I25" s="404" t="str">
        <f>'شيفت '!PU136</f>
        <v>******</v>
      </c>
      <c r="J25" s="404" t="str">
        <f>'شيفت '!PW136</f>
        <v>******</v>
      </c>
    </row>
    <row r="26" spans="1:10" ht="20.25" customHeight="1">
      <c r="A26" s="235">
        <f>'شيفت '!RK137</f>
        <v>25</v>
      </c>
      <c r="B26" s="235" t="str">
        <f>'شيفت '!RL137</f>
        <v>دوشنبه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دوشنبه</v>
      </c>
      <c r="I26" s="404" t="str">
        <f>'شيفت '!PU137</f>
        <v>******</v>
      </c>
      <c r="J26" s="404" t="str">
        <f>'شيفت '!PW137</f>
        <v>******</v>
      </c>
    </row>
    <row r="27" spans="1:10" ht="20.25" customHeight="1">
      <c r="A27" s="235">
        <f>'شيفت '!RK138</f>
        <v>26</v>
      </c>
      <c r="B27" s="235" t="str">
        <f>'شيفت '!RL138</f>
        <v>سه 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سه شنبه</v>
      </c>
      <c r="I27" s="404" t="str">
        <f>'شيفت '!PU138</f>
        <v>******</v>
      </c>
      <c r="J27" s="404" t="str">
        <f>'شيفت '!PW138</f>
        <v>******</v>
      </c>
    </row>
    <row r="28" spans="1:10" ht="20.25" customHeight="1">
      <c r="A28" s="235">
        <f>'شيفت '!RK139</f>
        <v>27</v>
      </c>
      <c r="B28" s="235" t="str">
        <f>'شيفت '!RL139</f>
        <v>چهارشنبه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چهارشنبه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پنجشنبه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پنجشنبه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جمعه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جمعه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یکشنبه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یکشنبه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********************************</v>
      </c>
      <c r="E2" s="138" t="s">
        <v>28</v>
      </c>
      <c r="F2" s="138" t="str">
        <f>'شيفت '!RJ5</f>
        <v>********************************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***********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********************************</v>
      </c>
      <c r="E3" s="138" t="s">
        <v>28</v>
      </c>
      <c r="F3" s="138" t="str">
        <f>'شيفت '!RJ6</f>
        <v>********************************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***********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********************************</v>
      </c>
      <c r="E4" s="138" t="s">
        <v>28</v>
      </c>
      <c r="F4" s="138" t="str">
        <f>'شيفت '!RJ7</f>
        <v>********************************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***********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دوشنبه</v>
      </c>
      <c r="C5" s="138" t="str">
        <f>'شيفت '!RF8</f>
        <v>صبح</v>
      </c>
      <c r="D5" s="138" t="str">
        <f>'شيفت '!RG8</f>
        <v>********************************</v>
      </c>
      <c r="E5" s="138">
        <f>'شيفت '!RI8</f>
        <v>4</v>
      </c>
      <c r="F5" s="138" t="str">
        <f>'شيفت '!RJ8</f>
        <v>********************************</v>
      </c>
      <c r="G5" s="138">
        <f>'شيفت '!RL8</f>
        <v>4</v>
      </c>
      <c r="H5" s="138" t="str">
        <f>'شيفت '!RM8</f>
        <v>دوشنبه</v>
      </c>
      <c r="I5" s="138" t="str">
        <f>'شيفت '!RN8</f>
        <v xml:space="preserve">شب </v>
      </c>
      <c r="J5" s="138" t="str">
        <f>'شيفت '!RO8</f>
        <v>***********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سه شنبه</v>
      </c>
      <c r="C6" s="138" t="str">
        <f>'شيفت '!RF9</f>
        <v>صبح</v>
      </c>
      <c r="D6" s="138" t="str">
        <f>'شيفت '!RG9</f>
        <v>********************************</v>
      </c>
      <c r="E6" s="138">
        <f>'شيفت '!RI9</f>
        <v>5</v>
      </c>
      <c r="F6" s="138" t="str">
        <f>'شيفت '!RJ9</f>
        <v>********************************</v>
      </c>
      <c r="G6" s="138">
        <f>'شيفت '!RL9</f>
        <v>5</v>
      </c>
      <c r="H6" s="138" t="str">
        <f>'شيفت '!RM9</f>
        <v>سه شنبه</v>
      </c>
      <c r="I6" s="138" t="str">
        <f>'شيفت '!RN9</f>
        <v xml:space="preserve">شب </v>
      </c>
      <c r="J6" s="138" t="str">
        <f>'شيفت '!RO9</f>
        <v>***********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چهارشنبه</v>
      </c>
      <c r="C7" s="138" t="str">
        <f>'شيفت '!RF10</f>
        <v>صبح</v>
      </c>
      <c r="D7" s="138" t="str">
        <f>'شيفت '!RG10</f>
        <v>********************************</v>
      </c>
      <c r="E7" s="138">
        <f>'شيفت '!RI10</f>
        <v>6</v>
      </c>
      <c r="F7" s="138" t="str">
        <f>'شيفت '!RJ10</f>
        <v>********************************</v>
      </c>
      <c r="G7" s="138">
        <f>'شيفت '!RL10</f>
        <v>6</v>
      </c>
      <c r="H7" s="138" t="str">
        <f>'شيفت '!RM10</f>
        <v>چهارشنبه</v>
      </c>
      <c r="I7" s="138" t="str">
        <f>'شيفت '!RN10</f>
        <v xml:space="preserve">شب </v>
      </c>
      <c r="J7" s="138" t="str">
        <f>'شيفت '!RO10</f>
        <v>***********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پنجشنبه</v>
      </c>
      <c r="C8" s="138" t="str">
        <f>'شيفت '!RF11</f>
        <v>صبح</v>
      </c>
      <c r="D8" s="138" t="str">
        <f>'شيفت '!RG11</f>
        <v>********************************</v>
      </c>
      <c r="E8" s="138">
        <f>'شيفت '!RI11</f>
        <v>7</v>
      </c>
      <c r="F8" s="138" t="str">
        <f>'شيفت '!RJ11</f>
        <v>********************************</v>
      </c>
      <c r="G8" s="138">
        <f>'شيفت '!RL11</f>
        <v>7</v>
      </c>
      <c r="H8" s="138" t="str">
        <f>'شيفت '!RM11</f>
        <v>پنجشنبه</v>
      </c>
      <c r="I8" s="138" t="str">
        <f>'شيفت '!RN11</f>
        <v xml:space="preserve">شب </v>
      </c>
      <c r="J8" s="138" t="str">
        <f>'شيفت '!RO11</f>
        <v>***********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جمعه</v>
      </c>
      <c r="C9" s="138" t="str">
        <f>'شيفت '!RF12</f>
        <v>صبح</v>
      </c>
      <c r="D9" s="138" t="str">
        <f>'شيفت '!RG12</f>
        <v>********************************</v>
      </c>
      <c r="E9" s="138">
        <f>'شيفت '!RI12</f>
        <v>8</v>
      </c>
      <c r="F9" s="138" t="str">
        <f>'شيفت '!RJ12</f>
        <v>********************************</v>
      </c>
      <c r="G9" s="138">
        <f>'شيفت '!RL12</f>
        <v>8</v>
      </c>
      <c r="H9" s="138" t="str">
        <f>'شيفت '!RM12</f>
        <v>جمعه</v>
      </c>
      <c r="I9" s="138" t="str">
        <f>'شيفت '!RN12</f>
        <v xml:space="preserve">شب </v>
      </c>
      <c r="J9" s="138" t="str">
        <f>'شيفت '!RO12</f>
        <v>***********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شنبه</v>
      </c>
      <c r="C10" s="138" t="str">
        <f>'شيفت '!RF13</f>
        <v>صبح</v>
      </c>
      <c r="D10" s="138" t="str">
        <f>'شيفت '!RG13</f>
        <v>********************************</v>
      </c>
      <c r="E10" s="138">
        <f>'شيفت '!RI13</f>
        <v>9</v>
      </c>
      <c r="F10" s="138" t="str">
        <f>'شيفت '!RJ13</f>
        <v>********************************</v>
      </c>
      <c r="G10" s="138">
        <f>'شيفت '!RL13</f>
        <v>9</v>
      </c>
      <c r="H10" s="138" t="str">
        <f>'شيفت '!RM13</f>
        <v>شنبه</v>
      </c>
      <c r="I10" s="138" t="str">
        <f>'شيفت '!RN13</f>
        <v xml:space="preserve">شب </v>
      </c>
      <c r="J10" s="138" t="str">
        <f>'شيفت '!RO13</f>
        <v>***********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یکشنبه</v>
      </c>
      <c r="C11" s="138" t="str">
        <f>'شيفت '!RF14</f>
        <v>صبح</v>
      </c>
      <c r="D11" s="138" t="str">
        <f>'شيفت '!RG14</f>
        <v>********************************</v>
      </c>
      <c r="E11" s="138">
        <f>'شيفت '!RI14</f>
        <v>10</v>
      </c>
      <c r="F11" s="138" t="str">
        <f>'شيفت '!RJ14</f>
        <v>********************************</v>
      </c>
      <c r="G11" s="138">
        <f>'شيفت '!RL14</f>
        <v>10</v>
      </c>
      <c r="H11" s="138" t="str">
        <f>'شيفت '!RM14</f>
        <v>یکشنبه</v>
      </c>
      <c r="I11" s="138" t="str">
        <f>'شيفت '!RN14</f>
        <v xml:space="preserve">شب </v>
      </c>
      <c r="J11" s="138" t="str">
        <f>'شيفت '!RO14</f>
        <v>***********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دوشنبه</v>
      </c>
      <c r="C12" s="138" t="str">
        <f>'شيفت '!RF15</f>
        <v>صبح</v>
      </c>
      <c r="D12" s="138" t="str">
        <f>'شيفت '!RG15</f>
        <v>********************************</v>
      </c>
      <c r="E12" s="138">
        <f>'شيفت '!RI15</f>
        <v>11</v>
      </c>
      <c r="F12" s="138" t="str">
        <f>'شيفت '!RJ15</f>
        <v>********************************</v>
      </c>
      <c r="G12" s="138">
        <f>'شيفت '!RL15</f>
        <v>11</v>
      </c>
      <c r="H12" s="138" t="str">
        <f>'شيفت '!RM15</f>
        <v>دوشنبه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سه شنبه</v>
      </c>
      <c r="C13" s="138" t="str">
        <f>'شيفت '!RF16</f>
        <v>صبح</v>
      </c>
      <c r="D13" s="138" t="str">
        <f>'شيفت '!RG16</f>
        <v>********************************</v>
      </c>
      <c r="E13" s="138">
        <f>'شيفت '!RI16</f>
        <v>12</v>
      </c>
      <c r="F13" s="138" t="str">
        <f>'شيفت '!RJ16</f>
        <v>********************************</v>
      </c>
      <c r="G13" s="138">
        <f>'شيفت '!RL16</f>
        <v>12</v>
      </c>
      <c r="H13" s="138" t="str">
        <f>'شيفت '!RM16</f>
        <v>سه 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چهارشنبه</v>
      </c>
      <c r="C14" s="138" t="str">
        <f>'شيفت '!RF17</f>
        <v>صبح</v>
      </c>
      <c r="D14" s="138" t="str">
        <f>'شيفت '!RG17</f>
        <v>********************************</v>
      </c>
      <c r="E14" s="138">
        <f>'شيفت '!RI17</f>
        <v>13</v>
      </c>
      <c r="F14" s="138" t="str">
        <f>'شيفت '!RJ17</f>
        <v>********************************</v>
      </c>
      <c r="G14" s="138">
        <f>'شيفت '!RL17</f>
        <v>13</v>
      </c>
      <c r="H14" s="138" t="str">
        <f>'شيفت '!RM17</f>
        <v>چهارشنبه</v>
      </c>
      <c r="I14" s="138" t="str">
        <f>'شيفت '!RN17</f>
        <v xml:space="preserve">شب </v>
      </c>
      <c r="J14" s="138" t="str">
        <f>'شيفت '!RO17</f>
        <v>***********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پنجشنبه</v>
      </c>
      <c r="C15" s="138" t="str">
        <f>'شيفت '!RF18</f>
        <v>صبح</v>
      </c>
      <c r="D15" s="138" t="str">
        <f>'شيفت '!RG18</f>
        <v>********************************</v>
      </c>
      <c r="E15" s="138">
        <f>'شيفت '!RI18</f>
        <v>14</v>
      </c>
      <c r="F15" s="138" t="str">
        <f>'شيفت '!RJ18</f>
        <v>********************************</v>
      </c>
      <c r="G15" s="138">
        <f>'شيفت '!RL18</f>
        <v>14</v>
      </c>
      <c r="H15" s="138" t="str">
        <f>'شيفت '!RM18</f>
        <v>پنجشنبه</v>
      </c>
      <c r="I15" s="138" t="str">
        <f>'شيفت '!RN18</f>
        <v xml:space="preserve">شب </v>
      </c>
      <c r="J15" s="138" t="str">
        <f>'شيفت '!RO18</f>
        <v>***********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جمعه</v>
      </c>
      <c r="C16" s="138" t="str">
        <f>'شيفت '!RF19</f>
        <v>صبح</v>
      </c>
      <c r="D16" s="138" t="str">
        <f>'شيفت '!RG19</f>
        <v>********************************</v>
      </c>
      <c r="E16" s="138">
        <f>'شيفت '!RI19</f>
        <v>15</v>
      </c>
      <c r="F16" s="138" t="str">
        <f>'شيفت '!RJ19</f>
        <v>********************************</v>
      </c>
      <c r="G16" s="138">
        <f>'شيفت '!RL19</f>
        <v>15</v>
      </c>
      <c r="H16" s="138" t="str">
        <f>'شيفت '!RM19</f>
        <v>جمعه</v>
      </c>
      <c r="I16" s="138" t="str">
        <f>'شيفت '!RN19</f>
        <v xml:space="preserve">شب </v>
      </c>
      <c r="J16" s="138" t="str">
        <f>'شيفت '!RO19</f>
        <v>***********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شنبه</v>
      </c>
      <c r="C17" s="138" t="str">
        <f>'شيفت '!RF20</f>
        <v>صبح</v>
      </c>
      <c r="D17" s="138" t="str">
        <f>'شيفت '!RG20</f>
        <v>********************************</v>
      </c>
      <c r="E17" s="138">
        <f>'شيفت '!RI20</f>
        <v>16</v>
      </c>
      <c r="F17" s="138" t="str">
        <f>'شيفت '!RJ20</f>
        <v>********************************</v>
      </c>
      <c r="G17" s="138">
        <f>'شيفت '!RL20</f>
        <v>16</v>
      </c>
      <c r="H17" s="138" t="str">
        <f>'شيفت '!RM20</f>
        <v>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یکشنبه</v>
      </c>
      <c r="C18" s="138" t="str">
        <f>'شيفت '!RF21</f>
        <v>صبح</v>
      </c>
      <c r="D18" s="138" t="str">
        <f>'شيفت '!RG21</f>
        <v>********************************</v>
      </c>
      <c r="E18" s="138">
        <f>'شيفت '!RI21</f>
        <v>17</v>
      </c>
      <c r="F18" s="138" t="str">
        <f>'شيفت '!RJ21</f>
        <v>********************************</v>
      </c>
      <c r="G18" s="138">
        <f>'شيفت '!RL21</f>
        <v>17</v>
      </c>
      <c r="H18" s="138" t="str">
        <f>'شيفت '!RM21</f>
        <v>یکشنبه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دوشنبه</v>
      </c>
      <c r="C19" s="138" t="str">
        <f>'شيفت '!RF22</f>
        <v>صبح</v>
      </c>
      <c r="D19" s="138" t="str">
        <f>'شيفت '!RG22</f>
        <v>********************************</v>
      </c>
      <c r="E19" s="138">
        <f>'شيفت '!RI22</f>
        <v>18</v>
      </c>
      <c r="F19" s="138" t="str">
        <f>'شيفت '!RJ22</f>
        <v>********************************</v>
      </c>
      <c r="G19" s="138">
        <f>'شيفت '!RL22</f>
        <v>18</v>
      </c>
      <c r="H19" s="138" t="str">
        <f>'شيفت '!RM22</f>
        <v>دوشنبه</v>
      </c>
      <c r="I19" s="138" t="str">
        <f>'شيفت '!RN22</f>
        <v xml:space="preserve">شب </v>
      </c>
      <c r="J19" s="138" t="str">
        <f>'شيفت '!RO22</f>
        <v>***********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سه شنبه</v>
      </c>
      <c r="C20" s="138" t="str">
        <f>'شيفت '!RF23</f>
        <v>صبح</v>
      </c>
      <c r="D20" s="138" t="str">
        <f>'شيفت '!RG23</f>
        <v>********************************</v>
      </c>
      <c r="E20" s="138">
        <f>'شيفت '!RI23</f>
        <v>19</v>
      </c>
      <c r="F20" s="138" t="str">
        <f>'شيفت '!RJ23</f>
        <v>********************************</v>
      </c>
      <c r="G20" s="138">
        <f>'شيفت '!RL23</f>
        <v>19</v>
      </c>
      <c r="H20" s="138" t="str">
        <f>'شيفت '!RM23</f>
        <v>سه 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چهارشنبه</v>
      </c>
      <c r="C21" s="138" t="str">
        <f>'شيفت '!RF24</f>
        <v>صبح</v>
      </c>
      <c r="D21" s="138" t="str">
        <f>'شيفت '!RG24</f>
        <v>********************************</v>
      </c>
      <c r="E21" s="138">
        <f>'شيفت '!RI24</f>
        <v>20</v>
      </c>
      <c r="F21" s="138" t="str">
        <f>'شيفت '!RJ24</f>
        <v>********************************</v>
      </c>
      <c r="G21" s="138">
        <f>'شيفت '!RL24</f>
        <v>20</v>
      </c>
      <c r="H21" s="138" t="str">
        <f>'شيفت '!RM24</f>
        <v>چهارشنبه</v>
      </c>
      <c r="I21" s="138" t="str">
        <f>'شيفت '!RN24</f>
        <v xml:space="preserve">شب </v>
      </c>
      <c r="J21" s="138" t="str">
        <f>'شيفت '!RO24</f>
        <v>***********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پنجشنبه</v>
      </c>
      <c r="C22" s="138" t="str">
        <f>'شيفت '!RF25</f>
        <v>صبح</v>
      </c>
      <c r="D22" s="138" t="str">
        <f>'شيفت '!RG25</f>
        <v>********************************</v>
      </c>
      <c r="E22" s="138">
        <f>'شيفت '!RI25</f>
        <v>21</v>
      </c>
      <c r="F22" s="138" t="str">
        <f>'شيفت '!RJ25</f>
        <v>********************************</v>
      </c>
      <c r="G22" s="138">
        <f>'شيفت '!RL25</f>
        <v>21</v>
      </c>
      <c r="H22" s="138" t="str">
        <f>'شيفت '!RM25</f>
        <v>پنجشنبه</v>
      </c>
      <c r="I22" s="138" t="str">
        <f>'شيفت '!RN25</f>
        <v xml:space="preserve">شب </v>
      </c>
      <c r="J22" s="138" t="str">
        <f>'شيفت '!RO25</f>
        <v>***********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جمعه</v>
      </c>
      <c r="C23" s="138" t="str">
        <f>'شيفت '!RF26</f>
        <v>صبح</v>
      </c>
      <c r="D23" s="138" t="str">
        <f>'شيفت '!RG26</f>
        <v>********************************</v>
      </c>
      <c r="E23" s="138">
        <f>'شيفت '!RI26</f>
        <v>22</v>
      </c>
      <c r="F23" s="138" t="str">
        <f>'شيفت '!RJ26</f>
        <v>********************************</v>
      </c>
      <c r="G23" s="138">
        <f>'شيفت '!RL26</f>
        <v>22</v>
      </c>
      <c r="H23" s="138" t="str">
        <f>'شيفت '!RM26</f>
        <v>جمعه</v>
      </c>
      <c r="I23" s="138" t="str">
        <f>'شيفت '!RN26</f>
        <v xml:space="preserve">شب </v>
      </c>
      <c r="J23" s="138" t="str">
        <f>'شيفت '!RO26</f>
        <v>***********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شنبه</v>
      </c>
      <c r="C24" s="138" t="str">
        <f>'شيفت '!RF27</f>
        <v>صبح</v>
      </c>
      <c r="D24" s="138" t="str">
        <f>'شيفت '!RG27</f>
        <v>********************************</v>
      </c>
      <c r="E24" s="138">
        <f>'شيفت '!RI27</f>
        <v>23</v>
      </c>
      <c r="F24" s="138" t="str">
        <f>'شيفت '!RJ27</f>
        <v>********************************</v>
      </c>
      <c r="G24" s="138">
        <f>'شيفت '!RL27</f>
        <v>23</v>
      </c>
      <c r="H24" s="138" t="str">
        <f>'شيفت '!RM27</f>
        <v>شنبه</v>
      </c>
      <c r="I24" s="138" t="str">
        <f>'شيفت '!RN27</f>
        <v xml:space="preserve">شب </v>
      </c>
      <c r="J24" s="138" t="str">
        <f>'شيفت '!RO27</f>
        <v>***********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یکشنبه</v>
      </c>
      <c r="C25" s="138" t="str">
        <f>'شيفت '!RF28</f>
        <v>صبح</v>
      </c>
      <c r="D25" s="138" t="str">
        <f>'شيفت '!RG28</f>
        <v>********************************</v>
      </c>
      <c r="E25" s="138">
        <f>'شيفت '!RI28</f>
        <v>24</v>
      </c>
      <c r="F25" s="138" t="str">
        <f>'شيفت '!RJ28</f>
        <v>********************************</v>
      </c>
      <c r="G25" s="138">
        <f>'شيفت '!RL28</f>
        <v>24</v>
      </c>
      <c r="H25" s="138" t="str">
        <f>'شيفت '!RM28</f>
        <v>یکشنبه</v>
      </c>
      <c r="I25" s="138" t="str">
        <f>'شيفت '!RN28</f>
        <v xml:space="preserve">شب </v>
      </c>
      <c r="J25" s="138" t="str">
        <f>'شيفت '!RO28</f>
        <v>***********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دوشنبه</v>
      </c>
      <c r="C26" s="138" t="str">
        <f>'شيفت '!RF29</f>
        <v>صبح</v>
      </c>
      <c r="D26" s="138" t="str">
        <f>'شيفت '!RG29</f>
        <v>********************************</v>
      </c>
      <c r="E26" s="138">
        <f>'شيفت '!RI29</f>
        <v>25</v>
      </c>
      <c r="F26" s="138" t="str">
        <f>'شيفت '!RJ29</f>
        <v>********************************</v>
      </c>
      <c r="G26" s="138">
        <f>'شيفت '!RL29</f>
        <v>25</v>
      </c>
      <c r="H26" s="138" t="str">
        <f>'شيفت '!RM29</f>
        <v>دوشنبه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سه شنبه</v>
      </c>
      <c r="C27" s="138" t="str">
        <f>'شيفت '!RF30</f>
        <v>صبح</v>
      </c>
      <c r="D27" s="138" t="str">
        <f>'شيفت '!RG30</f>
        <v>********************************</v>
      </c>
      <c r="E27" s="138">
        <f>'شيفت '!RI30</f>
        <v>26</v>
      </c>
      <c r="F27" s="138" t="str">
        <f>'شيفت '!RJ30</f>
        <v>********************************</v>
      </c>
      <c r="G27" s="138">
        <f>'شيفت '!RL30</f>
        <v>26</v>
      </c>
      <c r="H27" s="138" t="str">
        <f>'شيفت '!RM30</f>
        <v>سه شنبه</v>
      </c>
      <c r="I27" s="138" t="str">
        <f>'شيفت '!RN30</f>
        <v xml:space="preserve">شب </v>
      </c>
      <c r="J27" s="138" t="str">
        <f>'شيفت '!RO30</f>
        <v>***********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چهارشنبه</v>
      </c>
      <c r="C28" s="138" t="str">
        <f>'شيفت '!RF31</f>
        <v>صبح</v>
      </c>
      <c r="D28" s="138" t="str">
        <f>'شيفت '!RG31</f>
        <v>********************************</v>
      </c>
      <c r="E28" s="138">
        <f>'شيفت '!RI31</f>
        <v>27</v>
      </c>
      <c r="F28" s="138" t="str">
        <f>'شيفت '!RJ31</f>
        <v>********************************</v>
      </c>
      <c r="G28" s="138">
        <f>'شيفت '!RL31</f>
        <v>27</v>
      </c>
      <c r="H28" s="138" t="str">
        <f>'شيفت '!RM31</f>
        <v>چهارشنبه</v>
      </c>
      <c r="I28" s="138" t="str">
        <f>'شيفت '!RN31</f>
        <v xml:space="preserve">شب </v>
      </c>
      <c r="J28" s="138" t="str">
        <f>'شيفت '!RO31</f>
        <v>***********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پنجشنبه</v>
      </c>
      <c r="C29" s="138" t="str">
        <f>'شيفت '!RF32</f>
        <v>صبح</v>
      </c>
      <c r="D29" s="138" t="str">
        <f>'شيفت '!RG32</f>
        <v>********************************</v>
      </c>
      <c r="E29" s="138">
        <f>'شيفت '!RI32</f>
        <v>28</v>
      </c>
      <c r="F29" s="138" t="str">
        <f>'شيفت '!RJ32</f>
        <v>********************************</v>
      </c>
      <c r="G29" s="138">
        <f>'شيفت '!RL32</f>
        <v>28</v>
      </c>
      <c r="H29" s="138" t="str">
        <f>'شيفت '!RM32</f>
        <v>پنجشنبه</v>
      </c>
      <c r="I29" s="138" t="str">
        <f>'شيفت '!RN32</f>
        <v xml:space="preserve">شب </v>
      </c>
      <c r="J29" s="138" t="str">
        <f>'شيفت '!RO32</f>
        <v>***********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جمعه</v>
      </c>
      <c r="C30" s="138" t="str">
        <f>'شيفت '!RF33</f>
        <v>صبح</v>
      </c>
      <c r="D30" s="138" t="str">
        <f>'شيفت '!RG33</f>
        <v>********************************</v>
      </c>
      <c r="E30" s="138">
        <f>'شيفت '!RI33</f>
        <v>29</v>
      </c>
      <c r="F30" s="138" t="str">
        <f>'شيفت '!RJ33</f>
        <v>********************************</v>
      </c>
      <c r="G30" s="138">
        <f>'شيفت '!RL33</f>
        <v>29</v>
      </c>
      <c r="H30" s="138" t="str">
        <f>'شيفت '!RM33</f>
        <v>جمعه</v>
      </c>
      <c r="I30" s="138" t="str">
        <f>'شيفت '!RN33</f>
        <v xml:space="preserve">شب </v>
      </c>
      <c r="J30" s="138" t="str">
        <f>'شيفت '!RO33</f>
        <v>***********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شنبه</v>
      </c>
      <c r="C31" s="138" t="str">
        <f>'شيفت '!RF34</f>
        <v>صبح</v>
      </c>
      <c r="D31" s="138" t="str">
        <f>'شيفت '!RG34</f>
        <v>********************************</v>
      </c>
      <c r="E31" s="138">
        <f>'شيفت '!RI34</f>
        <v>30</v>
      </c>
      <c r="F31" s="138" t="str">
        <f>'شيفت '!RJ34</f>
        <v>********************************</v>
      </c>
      <c r="G31" s="138">
        <f>'شيفت '!RL34</f>
        <v>30</v>
      </c>
      <c r="H31" s="138" t="str">
        <f>'شيفت '!RM34</f>
        <v>شنبه</v>
      </c>
      <c r="I31" s="138" t="str">
        <f>'شيفت '!RN34</f>
        <v xml:space="preserve">شب </v>
      </c>
      <c r="J31" s="138" t="str">
        <f>'شيفت '!RO34</f>
        <v>***********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یکشنبه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یکشنبه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78</v>
      </c>
      <c r="Q38" s="93" t="s">
        <v>29</v>
      </c>
      <c r="R38" s="93" t="s">
        <v>101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126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126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126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126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78</v>
      </c>
      <c r="AM1" t="s">
        <v>29</v>
      </c>
      <c r="AN1" t="s">
        <v>35</v>
      </c>
    </row>
    <row r="2" spans="12:40" ht="28.5" customHeight="1">
      <c r="L2" t="s">
        <v>72</v>
      </c>
      <c r="AJ2" t="s">
        <v>125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*****************</v>
      </c>
      <c r="E2" s="130" t="str">
        <f>'شيفت '!RI77</f>
        <v>*******ایمانی-*********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>*فخرآور-***************</v>
      </c>
      <c r="E3" s="130" t="str">
        <f>'شيفت '!RI78</f>
        <v>**رفیعی-****ایمانی-*********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>*****************</v>
      </c>
      <c r="E4" s="130" t="str">
        <f>'شيفت '!RI79</f>
        <v>*فخرآور-رفیعی-***آجعفری-ایمانی-*********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دوشنبه</v>
      </c>
      <c r="C5" s="129" t="str">
        <f>'شيفت '!RF80</f>
        <v>صبح</v>
      </c>
      <c r="D5" s="130" t="str">
        <f>'شيفت '!RG80</f>
        <v>*فخرآور-***************</v>
      </c>
      <c r="E5" s="130" t="str">
        <f>'شيفت '!RI80</f>
        <v>*فخرآور-***************</v>
      </c>
      <c r="F5" s="129">
        <f>'شيفت '!RK80</f>
        <v>4</v>
      </c>
      <c r="G5" s="129" t="str">
        <f>'شيفت '!RL80</f>
        <v>دوشنبه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سه شنبه</v>
      </c>
      <c r="C6" s="129" t="str">
        <f>'شيفت '!RF81</f>
        <v>صبح</v>
      </c>
      <c r="D6" s="130" t="str">
        <f>'شيفت '!RG81</f>
        <v>*****************</v>
      </c>
      <c r="E6" s="130" t="str">
        <f>'شيفت '!RI81</f>
        <v>*******ایمانی-*********</v>
      </c>
      <c r="F6" s="129">
        <f>'شيفت '!RK81</f>
        <v>5</v>
      </c>
      <c r="G6" s="129" t="str">
        <f>'شيفت '!RL81</f>
        <v>سه 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چهارشنبه</v>
      </c>
      <c r="C7" s="129" t="str">
        <f>'شيفت '!RF82</f>
        <v>صبح</v>
      </c>
      <c r="D7" s="130" t="str">
        <f>'شيفت '!RG82</f>
        <v>*فخرآور-***************</v>
      </c>
      <c r="E7" s="130" t="str">
        <f>'شيفت '!RI82</f>
        <v>*فخرآور-رفیعی-***آجعفری-ایمانی-*********</v>
      </c>
      <c r="F7" s="129">
        <f>'شيفت '!RK82</f>
        <v>6</v>
      </c>
      <c r="G7" s="129" t="str">
        <f>'شيفت '!RL82</f>
        <v>چهارشنبه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پنجشنبه</v>
      </c>
      <c r="C8" s="129" t="str">
        <f>'شيفت '!RF83</f>
        <v>صبح</v>
      </c>
      <c r="D8" s="130" t="str">
        <f>'شيفت '!RG83</f>
        <v>*فخرآور-***************</v>
      </c>
      <c r="E8" s="130" t="str">
        <f>'شيفت '!RI83</f>
        <v>**رفیعی-****ایمانی-*********</v>
      </c>
      <c r="F8" s="129">
        <f>'شيفت '!RK83</f>
        <v>7</v>
      </c>
      <c r="G8" s="129" t="str">
        <f>'شيفت '!RL83</f>
        <v>پنجشنبه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جمعه</v>
      </c>
      <c r="C9" s="129" t="str">
        <f>'شيفت '!RF84</f>
        <v>صبح</v>
      </c>
      <c r="D9" s="130" t="str">
        <f>'شيفت '!RG84</f>
        <v>*****************</v>
      </c>
      <c r="E9" s="130" t="str">
        <f>'شيفت '!RI84</f>
        <v>**رفیعی-****ایمانی-*********</v>
      </c>
      <c r="F9" s="129">
        <f>'شيفت '!RK84</f>
        <v>8</v>
      </c>
      <c r="G9" s="129" t="str">
        <f>'شيفت '!RL84</f>
        <v>جمعه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شنبه</v>
      </c>
      <c r="C10" s="129" t="str">
        <f>'شيفت '!RF85</f>
        <v>صبح</v>
      </c>
      <c r="D10" s="130" t="str">
        <f>'شيفت '!RG85</f>
        <v>*فخرآور-***************</v>
      </c>
      <c r="E10" s="130" t="str">
        <f>'شيفت '!RI85</f>
        <v>******آجعفری-ایمانی-*********</v>
      </c>
      <c r="F10" s="129">
        <f>'شيفت '!RK85</f>
        <v>9</v>
      </c>
      <c r="G10" s="129" t="str">
        <f>'شيفت '!RL85</f>
        <v>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یکشنبه</v>
      </c>
      <c r="C11" s="129" t="str">
        <f>'شيفت '!RF86</f>
        <v>صبح</v>
      </c>
      <c r="D11" s="130" t="str">
        <f>'شيفت '!RG86</f>
        <v>*****************</v>
      </c>
      <c r="E11" s="130" t="str">
        <f>'شيفت '!RI86</f>
        <v>*فخرآور-***************</v>
      </c>
      <c r="F11" s="129">
        <f>'شيفت '!RK86</f>
        <v>10</v>
      </c>
      <c r="G11" s="129" t="str">
        <f>'شيفت '!RL86</f>
        <v>یکشنبه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دوشنبه</v>
      </c>
      <c r="C12" s="129" t="str">
        <f>'شيفت '!RF87</f>
        <v>صبح</v>
      </c>
      <c r="D12" s="130" t="str">
        <f>'شيفت '!RG87</f>
        <v>*****************</v>
      </c>
      <c r="E12" s="130" t="str">
        <f>'شيفت '!RI87</f>
        <v>**رفیعی-****ایمانی-*********</v>
      </c>
      <c r="F12" s="129">
        <f>'شيفت '!RK87</f>
        <v>11</v>
      </c>
      <c r="G12" s="129" t="str">
        <f>'شيفت '!RL87</f>
        <v>دوشنبه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سه شنبه</v>
      </c>
      <c r="C13" s="129" t="str">
        <f>'شيفت '!RF88</f>
        <v>صبح</v>
      </c>
      <c r="D13" s="130" t="str">
        <f>'شيفت '!RG88</f>
        <v>*فخرآور-***************</v>
      </c>
      <c r="E13" s="130" t="str">
        <f>'شيفت '!RI88</f>
        <v>*فخرآور-رفیعی-***آجعفری-**********</v>
      </c>
      <c r="F13" s="129">
        <f>'شيفت '!RK88</f>
        <v>12</v>
      </c>
      <c r="G13" s="129" t="str">
        <f>'شيفت '!RL88</f>
        <v>سه 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چهارشنبه</v>
      </c>
      <c r="C14" s="129" t="str">
        <f>'شيفت '!RF89</f>
        <v>صبح</v>
      </c>
      <c r="D14" s="130" t="str">
        <f>'شيفت '!RG89</f>
        <v>*فخرآور-***************</v>
      </c>
      <c r="E14" s="130" t="str">
        <f>'شيفت '!RI89</f>
        <v>*فخرآور-*****ایمانی-*********</v>
      </c>
      <c r="F14" s="129">
        <f>'شيفت '!RK89</f>
        <v>13</v>
      </c>
      <c r="G14" s="129" t="str">
        <f>'شيفت '!RL89</f>
        <v>چهارشنبه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پنجشنبه</v>
      </c>
      <c r="C15" s="129" t="str">
        <f>'شيفت '!RF90</f>
        <v>صبح</v>
      </c>
      <c r="D15" s="130" t="str">
        <f>'شيفت '!RG90</f>
        <v>*فخرآور-***************</v>
      </c>
      <c r="E15" s="130" t="str">
        <f>'شيفت '!RI90</f>
        <v>**رفیعی-****ایمانی-*********</v>
      </c>
      <c r="F15" s="129">
        <f>'شيفت '!RK90</f>
        <v>14</v>
      </c>
      <c r="G15" s="129" t="str">
        <f>'شيفت '!RL90</f>
        <v>پنجشنبه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جمعه</v>
      </c>
      <c r="C16" s="129" t="str">
        <f>'شيفت '!RF91</f>
        <v>صبح</v>
      </c>
      <c r="D16" s="130" t="str">
        <f>'شيفت '!RG91</f>
        <v>*****************</v>
      </c>
      <c r="E16" s="130" t="str">
        <f>'شيفت '!RI91</f>
        <v>**رفیعی-***آجعفری-ایمانی-*********</v>
      </c>
      <c r="F16" s="129">
        <f>'شيفت '!RK91</f>
        <v>15</v>
      </c>
      <c r="G16" s="129" t="str">
        <f>'شيفت '!RL91</f>
        <v>جمعه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شنبه</v>
      </c>
      <c r="C17" s="129" t="str">
        <f>'شيفت '!RF92</f>
        <v>صبح</v>
      </c>
      <c r="D17" s="130" t="str">
        <f>'شيفت '!RG92</f>
        <v>*فخرآور-***************</v>
      </c>
      <c r="E17" s="130" t="str">
        <f>'شيفت '!RI92</f>
        <v>**رفیعی-****ایمانی-*********</v>
      </c>
      <c r="F17" s="129">
        <f>'شيفت '!RK92</f>
        <v>16</v>
      </c>
      <c r="G17" s="129" t="str">
        <f>'شيفت '!RL92</f>
        <v>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یکشنبه</v>
      </c>
      <c r="C18" s="129" t="str">
        <f>'شيفت '!RF93</f>
        <v>صبح</v>
      </c>
      <c r="D18" s="130" t="str">
        <f>'شيفت '!RG93</f>
        <v>*****************</v>
      </c>
      <c r="E18" s="130" t="str">
        <f>'شيفت '!RI93</f>
        <v>*فخرآور-رفیعی-****ایمانی-*********</v>
      </c>
      <c r="F18" s="129">
        <f>'شيفت '!RK93</f>
        <v>17</v>
      </c>
      <c r="G18" s="129" t="str">
        <f>'شيفت '!RL93</f>
        <v>یکشنبه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دوشنبه</v>
      </c>
      <c r="C19" s="129" t="str">
        <f>'شيفت '!RF94</f>
        <v>صبح</v>
      </c>
      <c r="D19" s="130" t="str">
        <f>'شيفت '!RG94</f>
        <v>*فخرآور-***************</v>
      </c>
      <c r="E19" s="130" t="str">
        <f>'شيفت '!RI94</f>
        <v>*فخرآور-****آجعفری-ایمانی-*********</v>
      </c>
      <c r="F19" s="129">
        <f>'شيفت '!RK94</f>
        <v>18</v>
      </c>
      <c r="G19" s="129" t="str">
        <f>'شيفت '!RL94</f>
        <v>دوشنبه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سه شنبه</v>
      </c>
      <c r="C20" s="129" t="str">
        <f>'شيفت '!RF95</f>
        <v>صبح</v>
      </c>
      <c r="D20" s="130" t="str">
        <f>'شيفت '!RG95</f>
        <v>*****************</v>
      </c>
      <c r="E20" s="130" t="str">
        <f>'شيفت '!RI95</f>
        <v>*****************</v>
      </c>
      <c r="F20" s="129">
        <f>'شيفت '!RK95</f>
        <v>19</v>
      </c>
      <c r="G20" s="129" t="str">
        <f>'شيفت '!RL95</f>
        <v>سه 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چهارشنبه</v>
      </c>
      <c r="C21" s="129" t="str">
        <f>'شيفت '!RF96</f>
        <v>صبح</v>
      </c>
      <c r="D21" s="130" t="str">
        <f>'شيفت '!RG96</f>
        <v>*فخرآور-***************</v>
      </c>
      <c r="E21" s="130" t="str">
        <f>'شيفت '!RI96</f>
        <v>*فخرآور-رفیعی-****ایمانی-*********</v>
      </c>
      <c r="F21" s="129">
        <f>'شيفت '!RK96</f>
        <v>20</v>
      </c>
      <c r="G21" s="129" t="str">
        <f>'شيفت '!RL96</f>
        <v>چهارشنبه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پنجشنبه</v>
      </c>
      <c r="C22" s="129" t="str">
        <f>'شيفت '!RF97</f>
        <v>صبح</v>
      </c>
      <c r="D22" s="130" t="str">
        <f>'شيفت '!RG97</f>
        <v>*فخرآور-***************</v>
      </c>
      <c r="E22" s="130" t="str">
        <f>'شيفت '!RI97</f>
        <v>**رفیعی-***آجعفری-**********</v>
      </c>
      <c r="F22" s="129">
        <f>'شيفت '!RK97</f>
        <v>21</v>
      </c>
      <c r="G22" s="129" t="str">
        <f>'شيفت '!RL97</f>
        <v>پنجشنبه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جمعه</v>
      </c>
      <c r="C23" s="129" t="str">
        <f>'شيفت '!RF98</f>
        <v>صبح</v>
      </c>
      <c r="D23" s="130" t="str">
        <f>'شيفت '!RG98</f>
        <v>*****************</v>
      </c>
      <c r="E23" s="130" t="str">
        <f>'شيفت '!RI98</f>
        <v>*******ایمانی-*********</v>
      </c>
      <c r="F23" s="129">
        <f>'شيفت '!RK98</f>
        <v>22</v>
      </c>
      <c r="G23" s="129" t="str">
        <f>'شيفت '!RL98</f>
        <v>جمعه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شنبه</v>
      </c>
      <c r="C24" s="129" t="str">
        <f>'شيفت '!RF99</f>
        <v>صبح</v>
      </c>
      <c r="D24" s="130" t="str">
        <f>'شيفت '!RG99</f>
        <v>*فخرآور-***************</v>
      </c>
      <c r="E24" s="130" t="str">
        <f>'شيفت '!RI99</f>
        <v>**رفیعی-****ایمانی-*********</v>
      </c>
      <c r="F24" s="129">
        <f>'شيفت '!RK99</f>
        <v>23</v>
      </c>
      <c r="G24" s="129" t="str">
        <f>'شيفت '!RL99</f>
        <v>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یکشنبه</v>
      </c>
      <c r="C25" s="129" t="str">
        <f>'شيفت '!RF100</f>
        <v>صبح</v>
      </c>
      <c r="D25" s="130" t="str">
        <f>'شيفت '!RG100</f>
        <v>*****************</v>
      </c>
      <c r="E25" s="130" t="str">
        <f>'شيفت '!RI100</f>
        <v>*فخرآور-****آجعفری-ایمانی-*********</v>
      </c>
      <c r="F25" s="129">
        <f>'شيفت '!RK100</f>
        <v>24</v>
      </c>
      <c r="G25" s="129" t="str">
        <f>'شيفت '!RL100</f>
        <v>یکشنبه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دوشنبه</v>
      </c>
      <c r="C26" s="129" t="str">
        <f>'شيفت '!RF101</f>
        <v>صبح</v>
      </c>
      <c r="D26" s="130" t="str">
        <f>'شيفت '!RG101</f>
        <v>*****************</v>
      </c>
      <c r="E26" s="130" t="str">
        <f>'شيفت '!RI101</f>
        <v>**رفیعی-**************</v>
      </c>
      <c r="F26" s="129">
        <f>'شيفت '!RK101</f>
        <v>25</v>
      </c>
      <c r="G26" s="129" t="str">
        <f>'شيفت '!RL101</f>
        <v>دوشنبه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سه شنبه</v>
      </c>
      <c r="C27" s="129" t="str">
        <f>'شيفت '!RF102</f>
        <v>صبح</v>
      </c>
      <c r="D27" s="130" t="str">
        <f>'شيفت '!RG102</f>
        <v>*فخرآور-***************</v>
      </c>
      <c r="E27" s="130" t="str">
        <f>'شيفت '!RI102</f>
        <v>*فخرآور-رفیعی-****ایمانی-*********</v>
      </c>
      <c r="F27" s="129">
        <f>'شيفت '!RK102</f>
        <v>26</v>
      </c>
      <c r="G27" s="129" t="str">
        <f>'شيفت '!RL102</f>
        <v>سه 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چهارشنبه</v>
      </c>
      <c r="C28" s="129" t="str">
        <f>'شيفت '!RF103</f>
        <v>صبح</v>
      </c>
      <c r="D28" s="130" t="str">
        <f>'شيفت '!RG103</f>
        <v>*فخرآور-***************</v>
      </c>
      <c r="E28" s="130" t="str">
        <f>'شيفت '!RI103</f>
        <v>*فخرآور-****آجعفری-ایمانی-*********</v>
      </c>
      <c r="F28" s="129">
        <f>'شيفت '!RK103</f>
        <v>27</v>
      </c>
      <c r="G28" s="129" t="str">
        <f>'شيفت '!RL103</f>
        <v>چهارشنبه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پنجشنبه</v>
      </c>
      <c r="C29" s="129" t="str">
        <f>'شيفت '!RF104</f>
        <v>صبح</v>
      </c>
      <c r="D29" s="130" t="str">
        <f>'شيفت '!RG104</f>
        <v>*فخرآور-***************</v>
      </c>
      <c r="E29" s="130" t="str">
        <f>'شيفت '!RI104</f>
        <v>**رفیعی-****ایمانی-*********</v>
      </c>
      <c r="F29" s="129">
        <f>'شيفت '!RK104</f>
        <v>28</v>
      </c>
      <c r="G29" s="129" t="str">
        <f>'شيفت '!RL104</f>
        <v>پنجشنبه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جمعه</v>
      </c>
      <c r="C30" s="129" t="str">
        <f>'شيفت '!RF105</f>
        <v>صبح</v>
      </c>
      <c r="D30" s="130" t="str">
        <f>'شيفت '!RG105</f>
        <v>*****************</v>
      </c>
      <c r="E30" s="130" t="str">
        <f>'شيفت '!RI105</f>
        <v>**رفیعی-****ایمانی-*********</v>
      </c>
      <c r="F30" s="129">
        <f>'شيفت '!RK105</f>
        <v>29</v>
      </c>
      <c r="G30" s="129" t="str">
        <f>'شيفت '!RL105</f>
        <v>جمعه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شنبه</v>
      </c>
      <c r="C31" s="129" t="str">
        <f>'شيفت '!RF106</f>
        <v>صبح</v>
      </c>
      <c r="D31" s="130" t="str">
        <f>'شيفت '!RG106</f>
        <v>*فخرآور-***************</v>
      </c>
      <c r="E31" s="130" t="str">
        <f>'شيفت '!RI106</f>
        <v>**رفیعی-***آجعفری-ایمانی-*********</v>
      </c>
      <c r="F31" s="129">
        <f>'شيفت '!RK106</f>
        <v>30</v>
      </c>
      <c r="G31" s="129" t="str">
        <f>'شيفت '!RL106</f>
        <v>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یکشنبه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یکشنبه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130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*حا ج محمدی- **************************************************حیدری-****</v>
      </c>
      <c r="E2" s="126" t="str">
        <f>'شيفت '!RJ41</f>
        <v>*********************************************************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************************************جعفری-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*************حیدری-******************جعفری-******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*********************************************************</v>
      </c>
      <c r="E3" s="126" t="str">
        <f>'شيفت '!RJ42</f>
        <v>*********************************************************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**********************************نجفی-**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******************************نجفی-********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*******************************************************</v>
      </c>
      <c r="E4" s="126" t="str">
        <f>'شيفت '!RJ43</f>
        <v>*********************************************************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*************************************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***************************************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دوشنبه</v>
      </c>
      <c r="C5" s="126" t="str">
        <f>'شيفت '!RF44</f>
        <v>صبح</v>
      </c>
      <c r="D5" s="126" t="str">
        <f>'شيفت '!RG44</f>
        <v>*********************************************************</v>
      </c>
      <c r="E5" s="126" t="str">
        <f>'شيفت '!RJ44</f>
        <v>*********************************************************</v>
      </c>
      <c r="F5" s="126">
        <f>'شيفت '!RL44</f>
        <v>4</v>
      </c>
      <c r="G5" s="126">
        <f>'شيفت '!RM44</f>
        <v>4</v>
      </c>
      <c r="H5" s="126" t="str">
        <f>'شيفت '!RN44</f>
        <v>دوشنبه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دوشنبه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سه شنبه</v>
      </c>
      <c r="C6" s="126" t="str">
        <f>'شيفت '!RF45</f>
        <v>صبح</v>
      </c>
      <c r="D6" s="126" t="str">
        <f>'شيفت '!RG45</f>
        <v>*********************************************************</v>
      </c>
      <c r="E6" s="126" t="str">
        <f>'شيفت '!RJ45</f>
        <v>*********************************************************</v>
      </c>
      <c r="F6" s="126">
        <f>'شيفت '!RL45</f>
        <v>5</v>
      </c>
      <c r="G6" s="126">
        <f>'شيفت '!RM45</f>
        <v>5</v>
      </c>
      <c r="H6" s="126" t="str">
        <f>'شيفت '!RN45</f>
        <v>سه شنبه</v>
      </c>
      <c r="I6" s="136" t="str">
        <f>'شيفت '!RO45</f>
        <v>**********************************نجفی-**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سه شنبه</v>
      </c>
      <c r="N6" s="150" t="str">
        <f>'شيفت '!RX45</f>
        <v>******************************نجفی-********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چهارشنبه</v>
      </c>
      <c r="C7" s="126" t="str">
        <f>'شيفت '!RF46</f>
        <v>صبح</v>
      </c>
      <c r="D7" s="126" t="str">
        <f>'شيفت '!RG46</f>
        <v>*حا ج محمدی- *******************************************************</v>
      </c>
      <c r="E7" s="126" t="str">
        <f>'شيفت '!RJ46</f>
        <v>*********************************************************</v>
      </c>
      <c r="F7" s="126">
        <f>'شيفت '!RL46</f>
        <v>6</v>
      </c>
      <c r="G7" s="126">
        <f>'شيفت '!RM46</f>
        <v>6</v>
      </c>
      <c r="H7" s="126" t="str">
        <f>'شيفت '!RN46</f>
        <v>چهارشنبه</v>
      </c>
      <c r="I7" s="136" t="str">
        <f>'شيفت '!RO46</f>
        <v>*************************************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چهارشنبه</v>
      </c>
      <c r="N7" s="150" t="str">
        <f>'شيفت '!RX46</f>
        <v>***************************************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پنجشنبه</v>
      </c>
      <c r="C8" s="126" t="str">
        <f>'شيفت '!RF47</f>
        <v>صبح</v>
      </c>
      <c r="D8" s="126" t="str">
        <f>'شيفت '!RG47</f>
        <v>*********************************************************</v>
      </c>
      <c r="E8" s="126" t="str">
        <f>'شيفت '!RJ47</f>
        <v>*********************************************************</v>
      </c>
      <c r="F8" s="126">
        <f>'شيفت '!RL47</f>
        <v>7</v>
      </c>
      <c r="G8" s="126">
        <f>'شيفت '!RM47</f>
        <v>7</v>
      </c>
      <c r="H8" s="126" t="str">
        <f>'شيفت '!RN47</f>
        <v>پنجشنبه</v>
      </c>
      <c r="I8" s="136" t="str">
        <f>'شيفت '!RO47</f>
        <v>************************************جعفری-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پنجشنبه</v>
      </c>
      <c r="N8" s="150" t="str">
        <f>'شيفت '!RX47</f>
        <v>********************************جعفری-******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جمعه</v>
      </c>
      <c r="C9" s="126" t="str">
        <f>'شيفت '!RF48</f>
        <v>صبح</v>
      </c>
      <c r="D9" s="126" t="str">
        <f>'شيفت '!RG48</f>
        <v>*حا ج محمدی- *******************************************************</v>
      </c>
      <c r="E9" s="126" t="str">
        <f>'شيفت '!RJ48</f>
        <v>*********************************************************</v>
      </c>
      <c r="F9" s="126">
        <f>'شيفت '!RL48</f>
        <v>8</v>
      </c>
      <c r="G9" s="126">
        <f>'شيفت '!RM48</f>
        <v>8</v>
      </c>
      <c r="H9" s="126" t="str">
        <f>'شيفت '!RN48</f>
        <v>جمعه</v>
      </c>
      <c r="I9" s="136" t="str">
        <f>'شيفت '!RO48</f>
        <v>**********************************نجفی-**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جمعه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شنبه</v>
      </c>
      <c r="C10" s="126" t="str">
        <f>'شيفت '!RF49</f>
        <v>صبح</v>
      </c>
      <c r="D10" s="126" t="str">
        <f>'شيفت '!RG49</f>
        <v>*********************************************************</v>
      </c>
      <c r="E10" s="126" t="str">
        <f>'شيفت '!RJ49</f>
        <v>*********************************************************</v>
      </c>
      <c r="F10" s="126">
        <f>'شيفت '!RL49</f>
        <v>9</v>
      </c>
      <c r="G10" s="126">
        <f>'شيفت '!RM49</f>
        <v>9</v>
      </c>
      <c r="H10" s="126" t="str">
        <f>'شيفت '!RN49</f>
        <v>شنبه</v>
      </c>
      <c r="I10" s="136" t="str">
        <f>'شيفت '!RO49</f>
        <v>*************************************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شنبه</v>
      </c>
      <c r="N10" s="150" t="str">
        <f>'شيفت '!RX49</f>
        <v>***************************************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یکشنبه</v>
      </c>
      <c r="C11" s="126" t="str">
        <f>'شيفت '!RF50</f>
        <v>صبح</v>
      </c>
      <c r="D11" s="126" t="str">
        <f>'شيفت '!RG50</f>
        <v>*حا ج محمدی- *******************************************************</v>
      </c>
      <c r="E11" s="126" t="str">
        <f>'شيفت '!RJ50</f>
        <v>*********************************************************</v>
      </c>
      <c r="F11" s="126">
        <f>'شيفت '!RL50</f>
        <v>10</v>
      </c>
      <c r="G11" s="126">
        <f>'شيفت '!RM50</f>
        <v>10</v>
      </c>
      <c r="H11" s="126" t="str">
        <f>'شيفت '!RN50</f>
        <v>یکشنبه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یکشنبه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دوشنبه</v>
      </c>
      <c r="C12" s="126" t="str">
        <f>'شيفت '!RF51</f>
        <v>صبح</v>
      </c>
      <c r="D12" s="126" t="str">
        <f>'شيفت '!RG51</f>
        <v>*********************************************************</v>
      </c>
      <c r="E12" s="126" t="str">
        <f>'شيفت '!RJ51</f>
        <v>*********************************************************</v>
      </c>
      <c r="F12" s="126">
        <f>'شيفت '!RL51</f>
        <v>11</v>
      </c>
      <c r="G12" s="126">
        <f>'شيفت '!RM51</f>
        <v>11</v>
      </c>
      <c r="H12" s="126" t="str">
        <f>'شيفت '!RN51</f>
        <v>دوشنبه</v>
      </c>
      <c r="I12" s="136" t="str">
        <f>'شيفت '!RO51</f>
        <v>**********************************نجفی-**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دوشنبه</v>
      </c>
      <c r="N12" s="150" t="str">
        <f>'شيفت '!RX51</f>
        <v>******************************نجفی-********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سه شنبه</v>
      </c>
      <c r="C13" s="126" t="str">
        <f>'شيفت '!RF52</f>
        <v>صبح</v>
      </c>
      <c r="D13" s="126" t="str">
        <f>'شيفت '!RG52</f>
        <v>*حا ج محمدی- *******************************************************</v>
      </c>
      <c r="E13" s="126" t="str">
        <f>'شيفت '!RJ52</f>
        <v>*********************************************************</v>
      </c>
      <c r="F13" s="126">
        <f>'شيفت '!RL52</f>
        <v>12</v>
      </c>
      <c r="G13" s="126">
        <f>'شيفت '!RM52</f>
        <v>12</v>
      </c>
      <c r="H13" s="126" t="str">
        <f>'شيفت '!RN52</f>
        <v>سه شنبه</v>
      </c>
      <c r="I13" s="136" t="str">
        <f>'شيفت '!RO52</f>
        <v>*************************************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سه شنبه</v>
      </c>
      <c r="N13" s="150" t="str">
        <f>'شيفت '!RX52</f>
        <v>***************************************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چهارشنبه</v>
      </c>
      <c r="C14" s="126" t="str">
        <f>'شيفت '!RF53</f>
        <v>صبح</v>
      </c>
      <c r="D14" s="126" t="str">
        <f>'شيفت '!RG53</f>
        <v>*حا ج محمدی- *******************************************************</v>
      </c>
      <c r="E14" s="126" t="str">
        <f>'شيفت '!RJ53</f>
        <v>*********************************************************</v>
      </c>
      <c r="F14" s="126">
        <f>'شيفت '!RL53</f>
        <v>13</v>
      </c>
      <c r="G14" s="126">
        <f>'شيفت '!RM53</f>
        <v>13</v>
      </c>
      <c r="H14" s="126" t="str">
        <f>'شيفت '!RN53</f>
        <v>چهارشنبه</v>
      </c>
      <c r="I14" s="136" t="str">
        <f>'شيفت '!RO53</f>
        <v>************************************جعفری-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چهارشنبه</v>
      </c>
      <c r="N14" s="150" t="str">
        <f>'شيفت '!RX53</f>
        <v>********************************جعفری-******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پنجشنبه</v>
      </c>
      <c r="C15" s="126" t="str">
        <f>'شيفت '!RF54</f>
        <v>صبح</v>
      </c>
      <c r="D15" s="126" t="str">
        <f>'شيفت '!RG54</f>
        <v>*********************************************************</v>
      </c>
      <c r="E15" s="126" t="str">
        <f>'شيفت '!RJ54</f>
        <v>*********************************************************</v>
      </c>
      <c r="F15" s="126">
        <f>'شيفت '!RL54</f>
        <v>14</v>
      </c>
      <c r="G15" s="126">
        <f>'شيفت '!RM54</f>
        <v>14</v>
      </c>
      <c r="H15" s="126" t="str">
        <f>'شيفت '!RN54</f>
        <v>پنجشنبه</v>
      </c>
      <c r="I15" s="136" t="str">
        <f>'شيفت '!RO54</f>
        <v>**********************************نجفی-**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پنجشنبه</v>
      </c>
      <c r="N15" s="150" t="str">
        <f>'شيفت '!RX54</f>
        <v>******************************نجفی-********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جمعه</v>
      </c>
      <c r="C16" s="126" t="str">
        <f>'شيفت '!RF55</f>
        <v>صبح</v>
      </c>
      <c r="D16" s="126" t="str">
        <f>'شيفت '!RG55</f>
        <v>*حا ج محمدی- *******************************************************</v>
      </c>
      <c r="E16" s="126" t="str">
        <f>'شيفت '!RJ55</f>
        <v>*********************************************************</v>
      </c>
      <c r="F16" s="126">
        <f>'شيفت '!RL55</f>
        <v>15</v>
      </c>
      <c r="G16" s="126">
        <f>'شيفت '!RM55</f>
        <v>15</v>
      </c>
      <c r="H16" s="126" t="str">
        <f>'شيفت '!RN55</f>
        <v>جمعه</v>
      </c>
      <c r="I16" s="136" t="str">
        <f>'شيفت '!RO55</f>
        <v>*************************************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جمعه</v>
      </c>
      <c r="N16" s="150" t="str">
        <f>'شيفت '!RX55</f>
        <v>***************************************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شنبه</v>
      </c>
      <c r="C17" s="126" t="str">
        <f>'شيفت '!RF56</f>
        <v>صبح</v>
      </c>
      <c r="D17" s="126" t="str">
        <f>'شيفت '!RG56</f>
        <v>*********************************************************</v>
      </c>
      <c r="E17" s="126" t="str">
        <f>'شيفت '!RJ56</f>
        <v>*********************************************************</v>
      </c>
      <c r="F17" s="126">
        <f>'شيفت '!RL56</f>
        <v>16</v>
      </c>
      <c r="G17" s="126">
        <f>'شيفت '!RM56</f>
        <v>16</v>
      </c>
      <c r="H17" s="126" t="str">
        <f>'شيفت '!RN56</f>
        <v>شنبه</v>
      </c>
      <c r="I17" s="136" t="str">
        <f>'شيفت '!RO56</f>
        <v>************************************جعفری-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شنبه</v>
      </c>
      <c r="N17" s="150" t="str">
        <f>'شيفت '!RX56</f>
        <v>********************************جعفری-******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یکشنبه</v>
      </c>
      <c r="C18" s="126" t="str">
        <f>'شيفت '!RF57</f>
        <v>صبح</v>
      </c>
      <c r="D18" s="126" t="str">
        <f>'شيفت '!RG57</f>
        <v>*حا ج محمدی- *******************************************************</v>
      </c>
      <c r="E18" s="126" t="str">
        <f>'شيفت '!RJ57</f>
        <v>*********************************************************</v>
      </c>
      <c r="F18" s="126">
        <f>'شيفت '!RL57</f>
        <v>17</v>
      </c>
      <c r="G18" s="126">
        <f>'شيفت '!RM57</f>
        <v>17</v>
      </c>
      <c r="H18" s="126" t="str">
        <f>'شيفت '!RN57</f>
        <v>یکشنبه</v>
      </c>
      <c r="I18" s="136" t="str">
        <f>'شيفت '!RO57</f>
        <v>**********************************نجفی-**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یکشنبه</v>
      </c>
      <c r="N18" s="150" t="str">
        <f>'شيفت '!RX57</f>
        <v>******************************نجفی-********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دوشنبه</v>
      </c>
      <c r="C19" s="131" t="str">
        <f>'شيفت '!RF58</f>
        <v>صبح</v>
      </c>
      <c r="D19" s="131" t="str">
        <f>'شيفت '!RG58</f>
        <v>*********************************************************</v>
      </c>
      <c r="E19" s="131" t="str">
        <f>'شيفت '!RJ58</f>
        <v>*********************************************************</v>
      </c>
      <c r="F19" s="131">
        <f>'شيفت '!RL58</f>
        <v>18</v>
      </c>
      <c r="G19" s="131">
        <f>'شيفت '!RM58</f>
        <v>18</v>
      </c>
      <c r="H19" s="131" t="str">
        <f>'شيفت '!RN58</f>
        <v>دوشنبه</v>
      </c>
      <c r="I19" s="141" t="str">
        <f>'شيفت '!RO58</f>
        <v>*************************************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دوشنبه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سه شنبه</v>
      </c>
      <c r="C20" s="131" t="str">
        <f>'شيفت '!RF59</f>
        <v>صبح</v>
      </c>
      <c r="D20" s="131" t="str">
        <f>'شيفت '!RG59</f>
        <v>*********************************************************</v>
      </c>
      <c r="E20" s="131" t="str">
        <f>'شيفت '!RJ59</f>
        <v>*********************************************************</v>
      </c>
      <c r="F20" s="131">
        <f>'شيفت '!RL59</f>
        <v>19</v>
      </c>
      <c r="G20" s="131">
        <f>'شيفت '!RM59</f>
        <v>19</v>
      </c>
      <c r="H20" s="131" t="str">
        <f>'شيفت '!RN59</f>
        <v>سه شنبه</v>
      </c>
      <c r="I20" s="141" t="str">
        <f>'شيفت '!RO59</f>
        <v>************************************جعفری-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سه شنبه</v>
      </c>
      <c r="N20" s="150" t="str">
        <f>'شيفت '!RX59</f>
        <v>********************************جعفری-******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چهارشنبه</v>
      </c>
      <c r="C21" s="126" t="str">
        <f>'شيفت '!RF60</f>
        <v>صبح</v>
      </c>
      <c r="D21" s="126" t="str">
        <f>'شيفت '!RG60</f>
        <v>*حا ج محمدی- *******************************************************</v>
      </c>
      <c r="E21" s="126" t="str">
        <f>'شيفت '!RJ60</f>
        <v>*********************************************************</v>
      </c>
      <c r="F21" s="126">
        <f>'شيفت '!RL60</f>
        <v>20</v>
      </c>
      <c r="G21" s="126">
        <f>'شيفت '!RM60</f>
        <v>20</v>
      </c>
      <c r="H21" s="126" t="str">
        <f>'شيفت '!RN60</f>
        <v>چهارشنبه</v>
      </c>
      <c r="I21" s="136" t="str">
        <f>'شيفت '!RO60</f>
        <v>**********************************نجفی-**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چهارشنبه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پنجشنبه</v>
      </c>
      <c r="C22" s="126" t="str">
        <f>'شيفت '!RF61</f>
        <v>صبح</v>
      </c>
      <c r="D22" s="126" t="str">
        <f>'شيفت '!RG61</f>
        <v>*********************************************************</v>
      </c>
      <c r="E22" s="126" t="str">
        <f>'شيفت '!RJ61</f>
        <v>*********************************************************</v>
      </c>
      <c r="F22" s="126">
        <f>'شيفت '!RL61</f>
        <v>21</v>
      </c>
      <c r="G22" s="126">
        <f>'شيفت '!RM61</f>
        <v>21</v>
      </c>
      <c r="H22" s="126" t="str">
        <f>'شيفت '!RN61</f>
        <v>پنجشنبه</v>
      </c>
      <c r="I22" s="136" t="str">
        <f>'شيفت '!RO61</f>
        <v>*************************************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پنجشنبه</v>
      </c>
      <c r="N22" s="150" t="str">
        <f>'شيفت '!RX61</f>
        <v>***************************************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جمعه</v>
      </c>
      <c r="C23" s="126" t="str">
        <f>'شيفت '!RF62</f>
        <v>صبح</v>
      </c>
      <c r="D23" s="126" t="str">
        <f>'شيفت '!RG62</f>
        <v>*حا ج محمدی- *******************************************************</v>
      </c>
      <c r="E23" s="126" t="str">
        <f>'شيفت '!RJ62</f>
        <v>*********************************************************</v>
      </c>
      <c r="F23" s="126">
        <f>'شيفت '!RL62</f>
        <v>22</v>
      </c>
      <c r="G23" s="126">
        <f>'شيفت '!RM62</f>
        <v>22</v>
      </c>
      <c r="H23" s="126" t="str">
        <f>'شيفت '!RN62</f>
        <v>جمعه</v>
      </c>
      <c r="I23" s="136" t="str">
        <f>'شيفت '!RO62</f>
        <v>************************************جعفری-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جمعه</v>
      </c>
      <c r="N23" s="150" t="str">
        <f>'شيفت '!RX62</f>
        <v>********************************جعفری-******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شنبه</v>
      </c>
      <c r="C24" s="126" t="str">
        <f>'شيفت '!RF63</f>
        <v>صبح</v>
      </c>
      <c r="D24" s="126" t="str">
        <f>'شيفت '!RG63</f>
        <v>*********************************************************</v>
      </c>
      <c r="E24" s="126" t="str">
        <f>'شيفت '!RJ63</f>
        <v>*********************************************************</v>
      </c>
      <c r="F24" s="126">
        <f>'شيفت '!RL63</f>
        <v>23</v>
      </c>
      <c r="G24" s="126">
        <f>'شيفت '!RM63</f>
        <v>23</v>
      </c>
      <c r="H24" s="126" t="str">
        <f>'شيفت '!RN63</f>
        <v>شنبه</v>
      </c>
      <c r="I24" s="136" t="str">
        <f>'شيفت '!RO63</f>
        <v>**********************************نجفی-**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شنبه</v>
      </c>
      <c r="N24" s="150" t="str">
        <f>'شيفت '!RX63</f>
        <v>******************************نجفی-********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یکشنبه</v>
      </c>
      <c r="C25" s="126" t="str">
        <f>'شيفت '!RF64</f>
        <v>صبح</v>
      </c>
      <c r="D25" s="126" t="str">
        <f>'شيفت '!RG64</f>
        <v>*حا ج محمدی- *******************************************************</v>
      </c>
      <c r="E25" s="126" t="str">
        <f>'شيفت '!RJ64</f>
        <v>*********************************************************</v>
      </c>
      <c r="F25" s="126">
        <f>'شيفت '!RL64</f>
        <v>24</v>
      </c>
      <c r="G25" s="126">
        <f>'شيفت '!RM64</f>
        <v>24</v>
      </c>
      <c r="H25" s="126" t="str">
        <f>'شيفت '!RN64</f>
        <v>یکشنبه</v>
      </c>
      <c r="I25" s="136" t="str">
        <f>'شيفت '!RO64</f>
        <v>*************************************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یکشنبه</v>
      </c>
      <c r="N25" s="150" t="str">
        <f>'شيفت '!RX64</f>
        <v>***************************************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دوشنبه</v>
      </c>
      <c r="C26" s="126" t="str">
        <f>'شيفت '!RF65</f>
        <v>صبح</v>
      </c>
      <c r="D26" s="126" t="str">
        <f>'شيفت '!RG65</f>
        <v>*********************************************************</v>
      </c>
      <c r="E26" s="126" t="str">
        <f>'شيفت '!RJ65</f>
        <v>*********************************************************</v>
      </c>
      <c r="F26" s="126">
        <f>'شيفت '!RL65</f>
        <v>25</v>
      </c>
      <c r="G26" s="126">
        <f>'شيفت '!RM65</f>
        <v>25</v>
      </c>
      <c r="H26" s="126" t="str">
        <f>'شيفت '!RN65</f>
        <v>دوشنبه</v>
      </c>
      <c r="I26" s="136" t="str">
        <f>'شيفت '!RO65</f>
        <v>************************************جعفری-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دوشنبه</v>
      </c>
      <c r="N26" s="150" t="str">
        <f>'شيفت '!RX65</f>
        <v>********************************جعفری-******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سه شنبه</v>
      </c>
      <c r="C27" s="126" t="str">
        <f>'شيفت '!RF66</f>
        <v>صبح</v>
      </c>
      <c r="D27" s="126" t="str">
        <f>'شيفت '!RG66</f>
        <v>*********************************************************</v>
      </c>
      <c r="E27" s="126" t="str">
        <f>'شيفت '!RJ66</f>
        <v>*********************************************************</v>
      </c>
      <c r="F27" s="126">
        <f>'شيفت '!RL66</f>
        <v>26</v>
      </c>
      <c r="G27" s="126">
        <f>'شيفت '!RM66</f>
        <v>26</v>
      </c>
      <c r="H27" s="126" t="str">
        <f>'شيفت '!RN66</f>
        <v>سه شنبه</v>
      </c>
      <c r="I27" s="136" t="str">
        <f>'شيفت '!RO66</f>
        <v>**********************************نجفی-**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سه 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چهارشنبه</v>
      </c>
      <c r="C28" s="126" t="str">
        <f>'شيفت '!RF67</f>
        <v>صبح</v>
      </c>
      <c r="D28" s="126" t="str">
        <f>'شيفت '!RG67</f>
        <v>*حا ج محمدی- *******************************************************</v>
      </c>
      <c r="E28" s="126" t="str">
        <f>'شيفت '!RJ67</f>
        <v>*********************************************************</v>
      </c>
      <c r="F28" s="126">
        <f>'شيفت '!RL67</f>
        <v>27</v>
      </c>
      <c r="G28" s="126">
        <f>'شيفت '!RM67</f>
        <v>27</v>
      </c>
      <c r="H28" s="126" t="str">
        <f>'شيفت '!RN67</f>
        <v>چهارشنبه</v>
      </c>
      <c r="I28" s="136" t="str">
        <f>'شيفت '!RO67</f>
        <v>*************************************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چهارشنبه</v>
      </c>
      <c r="N28" s="150" t="str">
        <f>'شيفت '!RX67</f>
        <v>***************************************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پنجشنبه</v>
      </c>
      <c r="C29" s="126" t="str">
        <f>'شيفت '!RF68</f>
        <v>صبح</v>
      </c>
      <c r="D29" s="126" t="str">
        <f>'شيفت '!RG68</f>
        <v>*********************************************************</v>
      </c>
      <c r="E29" s="126" t="str">
        <f>'شيفت '!RJ68</f>
        <v>*********************************************************</v>
      </c>
      <c r="F29" s="126">
        <f>'شيفت '!RL68</f>
        <v>28</v>
      </c>
      <c r="G29" s="126">
        <f>'شيفت '!RM68</f>
        <v>28</v>
      </c>
      <c r="H29" s="126" t="str">
        <f>'شيفت '!RN68</f>
        <v>پنجشنبه</v>
      </c>
      <c r="I29" s="136" t="str">
        <f>'شيفت '!RO68</f>
        <v>************************************جعفری-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پنجشنبه</v>
      </c>
      <c r="N29" s="150" t="str">
        <f>'شيفت '!RX68</f>
        <v>********************************جعفری-******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جمعه</v>
      </c>
      <c r="C30" s="126" t="str">
        <f>'شيفت '!RF69</f>
        <v>صبح</v>
      </c>
      <c r="D30" s="126" t="str">
        <f>'شيفت '!RG69</f>
        <v>*حا ج محمدی- *******************************************************</v>
      </c>
      <c r="E30" s="126" t="str">
        <f>'شيفت '!RJ69</f>
        <v>*********************************************************</v>
      </c>
      <c r="F30" s="126">
        <f>'شيفت '!RL69</f>
        <v>29</v>
      </c>
      <c r="G30" s="126">
        <f>'شيفت '!RM69</f>
        <v>29</v>
      </c>
      <c r="H30" s="126" t="str">
        <f>'شيفت '!RN69</f>
        <v>جمعه</v>
      </c>
      <c r="I30" s="136" t="str">
        <f>'شيفت '!RO69</f>
        <v>**********************************نجفی-**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جمعه</v>
      </c>
      <c r="N30" s="150" t="str">
        <f>'شيفت '!RX69</f>
        <v>******************************نجفی-********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شنبه</v>
      </c>
      <c r="C31" s="126" t="str">
        <f>'شيفت '!RF70</f>
        <v>صبح</v>
      </c>
      <c r="D31" s="126" t="str">
        <f>'شيفت '!RG70</f>
        <v>*********************************************************</v>
      </c>
      <c r="E31" s="126" t="str">
        <f>'شيفت '!RJ70</f>
        <v>*********************************************************</v>
      </c>
      <c r="F31" s="126">
        <f>'شيفت '!RL70</f>
        <v>30</v>
      </c>
      <c r="G31" s="126">
        <f>'شيفت '!RM70</f>
        <v>30</v>
      </c>
      <c r="H31" s="126" t="str">
        <f>'شيفت '!RN70</f>
        <v>شنبه</v>
      </c>
      <c r="I31" s="136" t="str">
        <f>'شيفت '!RO70</f>
        <v>*************************************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یکشنبه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یکشنبه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یکشنبه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137</v>
      </c>
      <c r="D1" s="157" t="s">
        <v>134</v>
      </c>
      <c r="E1" s="157" t="s">
        <v>161</v>
      </c>
      <c r="F1" s="157" t="s">
        <v>136</v>
      </c>
      <c r="G1" s="157" t="s">
        <v>160</v>
      </c>
      <c r="H1" s="157" t="s">
        <v>144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78</v>
      </c>
      <c r="F2" s="82" t="s">
        <v>27</v>
      </c>
      <c r="G2" s="82" t="s">
        <v>27</v>
      </c>
      <c r="H2" s="82" t="s">
        <v>27</v>
      </c>
      <c r="I2" s="161" t="s">
        <v>138</v>
      </c>
    </row>
    <row r="3" spans="1:9" ht="25.5" customHeight="1">
      <c r="A3" s="29">
        <f>'شيفت '!BE113</f>
        <v>1</v>
      </c>
      <c r="B3" s="154" t="e">
        <f>'شيفت '!BF113</f>
        <v>#REF!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e">
        <f>'شيفت '!BF114</f>
        <v>#REF!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e">
        <f>'شيفت '!BF115</f>
        <v>#REF!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دوشنبه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سه شنبه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چهارشنبه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پنجشنبه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جمعه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یکشنبه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دوشنبه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سه شنبه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چهارشنبه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پنجشنبه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جمعه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یکشنبه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دوشنبه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سه شنبه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چهارشنبه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پنجشنبه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جمعه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یکشنبه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دوشنبه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سه شنبه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چهارشنبه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پنجشنبه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جمعه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یکشنبه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143</v>
      </c>
      <c r="D1" s="157" t="s">
        <v>83</v>
      </c>
      <c r="E1" s="157" t="s">
        <v>162</v>
      </c>
      <c r="F1" s="157" t="s">
        <v>175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138</v>
      </c>
    </row>
    <row r="3" spans="1:9" ht="24" thickBot="1">
      <c r="A3" s="29">
        <f>'شيفت '!BE113</f>
        <v>1</v>
      </c>
      <c r="B3" s="154" t="e">
        <f>'شيفت '!BF113</f>
        <v>#REF!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e">
        <f>'شيفت '!BF114</f>
        <v>#REF!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e">
        <f>'شيفت '!BF115</f>
        <v>#REF!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دوشنبه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سه شنبه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چهارشنبه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پنجشنبه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جمعه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یکشنبه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دوشنبه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سه شنبه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چهارشنبه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پنجشنبه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جمعه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یکشنبه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دوشنبه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سه شنبه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چهارشنبه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پنجشنبه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جمعه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یکشنبه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دوشنبه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سه شنبه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چهارشنبه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پنجشنبه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جمعه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یکشنبه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/>
    <dataValidation allowBlank="1" showInputMessage="1" showErrorMessage="1" promptTitle="همکار محترم :" prompt="_x000a_ " sqref="D3:D33 F3:H33 E31:E33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2026-01-08T13:09:14Z</dcterms:modified>
</cp:coreProperties>
</file>