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showInkAnnotation="0" defaultThemeVersion="124226"/>
  <xr:revisionPtr revIDLastSave="0" documentId="13_ncr:1_{013E38EC-AD48-4CE2-A056-172892E3F824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شيفت " sheetId="7" r:id="rId1"/>
    <sheet name="ترجمه همزمان" sheetId="20" r:id="rId2"/>
    <sheet name="دبیران دوبله و دوکار" sheetId="16" r:id="rId3"/>
    <sheet name="لينک عربي" sheetId="10" r:id="rId4"/>
    <sheet name="نوع حضورها" sheetId="6" r:id="rId5"/>
    <sheet name="لینک فرانسه" sheetId="2" r:id="rId6"/>
    <sheet name="لینک انگلیسی" sheetId="8" r:id="rId7"/>
    <sheet name="شب عربی" sheetId="14" r:id="rId8"/>
    <sheet name="پایش فرانسه" sheetId="15" r:id="rId9"/>
  </sheets>
  <definedNames>
    <definedName name="_xlnm.Print_Area" localSheetId="2">'دبیران دوبله و دوکار'!$A$1:$J$32</definedName>
    <definedName name="_xlnm.Print_Area" localSheetId="0">'شيفت '!$A$1:$AX$279</definedName>
    <definedName name="_xlnm.Print_Area" localSheetId="3">'لينک عربي'!$A$1:$R$32</definedName>
    <definedName name="_xlnm.Print_Area" localSheetId="6">'لینک انگلیسی'!$A$1:$O$32</definedName>
    <definedName name="_xlnm.Print_Area" localSheetId="4">'نوع حضورها'!#REF!</definedName>
  </definedNames>
  <calcPr calcId="191029"/>
</workbook>
</file>

<file path=xl/calcChain.xml><?xml version="1.0" encoding="utf-8"?>
<calcChain xmlns="http://schemas.openxmlformats.org/spreadsheetml/2006/main">
  <c r="MC71" i="7" l="1"/>
  <c r="MB71" i="7"/>
  <c r="MC70" i="7"/>
  <c r="MB70" i="7"/>
  <c r="MC69" i="7"/>
  <c r="MB69" i="7"/>
  <c r="MC68" i="7"/>
  <c r="MB68" i="7"/>
  <c r="MC67" i="7"/>
  <c r="MB67" i="7"/>
  <c r="MC66" i="7"/>
  <c r="MB66" i="7"/>
  <c r="MC65" i="7"/>
  <c r="MB65" i="7"/>
  <c r="MC64" i="7"/>
  <c r="MB64" i="7"/>
  <c r="MC63" i="7"/>
  <c r="MB63" i="7"/>
  <c r="MC62" i="7"/>
  <c r="MB62" i="7"/>
  <c r="MC61" i="7"/>
  <c r="MB61" i="7"/>
  <c r="MC60" i="7"/>
  <c r="MB60" i="7"/>
  <c r="MC59" i="7"/>
  <c r="MB59" i="7"/>
  <c r="MC58" i="7"/>
  <c r="MB58" i="7"/>
  <c r="MC57" i="7"/>
  <c r="MB57" i="7"/>
  <c r="MC56" i="7"/>
  <c r="MB56" i="7"/>
  <c r="MC55" i="7"/>
  <c r="MB55" i="7"/>
  <c r="MC54" i="7"/>
  <c r="MB54" i="7"/>
  <c r="MC53" i="7"/>
  <c r="MB53" i="7"/>
  <c r="MC52" i="7"/>
  <c r="MB52" i="7"/>
  <c r="MC51" i="7"/>
  <c r="MB51" i="7"/>
  <c r="MC50" i="7"/>
  <c r="MB50" i="7"/>
  <c r="MC49" i="7"/>
  <c r="MB49" i="7"/>
  <c r="MC48" i="7"/>
  <c r="MB48" i="7"/>
  <c r="MC47" i="7"/>
  <c r="MB47" i="7"/>
  <c r="MC46" i="7"/>
  <c r="MB46" i="7"/>
  <c r="MC45" i="7"/>
  <c r="MB45" i="7"/>
  <c r="MC44" i="7"/>
  <c r="MB44" i="7"/>
  <c r="MC43" i="7"/>
  <c r="MB43" i="7"/>
  <c r="MC42" i="7"/>
  <c r="MB42" i="7"/>
  <c r="MC41" i="7"/>
  <c r="MB41" i="7"/>
  <c r="KK71" i="7"/>
  <c r="KJ71" i="7"/>
  <c r="KK70" i="7"/>
  <c r="KJ70" i="7"/>
  <c r="KK69" i="7"/>
  <c r="KJ69" i="7"/>
  <c r="KK68" i="7"/>
  <c r="KJ68" i="7"/>
  <c r="KK67" i="7"/>
  <c r="KJ67" i="7"/>
  <c r="KK66" i="7"/>
  <c r="KJ66" i="7"/>
  <c r="KK65" i="7"/>
  <c r="KJ65" i="7"/>
  <c r="KK64" i="7"/>
  <c r="KJ64" i="7"/>
  <c r="KK63" i="7"/>
  <c r="KJ63" i="7"/>
  <c r="KK62" i="7"/>
  <c r="KJ62" i="7"/>
  <c r="KK61" i="7"/>
  <c r="KJ61" i="7"/>
  <c r="KK60" i="7"/>
  <c r="KJ60" i="7"/>
  <c r="KK59" i="7"/>
  <c r="KJ59" i="7"/>
  <c r="KK58" i="7"/>
  <c r="KJ58" i="7"/>
  <c r="KK57" i="7"/>
  <c r="KJ57" i="7"/>
  <c r="KK56" i="7"/>
  <c r="KJ56" i="7"/>
  <c r="KK55" i="7"/>
  <c r="KJ55" i="7"/>
  <c r="KK54" i="7"/>
  <c r="KJ54" i="7"/>
  <c r="KK53" i="7"/>
  <c r="KJ53" i="7"/>
  <c r="KK52" i="7"/>
  <c r="KJ52" i="7"/>
  <c r="KK51" i="7"/>
  <c r="KJ51" i="7"/>
  <c r="KK50" i="7"/>
  <c r="KJ50" i="7"/>
  <c r="KK49" i="7"/>
  <c r="KJ49" i="7"/>
  <c r="KK48" i="7"/>
  <c r="KJ48" i="7"/>
  <c r="KK47" i="7"/>
  <c r="KJ47" i="7"/>
  <c r="KK46" i="7"/>
  <c r="KJ46" i="7"/>
  <c r="KK45" i="7"/>
  <c r="KJ45" i="7"/>
  <c r="KK44" i="7"/>
  <c r="KJ44" i="7"/>
  <c r="KK43" i="7"/>
  <c r="KJ43" i="7"/>
  <c r="KK42" i="7"/>
  <c r="KJ42" i="7"/>
  <c r="KK41" i="7"/>
  <c r="KJ41" i="7"/>
  <c r="KS71" i="7"/>
  <c r="KR71" i="7"/>
  <c r="KS70" i="7"/>
  <c r="KR70" i="7"/>
  <c r="KS69" i="7"/>
  <c r="KR69" i="7"/>
  <c r="KS68" i="7"/>
  <c r="KR68" i="7"/>
  <c r="KS67" i="7"/>
  <c r="KR67" i="7"/>
  <c r="KS66" i="7"/>
  <c r="KR66" i="7"/>
  <c r="KS65" i="7"/>
  <c r="KR65" i="7"/>
  <c r="KS64" i="7"/>
  <c r="KR64" i="7"/>
  <c r="KS63" i="7"/>
  <c r="KR63" i="7"/>
  <c r="KS62" i="7"/>
  <c r="KR62" i="7"/>
  <c r="KS61" i="7"/>
  <c r="KR61" i="7"/>
  <c r="KS60" i="7"/>
  <c r="KR60" i="7"/>
  <c r="KS59" i="7"/>
  <c r="KR59" i="7"/>
  <c r="KS58" i="7"/>
  <c r="KR58" i="7"/>
  <c r="KS57" i="7"/>
  <c r="KR57" i="7"/>
  <c r="KS56" i="7"/>
  <c r="KR56" i="7"/>
  <c r="KS55" i="7"/>
  <c r="KR55" i="7"/>
  <c r="KS54" i="7"/>
  <c r="KR54" i="7"/>
  <c r="KS53" i="7"/>
  <c r="KR53" i="7"/>
  <c r="KS52" i="7"/>
  <c r="KR52" i="7"/>
  <c r="KS51" i="7"/>
  <c r="KR51" i="7"/>
  <c r="KS50" i="7"/>
  <c r="KR50" i="7"/>
  <c r="KS49" i="7"/>
  <c r="KR49" i="7"/>
  <c r="KS48" i="7"/>
  <c r="KR48" i="7"/>
  <c r="KS47" i="7"/>
  <c r="KR47" i="7"/>
  <c r="KS46" i="7"/>
  <c r="KR46" i="7"/>
  <c r="KS45" i="7"/>
  <c r="KR45" i="7"/>
  <c r="KS44" i="7"/>
  <c r="KR44" i="7"/>
  <c r="KS43" i="7"/>
  <c r="KR43" i="7"/>
  <c r="KS42" i="7"/>
  <c r="KR42" i="7"/>
  <c r="KS41" i="7"/>
  <c r="KR41" i="7"/>
  <c r="DJ143" i="7"/>
  <c r="DI143" i="7"/>
  <c r="DJ142" i="7"/>
  <c r="DI142" i="7"/>
  <c r="DJ141" i="7"/>
  <c r="DI141" i="7"/>
  <c r="DJ140" i="7"/>
  <c r="DI140" i="7"/>
  <c r="DJ139" i="7"/>
  <c r="DI139" i="7"/>
  <c r="DJ138" i="7"/>
  <c r="DI138" i="7"/>
  <c r="DJ137" i="7"/>
  <c r="DI137" i="7"/>
  <c r="DJ136" i="7"/>
  <c r="DI136" i="7"/>
  <c r="DJ135" i="7"/>
  <c r="DI135" i="7"/>
  <c r="DJ134" i="7"/>
  <c r="DI134" i="7"/>
  <c r="DJ133" i="7"/>
  <c r="DI133" i="7"/>
  <c r="DJ132" i="7"/>
  <c r="DI132" i="7"/>
  <c r="DJ131" i="7"/>
  <c r="DI131" i="7"/>
  <c r="DJ130" i="7"/>
  <c r="DI130" i="7"/>
  <c r="DJ129" i="7"/>
  <c r="DI129" i="7"/>
  <c r="DJ128" i="7"/>
  <c r="DI128" i="7"/>
  <c r="DJ127" i="7"/>
  <c r="DI127" i="7"/>
  <c r="DJ126" i="7"/>
  <c r="DI126" i="7"/>
  <c r="DJ125" i="7"/>
  <c r="DI125" i="7"/>
  <c r="DJ124" i="7"/>
  <c r="DI124" i="7"/>
  <c r="DJ123" i="7"/>
  <c r="DI123" i="7"/>
  <c r="DJ122" i="7"/>
  <c r="DI122" i="7"/>
  <c r="DJ121" i="7"/>
  <c r="DI121" i="7"/>
  <c r="DJ120" i="7"/>
  <c r="DI120" i="7"/>
  <c r="DJ119" i="7"/>
  <c r="DI119" i="7"/>
  <c r="DJ118" i="7"/>
  <c r="DI118" i="7"/>
  <c r="DJ117" i="7"/>
  <c r="DI117" i="7"/>
  <c r="DJ116" i="7"/>
  <c r="DI116" i="7"/>
  <c r="DJ115" i="7"/>
  <c r="DI115" i="7"/>
  <c r="DJ114" i="7"/>
  <c r="DI114" i="7"/>
  <c r="DJ113" i="7"/>
  <c r="DI113" i="7"/>
  <c r="OQ71" i="7"/>
  <c r="OP71" i="7"/>
  <c r="OO71" i="7"/>
  <c r="ON71" i="7"/>
  <c r="OJ71" i="7"/>
  <c r="LY71" i="7"/>
  <c r="LX71" i="7"/>
  <c r="LS71" i="7"/>
  <c r="LR71" i="7"/>
  <c r="LQ71" i="7"/>
  <c r="LP71" i="7"/>
  <c r="LG71" i="7"/>
  <c r="LF71" i="7"/>
  <c r="LE71" i="7"/>
  <c r="LD71" i="7"/>
  <c r="KM71" i="7"/>
  <c r="KL71" i="7"/>
  <c r="JS71" i="7"/>
  <c r="JR71" i="7"/>
  <c r="JK71" i="7"/>
  <c r="JJ71" i="7"/>
  <c r="OQ70" i="7"/>
  <c r="OP70" i="7"/>
  <c r="OO70" i="7"/>
  <c r="ON70" i="7"/>
  <c r="OJ70" i="7"/>
  <c r="LY70" i="7"/>
  <c r="LX70" i="7"/>
  <c r="LS70" i="7"/>
  <c r="LR70" i="7"/>
  <c r="LQ70" i="7"/>
  <c r="LP70" i="7"/>
  <c r="LG70" i="7"/>
  <c r="LF70" i="7"/>
  <c r="LE70" i="7"/>
  <c r="LD70" i="7"/>
  <c r="KM70" i="7"/>
  <c r="KL70" i="7"/>
  <c r="JS70" i="7"/>
  <c r="JR70" i="7"/>
  <c r="JK70" i="7"/>
  <c r="JJ70" i="7"/>
  <c r="OQ69" i="7"/>
  <c r="OP69" i="7"/>
  <c r="OO69" i="7"/>
  <c r="ON69" i="7"/>
  <c r="OJ69" i="7"/>
  <c r="LY69" i="7"/>
  <c r="LX69" i="7"/>
  <c r="LS69" i="7"/>
  <c r="LR69" i="7"/>
  <c r="LQ69" i="7"/>
  <c r="LP69" i="7"/>
  <c r="LG69" i="7"/>
  <c r="LF69" i="7"/>
  <c r="LE69" i="7"/>
  <c r="LD69" i="7"/>
  <c r="KM69" i="7"/>
  <c r="KL69" i="7"/>
  <c r="JS69" i="7"/>
  <c r="JR69" i="7"/>
  <c r="JK69" i="7"/>
  <c r="JJ69" i="7"/>
  <c r="OQ68" i="7"/>
  <c r="OP68" i="7"/>
  <c r="OO68" i="7"/>
  <c r="ON68" i="7"/>
  <c r="OJ68" i="7"/>
  <c r="LY68" i="7"/>
  <c r="LX68" i="7"/>
  <c r="LS68" i="7"/>
  <c r="LR68" i="7"/>
  <c r="LQ68" i="7"/>
  <c r="LP68" i="7"/>
  <c r="LG68" i="7"/>
  <c r="LF68" i="7"/>
  <c r="LE68" i="7"/>
  <c r="LD68" i="7"/>
  <c r="KM68" i="7"/>
  <c r="KL68" i="7"/>
  <c r="JS68" i="7"/>
  <c r="JR68" i="7"/>
  <c r="JK68" i="7"/>
  <c r="JJ68" i="7"/>
  <c r="OQ67" i="7"/>
  <c r="OP67" i="7"/>
  <c r="OO67" i="7"/>
  <c r="ON67" i="7"/>
  <c r="OJ67" i="7"/>
  <c r="LY67" i="7"/>
  <c r="LX67" i="7"/>
  <c r="LS67" i="7"/>
  <c r="LR67" i="7"/>
  <c r="LQ67" i="7"/>
  <c r="LP67" i="7"/>
  <c r="LG67" i="7"/>
  <c r="LF67" i="7"/>
  <c r="LE67" i="7"/>
  <c r="LD67" i="7"/>
  <c r="KM67" i="7"/>
  <c r="KL67" i="7"/>
  <c r="JS67" i="7"/>
  <c r="JR67" i="7"/>
  <c r="JK67" i="7"/>
  <c r="JJ67" i="7"/>
  <c r="OQ66" i="7"/>
  <c r="OP66" i="7"/>
  <c r="OO66" i="7"/>
  <c r="ON66" i="7"/>
  <c r="OJ66" i="7"/>
  <c r="LY66" i="7"/>
  <c r="LX66" i="7"/>
  <c r="LS66" i="7"/>
  <c r="LR66" i="7"/>
  <c r="LQ66" i="7"/>
  <c r="LP66" i="7"/>
  <c r="LG66" i="7"/>
  <c r="LF66" i="7"/>
  <c r="LE66" i="7"/>
  <c r="LD66" i="7"/>
  <c r="KM66" i="7"/>
  <c r="KL66" i="7"/>
  <c r="JS66" i="7"/>
  <c r="JR66" i="7"/>
  <c r="JK66" i="7"/>
  <c r="JJ66" i="7"/>
  <c r="OQ65" i="7"/>
  <c r="OP65" i="7"/>
  <c r="OO65" i="7"/>
  <c r="ON65" i="7"/>
  <c r="OJ65" i="7"/>
  <c r="LY65" i="7"/>
  <c r="LX65" i="7"/>
  <c r="LS65" i="7"/>
  <c r="LR65" i="7"/>
  <c r="LQ65" i="7"/>
  <c r="LP65" i="7"/>
  <c r="LG65" i="7"/>
  <c r="LF65" i="7"/>
  <c r="LE65" i="7"/>
  <c r="LD65" i="7"/>
  <c r="KM65" i="7"/>
  <c r="KL65" i="7"/>
  <c r="JS65" i="7"/>
  <c r="JR65" i="7"/>
  <c r="JK65" i="7"/>
  <c r="JJ65" i="7"/>
  <c r="OQ64" i="7"/>
  <c r="OP64" i="7"/>
  <c r="OO64" i="7"/>
  <c r="ON64" i="7"/>
  <c r="OJ64" i="7"/>
  <c r="LY64" i="7"/>
  <c r="LX64" i="7"/>
  <c r="LS64" i="7"/>
  <c r="LR64" i="7"/>
  <c r="LQ64" i="7"/>
  <c r="LP64" i="7"/>
  <c r="LG64" i="7"/>
  <c r="LF64" i="7"/>
  <c r="LE64" i="7"/>
  <c r="LD64" i="7"/>
  <c r="KM64" i="7"/>
  <c r="KL64" i="7"/>
  <c r="JS64" i="7"/>
  <c r="JR64" i="7"/>
  <c r="JK64" i="7"/>
  <c r="JJ64" i="7"/>
  <c r="OQ63" i="7"/>
  <c r="OP63" i="7"/>
  <c r="OO63" i="7"/>
  <c r="ON63" i="7"/>
  <c r="OJ63" i="7"/>
  <c r="LY63" i="7"/>
  <c r="LX63" i="7"/>
  <c r="LS63" i="7"/>
  <c r="LR63" i="7"/>
  <c r="LQ63" i="7"/>
  <c r="LP63" i="7"/>
  <c r="LG63" i="7"/>
  <c r="LF63" i="7"/>
  <c r="LE63" i="7"/>
  <c r="LD63" i="7"/>
  <c r="KM63" i="7"/>
  <c r="KL63" i="7"/>
  <c r="JS63" i="7"/>
  <c r="JR63" i="7"/>
  <c r="JK63" i="7"/>
  <c r="JJ63" i="7"/>
  <c r="OQ62" i="7"/>
  <c r="OP62" i="7"/>
  <c r="OO62" i="7"/>
  <c r="ON62" i="7"/>
  <c r="OJ62" i="7"/>
  <c r="LY62" i="7"/>
  <c r="LX62" i="7"/>
  <c r="LS62" i="7"/>
  <c r="LR62" i="7"/>
  <c r="LQ62" i="7"/>
  <c r="LP62" i="7"/>
  <c r="LG62" i="7"/>
  <c r="LF62" i="7"/>
  <c r="LE62" i="7"/>
  <c r="LD62" i="7"/>
  <c r="KM62" i="7"/>
  <c r="KL62" i="7"/>
  <c r="JS62" i="7"/>
  <c r="JR62" i="7"/>
  <c r="JK62" i="7"/>
  <c r="JJ62" i="7"/>
  <c r="OQ61" i="7"/>
  <c r="OP61" i="7"/>
  <c r="OO61" i="7"/>
  <c r="ON61" i="7"/>
  <c r="OJ61" i="7"/>
  <c r="LY61" i="7"/>
  <c r="LX61" i="7"/>
  <c r="LS61" i="7"/>
  <c r="LR61" i="7"/>
  <c r="LQ61" i="7"/>
  <c r="LP61" i="7"/>
  <c r="LG61" i="7"/>
  <c r="LF61" i="7"/>
  <c r="LE61" i="7"/>
  <c r="LD61" i="7"/>
  <c r="KM61" i="7"/>
  <c r="KL61" i="7"/>
  <c r="JS61" i="7"/>
  <c r="JR61" i="7"/>
  <c r="JK61" i="7"/>
  <c r="JJ61" i="7"/>
  <c r="OQ60" i="7"/>
  <c r="OP60" i="7"/>
  <c r="OO60" i="7"/>
  <c r="ON60" i="7"/>
  <c r="OJ60" i="7"/>
  <c r="LY60" i="7"/>
  <c r="LX60" i="7"/>
  <c r="LS60" i="7"/>
  <c r="LR60" i="7"/>
  <c r="LQ60" i="7"/>
  <c r="LP60" i="7"/>
  <c r="LG60" i="7"/>
  <c r="LF60" i="7"/>
  <c r="LE60" i="7"/>
  <c r="LD60" i="7"/>
  <c r="KM60" i="7"/>
  <c r="KL60" i="7"/>
  <c r="JS60" i="7"/>
  <c r="JR60" i="7"/>
  <c r="JK60" i="7"/>
  <c r="JJ60" i="7"/>
  <c r="OQ59" i="7"/>
  <c r="OP59" i="7"/>
  <c r="OO59" i="7"/>
  <c r="ON59" i="7"/>
  <c r="OJ59" i="7"/>
  <c r="LY59" i="7"/>
  <c r="LX59" i="7"/>
  <c r="LS59" i="7"/>
  <c r="LR59" i="7"/>
  <c r="LQ59" i="7"/>
  <c r="LP59" i="7"/>
  <c r="LG59" i="7"/>
  <c r="LF59" i="7"/>
  <c r="LE59" i="7"/>
  <c r="LD59" i="7"/>
  <c r="KM59" i="7"/>
  <c r="KL59" i="7"/>
  <c r="JS59" i="7"/>
  <c r="JR59" i="7"/>
  <c r="JK59" i="7"/>
  <c r="JJ59" i="7"/>
  <c r="OQ58" i="7"/>
  <c r="OP58" i="7"/>
  <c r="OO58" i="7"/>
  <c r="ON58" i="7"/>
  <c r="OJ58" i="7"/>
  <c r="LY58" i="7"/>
  <c r="LX58" i="7"/>
  <c r="LS58" i="7"/>
  <c r="LR58" i="7"/>
  <c r="LQ58" i="7"/>
  <c r="LP58" i="7"/>
  <c r="LG58" i="7"/>
  <c r="LF58" i="7"/>
  <c r="LE58" i="7"/>
  <c r="LD58" i="7"/>
  <c r="KM58" i="7"/>
  <c r="KL58" i="7"/>
  <c r="JS58" i="7"/>
  <c r="JR58" i="7"/>
  <c r="JK58" i="7"/>
  <c r="JJ58" i="7"/>
  <c r="OQ57" i="7"/>
  <c r="OP57" i="7"/>
  <c r="OO57" i="7"/>
  <c r="ON57" i="7"/>
  <c r="OJ57" i="7"/>
  <c r="LY57" i="7"/>
  <c r="LX57" i="7"/>
  <c r="LS57" i="7"/>
  <c r="LR57" i="7"/>
  <c r="LQ57" i="7"/>
  <c r="LP57" i="7"/>
  <c r="LG57" i="7"/>
  <c r="LF57" i="7"/>
  <c r="LE57" i="7"/>
  <c r="LD57" i="7"/>
  <c r="KM57" i="7"/>
  <c r="KL57" i="7"/>
  <c r="JS57" i="7"/>
  <c r="JR57" i="7"/>
  <c r="JK57" i="7"/>
  <c r="JJ57" i="7"/>
  <c r="OQ56" i="7"/>
  <c r="OP56" i="7"/>
  <c r="OO56" i="7"/>
  <c r="ON56" i="7"/>
  <c r="OJ56" i="7"/>
  <c r="LY56" i="7"/>
  <c r="LX56" i="7"/>
  <c r="LS56" i="7"/>
  <c r="LR56" i="7"/>
  <c r="LQ56" i="7"/>
  <c r="LP56" i="7"/>
  <c r="LG56" i="7"/>
  <c r="LF56" i="7"/>
  <c r="LE56" i="7"/>
  <c r="LD56" i="7"/>
  <c r="KM56" i="7"/>
  <c r="KL56" i="7"/>
  <c r="JS56" i="7"/>
  <c r="JR56" i="7"/>
  <c r="JK56" i="7"/>
  <c r="JJ56" i="7"/>
  <c r="OQ55" i="7"/>
  <c r="OP55" i="7"/>
  <c r="OO55" i="7"/>
  <c r="ON55" i="7"/>
  <c r="OJ55" i="7"/>
  <c r="LY55" i="7"/>
  <c r="LX55" i="7"/>
  <c r="LS55" i="7"/>
  <c r="LR55" i="7"/>
  <c r="LQ55" i="7"/>
  <c r="LP55" i="7"/>
  <c r="LG55" i="7"/>
  <c r="LF55" i="7"/>
  <c r="LE55" i="7"/>
  <c r="LD55" i="7"/>
  <c r="KM55" i="7"/>
  <c r="KL55" i="7"/>
  <c r="JS55" i="7"/>
  <c r="JR55" i="7"/>
  <c r="JK55" i="7"/>
  <c r="JJ55" i="7"/>
  <c r="OQ54" i="7"/>
  <c r="OP54" i="7"/>
  <c r="OO54" i="7"/>
  <c r="ON54" i="7"/>
  <c r="OJ54" i="7"/>
  <c r="LY54" i="7"/>
  <c r="LX54" i="7"/>
  <c r="LS54" i="7"/>
  <c r="LR54" i="7"/>
  <c r="LQ54" i="7"/>
  <c r="LP54" i="7"/>
  <c r="LG54" i="7"/>
  <c r="LF54" i="7"/>
  <c r="LE54" i="7"/>
  <c r="LD54" i="7"/>
  <c r="KM54" i="7"/>
  <c r="KL54" i="7"/>
  <c r="JS54" i="7"/>
  <c r="JR54" i="7"/>
  <c r="JK54" i="7"/>
  <c r="JJ54" i="7"/>
  <c r="OQ53" i="7"/>
  <c r="OP53" i="7"/>
  <c r="OO53" i="7"/>
  <c r="ON53" i="7"/>
  <c r="OJ53" i="7"/>
  <c r="LY53" i="7"/>
  <c r="LX53" i="7"/>
  <c r="LS53" i="7"/>
  <c r="LR53" i="7"/>
  <c r="LQ53" i="7"/>
  <c r="LP53" i="7"/>
  <c r="LG53" i="7"/>
  <c r="LF53" i="7"/>
  <c r="LE53" i="7"/>
  <c r="LD53" i="7"/>
  <c r="KM53" i="7"/>
  <c r="KL53" i="7"/>
  <c r="JS53" i="7"/>
  <c r="JR53" i="7"/>
  <c r="JK53" i="7"/>
  <c r="JJ53" i="7"/>
  <c r="OQ52" i="7"/>
  <c r="OP52" i="7"/>
  <c r="OO52" i="7"/>
  <c r="ON52" i="7"/>
  <c r="OJ52" i="7"/>
  <c r="LY52" i="7"/>
  <c r="LX52" i="7"/>
  <c r="LS52" i="7"/>
  <c r="LR52" i="7"/>
  <c r="LQ52" i="7"/>
  <c r="LP52" i="7"/>
  <c r="LG52" i="7"/>
  <c r="LF52" i="7"/>
  <c r="LE52" i="7"/>
  <c r="LD52" i="7"/>
  <c r="KM52" i="7"/>
  <c r="KL52" i="7"/>
  <c r="JS52" i="7"/>
  <c r="JR52" i="7"/>
  <c r="JK52" i="7"/>
  <c r="JJ52" i="7"/>
  <c r="OQ51" i="7"/>
  <c r="OP51" i="7"/>
  <c r="OO51" i="7"/>
  <c r="ON51" i="7"/>
  <c r="OJ51" i="7"/>
  <c r="LY51" i="7"/>
  <c r="LX51" i="7"/>
  <c r="LS51" i="7"/>
  <c r="LR51" i="7"/>
  <c r="LQ51" i="7"/>
  <c r="LP51" i="7"/>
  <c r="LG51" i="7"/>
  <c r="LF51" i="7"/>
  <c r="LE51" i="7"/>
  <c r="LD51" i="7"/>
  <c r="KM51" i="7"/>
  <c r="KL51" i="7"/>
  <c r="JS51" i="7"/>
  <c r="JR51" i="7"/>
  <c r="JK51" i="7"/>
  <c r="JJ51" i="7"/>
  <c r="OQ50" i="7"/>
  <c r="OP50" i="7"/>
  <c r="OO50" i="7"/>
  <c r="ON50" i="7"/>
  <c r="OK50" i="7"/>
  <c r="OJ50" i="7"/>
  <c r="LY50" i="7"/>
  <c r="LX50" i="7"/>
  <c r="LS50" i="7"/>
  <c r="LR50" i="7"/>
  <c r="LQ50" i="7"/>
  <c r="LP50" i="7"/>
  <c r="LG50" i="7"/>
  <c r="LF50" i="7"/>
  <c r="LE50" i="7"/>
  <c r="LD50" i="7"/>
  <c r="KM50" i="7"/>
  <c r="KL50" i="7"/>
  <c r="JS50" i="7"/>
  <c r="JR50" i="7"/>
  <c r="JK50" i="7"/>
  <c r="JJ50" i="7"/>
  <c r="OQ49" i="7"/>
  <c r="OP49" i="7"/>
  <c r="OO49" i="7"/>
  <c r="ON49" i="7"/>
  <c r="OK49" i="7"/>
  <c r="OJ49" i="7"/>
  <c r="LY49" i="7"/>
  <c r="LX49" i="7"/>
  <c r="LS49" i="7"/>
  <c r="LR49" i="7"/>
  <c r="LQ49" i="7"/>
  <c r="LP49" i="7"/>
  <c r="LG49" i="7"/>
  <c r="LF49" i="7"/>
  <c r="LE49" i="7"/>
  <c r="LD49" i="7"/>
  <c r="KM49" i="7"/>
  <c r="KL49" i="7"/>
  <c r="JS49" i="7"/>
  <c r="JR49" i="7"/>
  <c r="JK49" i="7"/>
  <c r="JJ49" i="7"/>
  <c r="OQ48" i="7"/>
  <c r="OP48" i="7"/>
  <c r="OO48" i="7"/>
  <c r="ON48" i="7"/>
  <c r="OJ48" i="7"/>
  <c r="LY48" i="7"/>
  <c r="LX48" i="7"/>
  <c r="LS48" i="7"/>
  <c r="LR48" i="7"/>
  <c r="LQ48" i="7"/>
  <c r="LP48" i="7"/>
  <c r="LG48" i="7"/>
  <c r="LF48" i="7"/>
  <c r="LE48" i="7"/>
  <c r="LD48" i="7"/>
  <c r="KM48" i="7"/>
  <c r="KL48" i="7"/>
  <c r="JS48" i="7"/>
  <c r="JR48" i="7"/>
  <c r="JK48" i="7"/>
  <c r="JJ48" i="7"/>
  <c r="OQ47" i="7"/>
  <c r="OP47" i="7"/>
  <c r="OO47" i="7"/>
  <c r="ON47" i="7"/>
  <c r="OJ47" i="7"/>
  <c r="LY47" i="7"/>
  <c r="LX47" i="7"/>
  <c r="LS47" i="7"/>
  <c r="LR47" i="7"/>
  <c r="LQ47" i="7"/>
  <c r="LP47" i="7"/>
  <c r="LG47" i="7"/>
  <c r="LF47" i="7"/>
  <c r="LE47" i="7"/>
  <c r="LD47" i="7"/>
  <c r="KM47" i="7"/>
  <c r="KL47" i="7"/>
  <c r="JS47" i="7"/>
  <c r="JR47" i="7"/>
  <c r="JK47" i="7"/>
  <c r="JJ47" i="7"/>
  <c r="OQ46" i="7"/>
  <c r="OP46" i="7"/>
  <c r="OO46" i="7"/>
  <c r="ON46" i="7"/>
  <c r="OJ46" i="7"/>
  <c r="LY46" i="7"/>
  <c r="LX46" i="7"/>
  <c r="LS46" i="7"/>
  <c r="LR46" i="7"/>
  <c r="LQ46" i="7"/>
  <c r="LP46" i="7"/>
  <c r="LG46" i="7"/>
  <c r="LF46" i="7"/>
  <c r="LE46" i="7"/>
  <c r="LD46" i="7"/>
  <c r="KM46" i="7"/>
  <c r="KL46" i="7"/>
  <c r="JS46" i="7"/>
  <c r="JR46" i="7"/>
  <c r="JK46" i="7"/>
  <c r="JJ46" i="7"/>
  <c r="OQ45" i="7"/>
  <c r="OP45" i="7"/>
  <c r="OO45" i="7"/>
  <c r="ON45" i="7"/>
  <c r="OJ45" i="7"/>
  <c r="LY45" i="7"/>
  <c r="LX45" i="7"/>
  <c r="LS45" i="7"/>
  <c r="LR45" i="7"/>
  <c r="LQ45" i="7"/>
  <c r="LP45" i="7"/>
  <c r="LG45" i="7"/>
  <c r="LF45" i="7"/>
  <c r="LE45" i="7"/>
  <c r="LD45" i="7"/>
  <c r="KM45" i="7"/>
  <c r="KL45" i="7"/>
  <c r="JS45" i="7"/>
  <c r="JR45" i="7"/>
  <c r="JK45" i="7"/>
  <c r="JJ45" i="7"/>
  <c r="OQ44" i="7"/>
  <c r="OP44" i="7"/>
  <c r="OO44" i="7"/>
  <c r="ON44" i="7"/>
  <c r="OJ44" i="7"/>
  <c r="LY44" i="7"/>
  <c r="LX44" i="7"/>
  <c r="LS44" i="7"/>
  <c r="LR44" i="7"/>
  <c r="LQ44" i="7"/>
  <c r="LP44" i="7"/>
  <c r="LG44" i="7"/>
  <c r="LF44" i="7"/>
  <c r="LE44" i="7"/>
  <c r="LD44" i="7"/>
  <c r="KM44" i="7"/>
  <c r="KL44" i="7"/>
  <c r="JS44" i="7"/>
  <c r="JR44" i="7"/>
  <c r="JK44" i="7"/>
  <c r="JJ44" i="7"/>
  <c r="OQ43" i="7"/>
  <c r="OP43" i="7"/>
  <c r="OO43" i="7"/>
  <c r="ON43" i="7"/>
  <c r="OJ43" i="7"/>
  <c r="LY43" i="7"/>
  <c r="LX43" i="7"/>
  <c r="LS43" i="7"/>
  <c r="LR43" i="7"/>
  <c r="LQ43" i="7"/>
  <c r="LP43" i="7"/>
  <c r="LG43" i="7"/>
  <c r="LF43" i="7"/>
  <c r="LE43" i="7"/>
  <c r="LD43" i="7"/>
  <c r="KM43" i="7"/>
  <c r="KL43" i="7"/>
  <c r="JS43" i="7"/>
  <c r="JR43" i="7"/>
  <c r="JK43" i="7"/>
  <c r="JJ43" i="7"/>
  <c r="OQ42" i="7"/>
  <c r="OP42" i="7"/>
  <c r="OO42" i="7"/>
  <c r="ON42" i="7"/>
  <c r="OJ42" i="7"/>
  <c r="LY42" i="7"/>
  <c r="LX42" i="7"/>
  <c r="LS42" i="7"/>
  <c r="LR42" i="7"/>
  <c r="LQ42" i="7"/>
  <c r="LP42" i="7"/>
  <c r="LG42" i="7"/>
  <c r="LF42" i="7"/>
  <c r="LE42" i="7"/>
  <c r="LD42" i="7"/>
  <c r="KM42" i="7"/>
  <c r="KL42" i="7"/>
  <c r="JS42" i="7"/>
  <c r="JR42" i="7"/>
  <c r="JK42" i="7"/>
  <c r="JJ42" i="7"/>
  <c r="OQ41" i="7"/>
  <c r="OP41" i="7"/>
  <c r="OO41" i="7"/>
  <c r="ON41" i="7"/>
  <c r="OM41" i="7"/>
  <c r="OL41" i="7"/>
  <c r="OK41" i="7"/>
  <c r="OJ41" i="7"/>
  <c r="LY41" i="7"/>
  <c r="LX41" i="7"/>
  <c r="LS41" i="7"/>
  <c r="LR41" i="7"/>
  <c r="LQ41" i="7"/>
  <c r="LP41" i="7"/>
  <c r="LG41" i="7"/>
  <c r="LF41" i="7"/>
  <c r="LE41" i="7"/>
  <c r="LD41" i="7"/>
  <c r="KM41" i="7"/>
  <c r="KL41" i="7"/>
  <c r="JS41" i="7"/>
  <c r="JR41" i="7"/>
  <c r="JK41" i="7"/>
  <c r="JJ41" i="7"/>
  <c r="FR35" i="7"/>
  <c r="FR34" i="7"/>
  <c r="FR33" i="7"/>
  <c r="FR32" i="7"/>
  <c r="FR31" i="7"/>
  <c r="FR30" i="7"/>
  <c r="FR29" i="7"/>
  <c r="FR28" i="7"/>
  <c r="FR27" i="7"/>
  <c r="FR26" i="7"/>
  <c r="FR25" i="7"/>
  <c r="FR24" i="7"/>
  <c r="FR23" i="7"/>
  <c r="FR22" i="7"/>
  <c r="FR21" i="7"/>
  <c r="FR20" i="7"/>
  <c r="FR19" i="7"/>
  <c r="FR18" i="7"/>
  <c r="FR17" i="7"/>
  <c r="FR16" i="7"/>
  <c r="FR15" i="7"/>
  <c r="FR14" i="7"/>
  <c r="FR13" i="7"/>
  <c r="FR12" i="7"/>
  <c r="FR11" i="7"/>
  <c r="FR10" i="7"/>
  <c r="FR9" i="7"/>
  <c r="FR8" i="7"/>
  <c r="FR7" i="7"/>
  <c r="FR6" i="7"/>
  <c r="FR5" i="7"/>
  <c r="OI71" i="7" l="1"/>
  <c r="OH51" i="7"/>
  <c r="OG51" i="7"/>
  <c r="OH49" i="7"/>
  <c r="MS41" i="7" l="1"/>
  <c r="MR41" i="7"/>
  <c r="MS71" i="7"/>
  <c r="MR71" i="7"/>
  <c r="MS70" i="7"/>
  <c r="MR70" i="7"/>
  <c r="MS69" i="7"/>
  <c r="MR69" i="7"/>
  <c r="MS68" i="7"/>
  <c r="MR68" i="7"/>
  <c r="MS67" i="7"/>
  <c r="MR67" i="7"/>
  <c r="MS66" i="7"/>
  <c r="MR66" i="7"/>
  <c r="MS65" i="7"/>
  <c r="MR65" i="7"/>
  <c r="MS64" i="7"/>
  <c r="MR64" i="7"/>
  <c r="MS63" i="7"/>
  <c r="MR63" i="7"/>
  <c r="MS62" i="7"/>
  <c r="MR62" i="7"/>
  <c r="MS61" i="7"/>
  <c r="MR61" i="7"/>
  <c r="MS60" i="7"/>
  <c r="MR60" i="7"/>
  <c r="MS59" i="7"/>
  <c r="MR59" i="7"/>
  <c r="MS58" i="7"/>
  <c r="MR58" i="7"/>
  <c r="MS57" i="7"/>
  <c r="MR57" i="7"/>
  <c r="MS56" i="7"/>
  <c r="MR56" i="7"/>
  <c r="MS55" i="7"/>
  <c r="MR55" i="7"/>
  <c r="MS54" i="7"/>
  <c r="MR54" i="7"/>
  <c r="MS53" i="7"/>
  <c r="MR53" i="7"/>
  <c r="MS52" i="7"/>
  <c r="MR52" i="7"/>
  <c r="MS51" i="7"/>
  <c r="MR51" i="7"/>
  <c r="MS50" i="7"/>
  <c r="MR50" i="7"/>
  <c r="MS49" i="7"/>
  <c r="MR49" i="7"/>
  <c r="MS48" i="7"/>
  <c r="MR48" i="7"/>
  <c r="MS47" i="7"/>
  <c r="MR47" i="7"/>
  <c r="MS46" i="7"/>
  <c r="MR46" i="7"/>
  <c r="MS45" i="7"/>
  <c r="MR45" i="7"/>
  <c r="MS44" i="7"/>
  <c r="MR44" i="7"/>
  <c r="MS43" i="7"/>
  <c r="MR43" i="7"/>
  <c r="MS42" i="7"/>
  <c r="MR42" i="7"/>
  <c r="OC41" i="7" l="1"/>
  <c r="OT41" i="7"/>
  <c r="OY42" i="7"/>
  <c r="OU41" i="7"/>
  <c r="MZ42" i="7" l="1"/>
  <c r="NA42" i="7"/>
  <c r="NB42" i="7"/>
  <c r="NC42" i="7"/>
  <c r="MZ43" i="7"/>
  <c r="NA43" i="7"/>
  <c r="NB43" i="7"/>
  <c r="NC43" i="7"/>
  <c r="MZ44" i="7"/>
  <c r="NA44" i="7"/>
  <c r="NB44" i="7"/>
  <c r="NC44" i="7"/>
  <c r="MZ45" i="7"/>
  <c r="NA45" i="7"/>
  <c r="NB45" i="7"/>
  <c r="NC45" i="7"/>
  <c r="MZ46" i="7"/>
  <c r="NA46" i="7"/>
  <c r="NB46" i="7"/>
  <c r="NC46" i="7"/>
  <c r="MZ47" i="7"/>
  <c r="NA47" i="7"/>
  <c r="NB47" i="7"/>
  <c r="NC47" i="7"/>
  <c r="MZ48" i="7"/>
  <c r="NA48" i="7"/>
  <c r="NB48" i="7"/>
  <c r="NC48" i="7"/>
  <c r="MZ49" i="7"/>
  <c r="NA49" i="7"/>
  <c r="NB49" i="7"/>
  <c r="NC49" i="7"/>
  <c r="MZ50" i="7"/>
  <c r="NA50" i="7"/>
  <c r="NB50" i="7"/>
  <c r="NC50" i="7"/>
  <c r="MZ51" i="7"/>
  <c r="NA51" i="7"/>
  <c r="NB51" i="7"/>
  <c r="NC51" i="7"/>
  <c r="MZ52" i="7"/>
  <c r="NA52" i="7"/>
  <c r="NB52" i="7"/>
  <c r="NC52" i="7"/>
  <c r="MZ53" i="7"/>
  <c r="NA53" i="7"/>
  <c r="NB53" i="7"/>
  <c r="NC53" i="7"/>
  <c r="MZ54" i="7"/>
  <c r="NA54" i="7"/>
  <c r="NB54" i="7"/>
  <c r="NC54" i="7"/>
  <c r="MZ55" i="7"/>
  <c r="NA55" i="7"/>
  <c r="NB55" i="7"/>
  <c r="NC55" i="7"/>
  <c r="MZ56" i="7"/>
  <c r="NA56" i="7"/>
  <c r="NB56" i="7"/>
  <c r="NC56" i="7"/>
  <c r="MZ57" i="7"/>
  <c r="NA57" i="7"/>
  <c r="NB57" i="7"/>
  <c r="NC57" i="7"/>
  <c r="MZ58" i="7"/>
  <c r="NA58" i="7"/>
  <c r="NB58" i="7"/>
  <c r="NC58" i="7"/>
  <c r="MZ59" i="7"/>
  <c r="NA59" i="7"/>
  <c r="NB59" i="7"/>
  <c r="NC59" i="7"/>
  <c r="MZ60" i="7"/>
  <c r="NA60" i="7"/>
  <c r="NB60" i="7"/>
  <c r="NC60" i="7"/>
  <c r="MZ61" i="7"/>
  <c r="NA61" i="7"/>
  <c r="NB61" i="7"/>
  <c r="NC61" i="7"/>
  <c r="MZ62" i="7"/>
  <c r="NA62" i="7"/>
  <c r="NB62" i="7"/>
  <c r="NC62" i="7"/>
  <c r="MZ63" i="7"/>
  <c r="NA63" i="7"/>
  <c r="NB63" i="7"/>
  <c r="NC63" i="7"/>
  <c r="MZ64" i="7"/>
  <c r="NA64" i="7"/>
  <c r="NB64" i="7"/>
  <c r="NC64" i="7"/>
  <c r="MZ65" i="7"/>
  <c r="NA65" i="7"/>
  <c r="NB65" i="7"/>
  <c r="NC65" i="7"/>
  <c r="MZ66" i="7"/>
  <c r="NA66" i="7"/>
  <c r="NB66" i="7"/>
  <c r="NC66" i="7"/>
  <c r="MZ67" i="7"/>
  <c r="NA67" i="7"/>
  <c r="NB67" i="7"/>
  <c r="NC67" i="7"/>
  <c r="MZ68" i="7"/>
  <c r="NA68" i="7"/>
  <c r="NB68" i="7"/>
  <c r="NC68" i="7"/>
  <c r="MZ69" i="7"/>
  <c r="NA69" i="7"/>
  <c r="NB69" i="7"/>
  <c r="NC69" i="7"/>
  <c r="MZ70" i="7"/>
  <c r="NA70" i="7"/>
  <c r="NB70" i="7"/>
  <c r="NC70" i="7"/>
  <c r="MZ71" i="7"/>
  <c r="NA71" i="7"/>
  <c r="NB71" i="7"/>
  <c r="NC71" i="7"/>
  <c r="MZ41" i="7"/>
  <c r="NA41" i="7"/>
  <c r="ND42" i="7"/>
  <c r="NE42" i="7"/>
  <c r="NF42" i="7"/>
  <c r="NG42" i="7"/>
  <c r="ND43" i="7"/>
  <c r="NE43" i="7"/>
  <c r="NF43" i="7"/>
  <c r="NG43" i="7"/>
  <c r="ND44" i="7"/>
  <c r="NE44" i="7"/>
  <c r="NF44" i="7"/>
  <c r="NG44" i="7"/>
  <c r="ND45" i="7"/>
  <c r="NE45" i="7"/>
  <c r="NF45" i="7"/>
  <c r="NG45" i="7"/>
  <c r="ND46" i="7"/>
  <c r="NE46" i="7"/>
  <c r="NF46" i="7"/>
  <c r="NG46" i="7"/>
  <c r="ND47" i="7"/>
  <c r="NE47" i="7"/>
  <c r="NF47" i="7"/>
  <c r="NG47" i="7"/>
  <c r="ND48" i="7"/>
  <c r="NE48" i="7"/>
  <c r="NF48" i="7"/>
  <c r="NG48" i="7"/>
  <c r="ND49" i="7"/>
  <c r="NE49" i="7"/>
  <c r="NF49" i="7"/>
  <c r="NG49" i="7"/>
  <c r="ND50" i="7"/>
  <c r="NE50" i="7"/>
  <c r="NF50" i="7"/>
  <c r="NG50" i="7"/>
  <c r="ND51" i="7"/>
  <c r="NE51" i="7"/>
  <c r="NF51" i="7"/>
  <c r="NG51" i="7"/>
  <c r="ND52" i="7"/>
  <c r="NE52" i="7"/>
  <c r="NF52" i="7"/>
  <c r="NG52" i="7"/>
  <c r="ND53" i="7"/>
  <c r="NE53" i="7"/>
  <c r="NF53" i="7"/>
  <c r="NG53" i="7"/>
  <c r="ND54" i="7"/>
  <c r="NE54" i="7"/>
  <c r="NF54" i="7"/>
  <c r="NG54" i="7"/>
  <c r="ND55" i="7"/>
  <c r="NE55" i="7"/>
  <c r="NF55" i="7"/>
  <c r="NG55" i="7"/>
  <c r="ND56" i="7"/>
  <c r="NE56" i="7"/>
  <c r="NF56" i="7"/>
  <c r="NG56" i="7"/>
  <c r="ND57" i="7"/>
  <c r="NE57" i="7"/>
  <c r="NF57" i="7"/>
  <c r="NG57" i="7"/>
  <c r="ND58" i="7"/>
  <c r="NE58" i="7"/>
  <c r="NF58" i="7"/>
  <c r="NG58" i="7"/>
  <c r="ND59" i="7"/>
  <c r="NE59" i="7"/>
  <c r="NF59" i="7"/>
  <c r="NG59" i="7"/>
  <c r="ND60" i="7"/>
  <c r="NE60" i="7"/>
  <c r="NF60" i="7"/>
  <c r="NG60" i="7"/>
  <c r="ND61" i="7"/>
  <c r="NE61" i="7"/>
  <c r="NF61" i="7"/>
  <c r="NG61" i="7"/>
  <c r="ND62" i="7"/>
  <c r="NE62" i="7"/>
  <c r="NF62" i="7"/>
  <c r="NG62" i="7"/>
  <c r="ND63" i="7"/>
  <c r="NE63" i="7"/>
  <c r="NF63" i="7"/>
  <c r="NG63" i="7"/>
  <c r="ND64" i="7"/>
  <c r="NE64" i="7"/>
  <c r="NF64" i="7"/>
  <c r="NG64" i="7"/>
  <c r="ND65" i="7"/>
  <c r="NE65" i="7"/>
  <c r="NF65" i="7"/>
  <c r="NG65" i="7"/>
  <c r="ND66" i="7"/>
  <c r="NE66" i="7"/>
  <c r="NF66" i="7"/>
  <c r="NG66" i="7"/>
  <c r="ND67" i="7"/>
  <c r="NE67" i="7"/>
  <c r="NF67" i="7"/>
  <c r="NG67" i="7"/>
  <c r="ND68" i="7"/>
  <c r="NE68" i="7"/>
  <c r="NF68" i="7"/>
  <c r="NG68" i="7"/>
  <c r="ND69" i="7"/>
  <c r="NE69" i="7"/>
  <c r="NF69" i="7"/>
  <c r="NG69" i="7"/>
  <c r="ND70" i="7"/>
  <c r="NE70" i="7"/>
  <c r="NF70" i="7"/>
  <c r="NG70" i="7"/>
  <c r="ND71" i="7"/>
  <c r="NE71" i="7"/>
  <c r="NF71" i="7"/>
  <c r="NG71" i="7"/>
  <c r="ND41" i="7"/>
  <c r="NE41" i="7"/>
  <c r="NF41" i="7"/>
  <c r="OT42" i="7"/>
  <c r="OU42" i="7"/>
  <c r="OV42" i="7"/>
  <c r="OW42" i="7"/>
  <c r="OT43" i="7"/>
  <c r="OU43" i="7"/>
  <c r="OV43" i="7"/>
  <c r="OW43" i="7"/>
  <c r="OT44" i="7"/>
  <c r="OU44" i="7"/>
  <c r="OV44" i="7"/>
  <c r="OW44" i="7"/>
  <c r="OT45" i="7"/>
  <c r="OU45" i="7"/>
  <c r="OV45" i="7"/>
  <c r="OW45" i="7"/>
  <c r="OT46" i="7"/>
  <c r="OU46" i="7"/>
  <c r="OV46" i="7"/>
  <c r="OW46" i="7"/>
  <c r="OT47" i="7"/>
  <c r="OU47" i="7"/>
  <c r="OV47" i="7"/>
  <c r="OW47" i="7"/>
  <c r="OT48" i="7"/>
  <c r="OU48" i="7"/>
  <c r="OV48" i="7"/>
  <c r="OW48" i="7"/>
  <c r="OT49" i="7"/>
  <c r="OU49" i="7"/>
  <c r="OV49" i="7"/>
  <c r="OW49" i="7"/>
  <c r="OT50" i="7"/>
  <c r="OU50" i="7"/>
  <c r="OV50" i="7"/>
  <c r="OW50" i="7"/>
  <c r="OT51" i="7"/>
  <c r="OU51" i="7"/>
  <c r="OV51" i="7"/>
  <c r="OW51" i="7"/>
  <c r="OT52" i="7"/>
  <c r="OU52" i="7"/>
  <c r="OV52" i="7"/>
  <c r="OW52" i="7"/>
  <c r="OT53" i="7"/>
  <c r="OU53" i="7"/>
  <c r="OV53" i="7"/>
  <c r="OW53" i="7"/>
  <c r="OT54" i="7"/>
  <c r="OU54" i="7"/>
  <c r="OV54" i="7"/>
  <c r="OW54" i="7"/>
  <c r="OT55" i="7"/>
  <c r="OU55" i="7"/>
  <c r="OV55" i="7"/>
  <c r="OW55" i="7"/>
  <c r="OT56" i="7"/>
  <c r="OU56" i="7"/>
  <c r="OV56" i="7"/>
  <c r="OW56" i="7"/>
  <c r="OT57" i="7"/>
  <c r="OU57" i="7"/>
  <c r="OV57" i="7"/>
  <c r="OW57" i="7"/>
  <c r="OT58" i="7"/>
  <c r="OU58" i="7"/>
  <c r="OV58" i="7"/>
  <c r="OW58" i="7"/>
  <c r="OT59" i="7"/>
  <c r="OU59" i="7"/>
  <c r="OV59" i="7"/>
  <c r="OW59" i="7"/>
  <c r="OT60" i="7"/>
  <c r="OU60" i="7"/>
  <c r="OV60" i="7"/>
  <c r="OW60" i="7"/>
  <c r="OT61" i="7"/>
  <c r="OU61" i="7"/>
  <c r="OV61" i="7"/>
  <c r="OW61" i="7"/>
  <c r="OT62" i="7"/>
  <c r="OU62" i="7"/>
  <c r="OV62" i="7"/>
  <c r="OW62" i="7"/>
  <c r="OT63" i="7"/>
  <c r="OU63" i="7"/>
  <c r="OV63" i="7"/>
  <c r="OW63" i="7"/>
  <c r="OT64" i="7"/>
  <c r="OU64" i="7"/>
  <c r="OV64" i="7"/>
  <c r="OW64" i="7"/>
  <c r="OT65" i="7"/>
  <c r="OU65" i="7"/>
  <c r="OV65" i="7"/>
  <c r="OW65" i="7"/>
  <c r="OT66" i="7"/>
  <c r="OU66" i="7"/>
  <c r="OV66" i="7"/>
  <c r="OW66" i="7"/>
  <c r="OT67" i="7"/>
  <c r="OU67" i="7"/>
  <c r="OV67" i="7"/>
  <c r="OW67" i="7"/>
  <c r="OT68" i="7"/>
  <c r="OU68" i="7"/>
  <c r="OV68" i="7"/>
  <c r="OW68" i="7"/>
  <c r="OT69" i="7"/>
  <c r="OU69" i="7"/>
  <c r="OV69" i="7"/>
  <c r="OW69" i="7"/>
  <c r="OT70" i="7"/>
  <c r="OU70" i="7"/>
  <c r="OV70" i="7"/>
  <c r="OW70" i="7"/>
  <c r="OT71" i="7"/>
  <c r="OU71" i="7"/>
  <c r="OV71" i="7"/>
  <c r="OW71" i="7"/>
  <c r="OV41" i="7"/>
  <c r="OW41" i="7"/>
  <c r="OX42" i="7"/>
  <c r="OZ42" i="7"/>
  <c r="PA42" i="7"/>
  <c r="OX43" i="7"/>
  <c r="OY43" i="7"/>
  <c r="OZ43" i="7"/>
  <c r="PA43" i="7"/>
  <c r="OX44" i="7"/>
  <c r="OY44" i="7"/>
  <c r="OZ44" i="7"/>
  <c r="PA44" i="7"/>
  <c r="OX45" i="7"/>
  <c r="OY45" i="7"/>
  <c r="OZ45" i="7"/>
  <c r="PA45" i="7"/>
  <c r="OX46" i="7"/>
  <c r="OY46" i="7"/>
  <c r="OZ46" i="7"/>
  <c r="PA46" i="7"/>
  <c r="OX47" i="7"/>
  <c r="OY47" i="7"/>
  <c r="OZ47" i="7"/>
  <c r="PA47" i="7"/>
  <c r="OX48" i="7"/>
  <c r="OY48" i="7"/>
  <c r="OZ48" i="7"/>
  <c r="PA48" i="7"/>
  <c r="OX49" i="7"/>
  <c r="OY49" i="7"/>
  <c r="OZ49" i="7"/>
  <c r="PA49" i="7"/>
  <c r="OX50" i="7"/>
  <c r="OY50" i="7"/>
  <c r="OZ50" i="7"/>
  <c r="PA50" i="7"/>
  <c r="OX51" i="7"/>
  <c r="OY51" i="7"/>
  <c r="OZ51" i="7"/>
  <c r="PA51" i="7"/>
  <c r="OX52" i="7"/>
  <c r="OY52" i="7"/>
  <c r="OZ52" i="7"/>
  <c r="PA52" i="7"/>
  <c r="OX53" i="7"/>
  <c r="OY53" i="7"/>
  <c r="OZ53" i="7"/>
  <c r="PA53" i="7"/>
  <c r="OX54" i="7"/>
  <c r="OY54" i="7"/>
  <c r="OZ54" i="7"/>
  <c r="PA54" i="7"/>
  <c r="OX55" i="7"/>
  <c r="OY55" i="7"/>
  <c r="OZ55" i="7"/>
  <c r="PA55" i="7"/>
  <c r="OX56" i="7"/>
  <c r="OY56" i="7"/>
  <c r="OZ56" i="7"/>
  <c r="PA56" i="7"/>
  <c r="OX57" i="7"/>
  <c r="OY57" i="7"/>
  <c r="OZ57" i="7"/>
  <c r="PA57" i="7"/>
  <c r="OX58" i="7"/>
  <c r="OY58" i="7"/>
  <c r="OZ58" i="7"/>
  <c r="PA58" i="7"/>
  <c r="OX59" i="7"/>
  <c r="OY59" i="7"/>
  <c r="OZ59" i="7"/>
  <c r="PA59" i="7"/>
  <c r="OX60" i="7"/>
  <c r="OY60" i="7"/>
  <c r="OZ60" i="7"/>
  <c r="PA60" i="7"/>
  <c r="OX61" i="7"/>
  <c r="OY61" i="7"/>
  <c r="OZ61" i="7"/>
  <c r="PA61" i="7"/>
  <c r="OX62" i="7"/>
  <c r="OY62" i="7"/>
  <c r="OZ62" i="7"/>
  <c r="PA62" i="7"/>
  <c r="OX63" i="7"/>
  <c r="OY63" i="7"/>
  <c r="OZ63" i="7"/>
  <c r="PA63" i="7"/>
  <c r="OX64" i="7"/>
  <c r="OY64" i="7"/>
  <c r="OZ64" i="7"/>
  <c r="PA64" i="7"/>
  <c r="OX65" i="7"/>
  <c r="OY65" i="7"/>
  <c r="OZ65" i="7"/>
  <c r="PA65" i="7"/>
  <c r="OX66" i="7"/>
  <c r="OY66" i="7"/>
  <c r="OZ66" i="7"/>
  <c r="PA66" i="7"/>
  <c r="OX67" i="7"/>
  <c r="OY67" i="7"/>
  <c r="OZ67" i="7"/>
  <c r="PA67" i="7"/>
  <c r="OX68" i="7"/>
  <c r="OY68" i="7"/>
  <c r="OZ68" i="7"/>
  <c r="PA68" i="7"/>
  <c r="OX69" i="7"/>
  <c r="OY69" i="7"/>
  <c r="OZ69" i="7"/>
  <c r="PA69" i="7"/>
  <c r="OX70" i="7"/>
  <c r="OY70" i="7"/>
  <c r="OZ70" i="7"/>
  <c r="PA70" i="7"/>
  <c r="OX71" i="7"/>
  <c r="OY71" i="7"/>
  <c r="OZ71" i="7"/>
  <c r="PA71" i="7"/>
  <c r="OY41" i="7"/>
  <c r="OZ41" i="7"/>
  <c r="PA41" i="7"/>
  <c r="OX41" i="7"/>
  <c r="OR41" i="7"/>
  <c r="OS41" i="7"/>
  <c r="OS42" i="7"/>
  <c r="OS43" i="7"/>
  <c r="OS44" i="7"/>
  <c r="OS45" i="7"/>
  <c r="OS46" i="7"/>
  <c r="OS47" i="7"/>
  <c r="OS48" i="7"/>
  <c r="OS49" i="7"/>
  <c r="OS50" i="7"/>
  <c r="OS51" i="7"/>
  <c r="OS52" i="7"/>
  <c r="OS53" i="7"/>
  <c r="OS54" i="7"/>
  <c r="OS55" i="7"/>
  <c r="OS56" i="7"/>
  <c r="OS57" i="7"/>
  <c r="OS58" i="7"/>
  <c r="OS59" i="7"/>
  <c r="OS60" i="7"/>
  <c r="OS61" i="7"/>
  <c r="OS62" i="7"/>
  <c r="OS63" i="7"/>
  <c r="OS64" i="7"/>
  <c r="OS65" i="7"/>
  <c r="OS66" i="7"/>
  <c r="OS67" i="7"/>
  <c r="OS68" i="7"/>
  <c r="OS69" i="7"/>
  <c r="OS70" i="7"/>
  <c r="OS71" i="7"/>
  <c r="OR42" i="7"/>
  <c r="OR43" i="7"/>
  <c r="OR44" i="7"/>
  <c r="OR45" i="7"/>
  <c r="OR46" i="7"/>
  <c r="OR47" i="7"/>
  <c r="OR48" i="7"/>
  <c r="OR49" i="7"/>
  <c r="OR50" i="7"/>
  <c r="OR51" i="7"/>
  <c r="OR52" i="7"/>
  <c r="OR53" i="7"/>
  <c r="OR54" i="7"/>
  <c r="OR55" i="7"/>
  <c r="OR56" i="7"/>
  <c r="OR57" i="7"/>
  <c r="OR58" i="7"/>
  <c r="OR59" i="7"/>
  <c r="OR60" i="7"/>
  <c r="OR61" i="7"/>
  <c r="OR62" i="7"/>
  <c r="OR63" i="7"/>
  <c r="OR64" i="7"/>
  <c r="OR65" i="7"/>
  <c r="OR66" i="7"/>
  <c r="OR67" i="7"/>
  <c r="OR68" i="7"/>
  <c r="OR69" i="7"/>
  <c r="OR70" i="7"/>
  <c r="OR71" i="7"/>
  <c r="NC41" i="7"/>
  <c r="NB41" i="7"/>
  <c r="EX6" i="7"/>
  <c r="EY6" i="7"/>
  <c r="EX7" i="7"/>
  <c r="EY7" i="7"/>
  <c r="EX8" i="7"/>
  <c r="EY8" i="7"/>
  <c r="EX9" i="7"/>
  <c r="EY9" i="7"/>
  <c r="EX10" i="7"/>
  <c r="EY10" i="7"/>
  <c r="EX11" i="7"/>
  <c r="EY11" i="7"/>
  <c r="EX12" i="7"/>
  <c r="EY12" i="7"/>
  <c r="EX13" i="7"/>
  <c r="EY13" i="7"/>
  <c r="EX14" i="7"/>
  <c r="EY14" i="7"/>
  <c r="EX15" i="7"/>
  <c r="EY15" i="7"/>
  <c r="EX16" i="7"/>
  <c r="EY16" i="7"/>
  <c r="EX17" i="7"/>
  <c r="EY17" i="7"/>
  <c r="EX18" i="7"/>
  <c r="EY18" i="7"/>
  <c r="EX19" i="7"/>
  <c r="EY19" i="7"/>
  <c r="EX20" i="7"/>
  <c r="EY20" i="7"/>
  <c r="EX21" i="7"/>
  <c r="EY21" i="7"/>
  <c r="EX22" i="7"/>
  <c r="EY22" i="7"/>
  <c r="EX23" i="7"/>
  <c r="EY23" i="7"/>
  <c r="EX24" i="7"/>
  <c r="EY24" i="7"/>
  <c r="EX25" i="7"/>
  <c r="EY25" i="7"/>
  <c r="EX26" i="7"/>
  <c r="EY26" i="7"/>
  <c r="EX27" i="7"/>
  <c r="EY27" i="7"/>
  <c r="EX28" i="7"/>
  <c r="EY28" i="7"/>
  <c r="EX29" i="7"/>
  <c r="EY29" i="7"/>
  <c r="EX30" i="7"/>
  <c r="EY30" i="7"/>
  <c r="EX31" i="7"/>
  <c r="EY31" i="7"/>
  <c r="EX32" i="7"/>
  <c r="EY32" i="7"/>
  <c r="EX33" i="7"/>
  <c r="EY33" i="7"/>
  <c r="EX34" i="7"/>
  <c r="EY34" i="7"/>
  <c r="EX35" i="7"/>
  <c r="EY35" i="7"/>
  <c r="OQ72" i="7" l="1"/>
  <c r="OP72" i="7"/>
  <c r="LH42" i="7" l="1"/>
  <c r="LI42" i="7"/>
  <c r="LH43" i="7"/>
  <c r="LI43" i="7"/>
  <c r="LH44" i="7"/>
  <c r="LI44" i="7"/>
  <c r="LH45" i="7"/>
  <c r="LI45" i="7"/>
  <c r="LH46" i="7"/>
  <c r="LI46" i="7"/>
  <c r="LH47" i="7"/>
  <c r="LI47" i="7"/>
  <c r="LH48" i="7"/>
  <c r="LI48" i="7"/>
  <c r="LH49" i="7"/>
  <c r="LI49" i="7"/>
  <c r="LH50" i="7"/>
  <c r="LI50" i="7"/>
  <c r="LH51" i="7"/>
  <c r="LI51" i="7"/>
  <c r="LH52" i="7"/>
  <c r="LI52" i="7"/>
  <c r="LH53" i="7"/>
  <c r="LI53" i="7"/>
  <c r="LH54" i="7"/>
  <c r="LI54" i="7"/>
  <c r="LH55" i="7"/>
  <c r="LI55" i="7"/>
  <c r="LH56" i="7"/>
  <c r="LI56" i="7"/>
  <c r="LH57" i="7"/>
  <c r="LI57" i="7"/>
  <c r="LH58" i="7"/>
  <c r="LI58" i="7"/>
  <c r="LH59" i="7"/>
  <c r="LI59" i="7"/>
  <c r="LH60" i="7"/>
  <c r="LI60" i="7"/>
  <c r="LH61" i="7"/>
  <c r="LI61" i="7"/>
  <c r="LH62" i="7"/>
  <c r="LI62" i="7"/>
  <c r="LH63" i="7"/>
  <c r="LI63" i="7"/>
  <c r="LH64" i="7"/>
  <c r="LI64" i="7"/>
  <c r="LH65" i="7"/>
  <c r="LI65" i="7"/>
  <c r="LH66" i="7"/>
  <c r="LI66" i="7"/>
  <c r="LH67" i="7"/>
  <c r="LI67" i="7"/>
  <c r="LH68" i="7"/>
  <c r="LI68" i="7"/>
  <c r="LH69" i="7"/>
  <c r="LI69" i="7"/>
  <c r="LH70" i="7"/>
  <c r="LI70" i="7"/>
  <c r="LH71" i="7"/>
  <c r="LI71" i="7"/>
  <c r="LT42" i="7" l="1"/>
  <c r="LU42" i="7"/>
  <c r="LV42" i="7"/>
  <c r="LW42" i="7"/>
  <c r="LT43" i="7"/>
  <c r="LU43" i="7"/>
  <c r="LV43" i="7"/>
  <c r="LW43" i="7"/>
  <c r="LT44" i="7"/>
  <c r="LU44" i="7"/>
  <c r="LV44" i="7"/>
  <c r="LW44" i="7"/>
  <c r="LT45" i="7"/>
  <c r="LU45" i="7"/>
  <c r="LV45" i="7"/>
  <c r="LW45" i="7"/>
  <c r="LT46" i="7"/>
  <c r="LU46" i="7"/>
  <c r="LV46" i="7"/>
  <c r="LW46" i="7"/>
  <c r="LT47" i="7"/>
  <c r="LU47" i="7"/>
  <c r="LV47" i="7"/>
  <c r="LW47" i="7"/>
  <c r="LT48" i="7"/>
  <c r="LU48" i="7"/>
  <c r="LV48" i="7"/>
  <c r="LW48" i="7"/>
  <c r="LT49" i="7"/>
  <c r="LU49" i="7"/>
  <c r="LV49" i="7"/>
  <c r="LW49" i="7"/>
  <c r="LT50" i="7"/>
  <c r="LU50" i="7"/>
  <c r="LV50" i="7"/>
  <c r="LW50" i="7"/>
  <c r="LT51" i="7"/>
  <c r="LU51" i="7"/>
  <c r="LV51" i="7"/>
  <c r="LW51" i="7"/>
  <c r="LT52" i="7"/>
  <c r="LU52" i="7"/>
  <c r="LV52" i="7"/>
  <c r="LW52" i="7"/>
  <c r="LT53" i="7"/>
  <c r="LU53" i="7"/>
  <c r="LV53" i="7"/>
  <c r="LW53" i="7"/>
  <c r="LT54" i="7"/>
  <c r="LU54" i="7"/>
  <c r="LV54" i="7"/>
  <c r="LW54" i="7"/>
  <c r="LT55" i="7"/>
  <c r="LU55" i="7"/>
  <c r="LV55" i="7"/>
  <c r="LW55" i="7"/>
  <c r="LT56" i="7"/>
  <c r="LU56" i="7"/>
  <c r="LV56" i="7"/>
  <c r="LW56" i="7"/>
  <c r="LT57" i="7"/>
  <c r="LU57" i="7"/>
  <c r="LV57" i="7"/>
  <c r="LW57" i="7"/>
  <c r="LT58" i="7"/>
  <c r="LU58" i="7"/>
  <c r="LV58" i="7"/>
  <c r="LW58" i="7"/>
  <c r="LT59" i="7"/>
  <c r="LU59" i="7"/>
  <c r="LV59" i="7"/>
  <c r="LW59" i="7"/>
  <c r="LT60" i="7"/>
  <c r="LU60" i="7"/>
  <c r="LV60" i="7"/>
  <c r="LW60" i="7"/>
  <c r="LT61" i="7"/>
  <c r="LU61" i="7"/>
  <c r="LV61" i="7"/>
  <c r="LW61" i="7"/>
  <c r="LT62" i="7"/>
  <c r="LU62" i="7"/>
  <c r="LV62" i="7"/>
  <c r="LW62" i="7"/>
  <c r="LT63" i="7"/>
  <c r="LU63" i="7"/>
  <c r="LV63" i="7"/>
  <c r="LW63" i="7"/>
  <c r="LT64" i="7"/>
  <c r="LU64" i="7"/>
  <c r="LV64" i="7"/>
  <c r="LW64" i="7"/>
  <c r="LT65" i="7"/>
  <c r="LU65" i="7"/>
  <c r="LV65" i="7"/>
  <c r="LW65" i="7"/>
  <c r="LT66" i="7"/>
  <c r="LU66" i="7"/>
  <c r="LV66" i="7"/>
  <c r="LW66" i="7"/>
  <c r="LT67" i="7"/>
  <c r="LU67" i="7"/>
  <c r="LV67" i="7"/>
  <c r="LW67" i="7"/>
  <c r="LT68" i="7"/>
  <c r="LU68" i="7"/>
  <c r="LV68" i="7"/>
  <c r="LW68" i="7"/>
  <c r="LT69" i="7"/>
  <c r="LU69" i="7"/>
  <c r="LV69" i="7"/>
  <c r="LW69" i="7"/>
  <c r="LT70" i="7"/>
  <c r="LU70" i="7"/>
  <c r="LV70" i="7"/>
  <c r="LW70" i="7"/>
  <c r="LT71" i="7"/>
  <c r="LU71" i="7"/>
  <c r="LV71" i="7"/>
  <c r="LW71" i="7"/>
  <c r="LW41" i="7"/>
  <c r="LV41" i="7"/>
  <c r="LU41" i="7"/>
  <c r="LT41" i="7"/>
  <c r="LJ42" i="7"/>
  <c r="LK42" i="7"/>
  <c r="LJ43" i="7"/>
  <c r="LK43" i="7"/>
  <c r="LJ44" i="7"/>
  <c r="LK44" i="7"/>
  <c r="LJ45" i="7"/>
  <c r="LK45" i="7"/>
  <c r="LJ46" i="7"/>
  <c r="LK46" i="7"/>
  <c r="LJ47" i="7"/>
  <c r="LK47" i="7"/>
  <c r="LJ48" i="7"/>
  <c r="LK48" i="7"/>
  <c r="LJ49" i="7"/>
  <c r="LK49" i="7"/>
  <c r="LJ50" i="7"/>
  <c r="LK50" i="7"/>
  <c r="LJ51" i="7"/>
  <c r="LK51" i="7"/>
  <c r="LJ52" i="7"/>
  <c r="LK52" i="7"/>
  <c r="LJ53" i="7"/>
  <c r="LK53" i="7"/>
  <c r="LJ54" i="7"/>
  <c r="LK54" i="7"/>
  <c r="LJ55" i="7"/>
  <c r="LK55" i="7"/>
  <c r="LJ56" i="7"/>
  <c r="LK56" i="7"/>
  <c r="LJ57" i="7"/>
  <c r="LK57" i="7"/>
  <c r="LJ59" i="7"/>
  <c r="LK59" i="7"/>
  <c r="LJ60" i="7"/>
  <c r="LK60" i="7"/>
  <c r="LJ61" i="7"/>
  <c r="LK61" i="7"/>
  <c r="LJ62" i="7"/>
  <c r="LK62" i="7"/>
  <c r="LJ63" i="7"/>
  <c r="LK63" i="7"/>
  <c r="LJ64" i="7"/>
  <c r="LK64" i="7"/>
  <c r="LJ65" i="7"/>
  <c r="LK65" i="7"/>
  <c r="LJ66" i="7"/>
  <c r="LK66" i="7"/>
  <c r="LJ67" i="7"/>
  <c r="LK67" i="7"/>
  <c r="LJ68" i="7"/>
  <c r="LK68" i="7"/>
  <c r="LJ69" i="7"/>
  <c r="LK69" i="7"/>
  <c r="LJ70" i="7"/>
  <c r="LK70" i="7"/>
  <c r="LJ71" i="7"/>
  <c r="LK71" i="7"/>
  <c r="LK41" i="7"/>
  <c r="LJ41" i="7"/>
  <c r="LN42" i="7"/>
  <c r="LO42" i="7"/>
  <c r="LN43" i="7"/>
  <c r="LO43" i="7"/>
  <c r="LN44" i="7"/>
  <c r="LO44" i="7"/>
  <c r="LN45" i="7"/>
  <c r="LO45" i="7"/>
  <c r="LN46" i="7"/>
  <c r="LO46" i="7"/>
  <c r="LN47" i="7"/>
  <c r="LO47" i="7"/>
  <c r="LN48" i="7"/>
  <c r="LO48" i="7"/>
  <c r="LN49" i="7"/>
  <c r="LO49" i="7"/>
  <c r="LN50" i="7"/>
  <c r="LO50" i="7"/>
  <c r="LN51" i="7"/>
  <c r="LO51" i="7"/>
  <c r="LN52" i="7"/>
  <c r="LO52" i="7"/>
  <c r="LN53" i="7"/>
  <c r="LO53" i="7"/>
  <c r="LN54" i="7"/>
  <c r="LO54" i="7"/>
  <c r="LN55" i="7"/>
  <c r="LO55" i="7"/>
  <c r="LN56" i="7"/>
  <c r="LO56" i="7"/>
  <c r="LN57" i="7"/>
  <c r="LO57" i="7"/>
  <c r="LN58" i="7"/>
  <c r="LO58" i="7"/>
  <c r="LN59" i="7"/>
  <c r="LO59" i="7"/>
  <c r="LN60" i="7"/>
  <c r="LO60" i="7"/>
  <c r="LN61" i="7"/>
  <c r="LO61" i="7"/>
  <c r="LN62" i="7"/>
  <c r="LO62" i="7"/>
  <c r="LN63" i="7"/>
  <c r="LO63" i="7"/>
  <c r="LN64" i="7"/>
  <c r="LO64" i="7"/>
  <c r="LN65" i="7"/>
  <c r="LO65" i="7"/>
  <c r="LN66" i="7"/>
  <c r="LO66" i="7"/>
  <c r="LN67" i="7"/>
  <c r="LO67" i="7"/>
  <c r="LN68" i="7"/>
  <c r="LO68" i="7"/>
  <c r="LN69" i="7"/>
  <c r="LO69" i="7"/>
  <c r="LN70" i="7"/>
  <c r="LO70" i="7"/>
  <c r="LN71" i="7"/>
  <c r="LO71" i="7"/>
  <c r="LO41" i="7"/>
  <c r="LN41" i="7"/>
  <c r="JF41" i="7" l="1"/>
  <c r="JH41" i="7"/>
  <c r="JI41" i="7"/>
  <c r="JL41" i="7"/>
  <c r="JM41" i="7"/>
  <c r="JN41" i="7"/>
  <c r="JO41" i="7"/>
  <c r="JP41" i="7"/>
  <c r="JQ41" i="7"/>
  <c r="JT41" i="7"/>
  <c r="JU41" i="7"/>
  <c r="JV41" i="7"/>
  <c r="JW41" i="7"/>
  <c r="JX41" i="7"/>
  <c r="JY41" i="7"/>
  <c r="JZ41" i="7"/>
  <c r="KA41" i="7"/>
  <c r="KB41" i="7"/>
  <c r="KC41" i="7"/>
  <c r="KD41" i="7"/>
  <c r="KE41" i="7"/>
  <c r="KF41" i="7"/>
  <c r="KG41" i="7"/>
  <c r="KH41" i="7"/>
  <c r="KI41" i="7"/>
  <c r="KN41" i="7"/>
  <c r="KO41" i="7"/>
  <c r="KP41" i="7"/>
  <c r="KQ41" i="7"/>
  <c r="KT41" i="7"/>
  <c r="KU41" i="7"/>
  <c r="KV41" i="7"/>
  <c r="KW41" i="7"/>
  <c r="KX41" i="7"/>
  <c r="KY41" i="7"/>
  <c r="KZ41" i="7"/>
  <c r="LA41" i="7"/>
  <c r="LB41" i="7"/>
  <c r="LC41" i="7"/>
  <c r="LH41" i="7"/>
  <c r="LI41" i="7"/>
  <c r="LL41" i="7"/>
  <c r="LM41" i="7"/>
  <c r="LZ41" i="7"/>
  <c r="MA41" i="7"/>
  <c r="MD41" i="7"/>
  <c r="ME41" i="7"/>
  <c r="MF41" i="7"/>
  <c r="MG41" i="7"/>
  <c r="MH41" i="7"/>
  <c r="MI41" i="7"/>
  <c r="MJ41" i="7"/>
  <c r="MK41" i="7"/>
  <c r="ML41" i="7"/>
  <c r="MM41" i="7"/>
  <c r="MN41" i="7"/>
  <c r="MO41" i="7"/>
  <c r="MP41" i="7"/>
  <c r="MQ41" i="7"/>
  <c r="MT41" i="7"/>
  <c r="MU41" i="7"/>
  <c r="MV41" i="7"/>
  <c r="MW41" i="7"/>
  <c r="MX41" i="7"/>
  <c r="MY41" i="7"/>
  <c r="NG41" i="7"/>
  <c r="NH41" i="7"/>
  <c r="NI41" i="7"/>
  <c r="NJ41" i="7"/>
  <c r="NK41" i="7"/>
  <c r="NL41" i="7"/>
  <c r="NM41" i="7"/>
  <c r="NN41" i="7"/>
  <c r="NO41" i="7"/>
  <c r="NP41" i="7"/>
  <c r="NQ41" i="7"/>
  <c r="NR41" i="7"/>
  <c r="NS41" i="7"/>
  <c r="NT41" i="7"/>
  <c r="NU41" i="7"/>
  <c r="NV41" i="7"/>
  <c r="NW41" i="7"/>
  <c r="NX41" i="7"/>
  <c r="NY41" i="7"/>
  <c r="NZ41" i="7"/>
  <c r="OA41" i="7"/>
  <c r="OB41" i="7"/>
  <c r="OD41" i="7"/>
  <c r="OE41" i="7"/>
  <c r="OF41" i="7"/>
  <c r="OG41" i="7"/>
  <c r="OH41" i="7"/>
  <c r="OI41" i="7"/>
  <c r="PB41" i="7"/>
  <c r="PC41" i="7"/>
  <c r="PD41" i="7"/>
  <c r="PE41" i="7"/>
  <c r="PF41" i="7"/>
  <c r="PG41" i="7"/>
  <c r="PH41" i="7"/>
  <c r="PI41" i="7"/>
  <c r="PJ41" i="7"/>
  <c r="PK41" i="7"/>
  <c r="PL41" i="7"/>
  <c r="PM41" i="7"/>
  <c r="PN41" i="7"/>
  <c r="PO41" i="7"/>
  <c r="PP41" i="7"/>
  <c r="PQ41" i="7"/>
  <c r="PR41" i="7"/>
  <c r="PS41" i="7"/>
  <c r="PT41" i="7"/>
  <c r="PU41" i="7"/>
  <c r="PV41" i="7"/>
  <c r="PW41" i="7"/>
  <c r="PX41" i="7"/>
  <c r="PY41" i="7"/>
  <c r="PZ41" i="7"/>
  <c r="QA41" i="7"/>
  <c r="QB41" i="7"/>
  <c r="QC41" i="7"/>
  <c r="QD41" i="7"/>
  <c r="QE41" i="7"/>
  <c r="QF41" i="7"/>
  <c r="QG41" i="7"/>
  <c r="QH41" i="7"/>
  <c r="QI41" i="7"/>
  <c r="QJ41" i="7"/>
  <c r="QK41" i="7"/>
  <c r="QL41" i="7"/>
  <c r="QM41" i="7"/>
  <c r="QN41" i="7"/>
  <c r="QO41" i="7"/>
  <c r="QP41" i="7"/>
  <c r="QQ41" i="7"/>
  <c r="QR41" i="7"/>
  <c r="QS41" i="7"/>
  <c r="QT41" i="7"/>
  <c r="QU41" i="7"/>
  <c r="QV41" i="7"/>
  <c r="QW41" i="7"/>
  <c r="QX41" i="7"/>
  <c r="QY41" i="7"/>
  <c r="QZ41" i="7"/>
  <c r="RA41" i="7"/>
  <c r="BB42" i="7"/>
  <c r="JF42" i="7"/>
  <c r="JH42" i="7"/>
  <c r="JI42" i="7"/>
  <c r="JL42" i="7"/>
  <c r="JM42" i="7"/>
  <c r="JN42" i="7"/>
  <c r="JO42" i="7"/>
  <c r="JP42" i="7"/>
  <c r="JQ42" i="7"/>
  <c r="JT42" i="7"/>
  <c r="JU42" i="7"/>
  <c r="JV42" i="7"/>
  <c r="JW42" i="7"/>
  <c r="JX42" i="7"/>
  <c r="JY42" i="7"/>
  <c r="JZ42" i="7"/>
  <c r="KA42" i="7"/>
  <c r="KB42" i="7"/>
  <c r="KC42" i="7"/>
  <c r="KD42" i="7"/>
  <c r="KE42" i="7"/>
  <c r="KF42" i="7"/>
  <c r="KG42" i="7"/>
  <c r="KH42" i="7"/>
  <c r="KI42" i="7"/>
  <c r="KN42" i="7"/>
  <c r="KO42" i="7"/>
  <c r="KP42" i="7"/>
  <c r="KQ42" i="7"/>
  <c r="KT42" i="7"/>
  <c r="KU42" i="7"/>
  <c r="KV42" i="7"/>
  <c r="KW42" i="7"/>
  <c r="KX42" i="7"/>
  <c r="KY42" i="7"/>
  <c r="KZ42" i="7"/>
  <c r="LA42" i="7"/>
  <c r="LB42" i="7"/>
  <c r="LC42" i="7"/>
  <c r="LL42" i="7"/>
  <c r="LM42" i="7"/>
  <c r="LZ42" i="7"/>
  <c r="MA42" i="7"/>
  <c r="MD42" i="7"/>
  <c r="ME42" i="7"/>
  <c r="MF42" i="7"/>
  <c r="MG42" i="7"/>
  <c r="MH42" i="7"/>
  <c r="MI42" i="7"/>
  <c r="MJ42" i="7"/>
  <c r="MK42" i="7"/>
  <c r="ML42" i="7"/>
  <c r="MM42" i="7"/>
  <c r="MN42" i="7"/>
  <c r="MO42" i="7"/>
  <c r="MP42" i="7"/>
  <c r="MQ42" i="7"/>
  <c r="MT42" i="7"/>
  <c r="MU42" i="7"/>
  <c r="MV42" i="7"/>
  <c r="MW42" i="7"/>
  <c r="MX42" i="7"/>
  <c r="MY42" i="7"/>
  <c r="NH42" i="7"/>
  <c r="NI42" i="7"/>
  <c r="NJ42" i="7"/>
  <c r="NK42" i="7"/>
  <c r="NL42" i="7"/>
  <c r="NM42" i="7"/>
  <c r="NN42" i="7"/>
  <c r="NO42" i="7"/>
  <c r="NP42" i="7"/>
  <c r="NQ42" i="7"/>
  <c r="NR42" i="7"/>
  <c r="NS42" i="7"/>
  <c r="NT42" i="7"/>
  <c r="NU42" i="7"/>
  <c r="NV42" i="7"/>
  <c r="NW42" i="7"/>
  <c r="NX42" i="7"/>
  <c r="NY42" i="7"/>
  <c r="NZ42" i="7"/>
  <c r="OA42" i="7"/>
  <c r="OB42" i="7"/>
  <c r="OC42" i="7"/>
  <c r="OD42" i="7"/>
  <c r="OE42" i="7"/>
  <c r="OF42" i="7"/>
  <c r="OG42" i="7"/>
  <c r="OH42" i="7"/>
  <c r="OI42" i="7"/>
  <c r="OK42" i="7"/>
  <c r="OL42" i="7"/>
  <c r="OM42" i="7"/>
  <c r="PB42" i="7"/>
  <c r="PC42" i="7"/>
  <c r="PD42" i="7"/>
  <c r="PE42" i="7"/>
  <c r="PF42" i="7"/>
  <c r="PG42" i="7"/>
  <c r="PH42" i="7"/>
  <c r="PI42" i="7"/>
  <c r="PJ42" i="7"/>
  <c r="PK42" i="7"/>
  <c r="PL42" i="7"/>
  <c r="PM42" i="7"/>
  <c r="PN42" i="7"/>
  <c r="PO42" i="7"/>
  <c r="PP42" i="7"/>
  <c r="PQ42" i="7"/>
  <c r="PR42" i="7"/>
  <c r="PS42" i="7"/>
  <c r="PT42" i="7"/>
  <c r="PU42" i="7"/>
  <c r="PV42" i="7"/>
  <c r="PW42" i="7"/>
  <c r="PX42" i="7"/>
  <c r="PY42" i="7"/>
  <c r="PZ42" i="7"/>
  <c r="QA42" i="7"/>
  <c r="QB42" i="7"/>
  <c r="QC42" i="7"/>
  <c r="QD42" i="7"/>
  <c r="QE42" i="7"/>
  <c r="QF42" i="7"/>
  <c r="QG42" i="7"/>
  <c r="QH42" i="7"/>
  <c r="QI42" i="7"/>
  <c r="QJ42" i="7"/>
  <c r="QK42" i="7"/>
  <c r="QL42" i="7"/>
  <c r="QM42" i="7"/>
  <c r="QN42" i="7"/>
  <c r="QO42" i="7"/>
  <c r="QP42" i="7"/>
  <c r="QQ42" i="7"/>
  <c r="QR42" i="7"/>
  <c r="QS42" i="7"/>
  <c r="QT42" i="7"/>
  <c r="QU42" i="7"/>
  <c r="QV42" i="7"/>
  <c r="QW42" i="7"/>
  <c r="QX42" i="7"/>
  <c r="QY42" i="7"/>
  <c r="QZ42" i="7"/>
  <c r="RA42" i="7"/>
  <c r="BB43" i="7"/>
  <c r="JF43" i="7"/>
  <c r="JH43" i="7"/>
  <c r="JI43" i="7"/>
  <c r="JL43" i="7"/>
  <c r="JM43" i="7"/>
  <c r="JN43" i="7"/>
  <c r="JO43" i="7"/>
  <c r="JP43" i="7"/>
  <c r="JQ43" i="7"/>
  <c r="JT43" i="7"/>
  <c r="JU43" i="7"/>
  <c r="JV43" i="7"/>
  <c r="JW43" i="7"/>
  <c r="JX43" i="7"/>
  <c r="JY43" i="7"/>
  <c r="JZ43" i="7"/>
  <c r="KA43" i="7"/>
  <c r="KB43" i="7"/>
  <c r="KC43" i="7"/>
  <c r="KD43" i="7"/>
  <c r="KE43" i="7"/>
  <c r="KF43" i="7"/>
  <c r="KG43" i="7"/>
  <c r="KH43" i="7"/>
  <c r="KI43" i="7"/>
  <c r="KN43" i="7"/>
  <c r="KO43" i="7"/>
  <c r="KP43" i="7"/>
  <c r="KQ43" i="7"/>
  <c r="KT43" i="7"/>
  <c r="KU43" i="7"/>
  <c r="KV43" i="7"/>
  <c r="KW43" i="7"/>
  <c r="KX43" i="7"/>
  <c r="KY43" i="7"/>
  <c r="KZ43" i="7"/>
  <c r="LA43" i="7"/>
  <c r="LB43" i="7"/>
  <c r="LC43" i="7"/>
  <c r="LL43" i="7"/>
  <c r="LM43" i="7"/>
  <c r="LZ43" i="7"/>
  <c r="MA43" i="7"/>
  <c r="MD43" i="7"/>
  <c r="ME43" i="7"/>
  <c r="MF43" i="7"/>
  <c r="MG43" i="7"/>
  <c r="MH43" i="7"/>
  <c r="MI43" i="7"/>
  <c r="MJ43" i="7"/>
  <c r="MK43" i="7"/>
  <c r="ML43" i="7"/>
  <c r="MM43" i="7"/>
  <c r="MN43" i="7"/>
  <c r="MO43" i="7"/>
  <c r="MP43" i="7"/>
  <c r="MQ43" i="7"/>
  <c r="MT43" i="7"/>
  <c r="MU43" i="7"/>
  <c r="MV43" i="7"/>
  <c r="MW43" i="7"/>
  <c r="MX43" i="7"/>
  <c r="MY43" i="7"/>
  <c r="NH43" i="7"/>
  <c r="NI43" i="7"/>
  <c r="NJ43" i="7"/>
  <c r="NK43" i="7"/>
  <c r="NL43" i="7"/>
  <c r="NM43" i="7"/>
  <c r="NN43" i="7"/>
  <c r="NO43" i="7"/>
  <c r="NP43" i="7"/>
  <c r="NQ43" i="7"/>
  <c r="NR43" i="7"/>
  <c r="NS43" i="7"/>
  <c r="NT43" i="7"/>
  <c r="NU43" i="7"/>
  <c r="NV43" i="7"/>
  <c r="NW43" i="7"/>
  <c r="NX43" i="7"/>
  <c r="NY43" i="7"/>
  <c r="NZ43" i="7"/>
  <c r="OA43" i="7"/>
  <c r="OB43" i="7"/>
  <c r="OC43" i="7"/>
  <c r="OD43" i="7"/>
  <c r="OE43" i="7"/>
  <c r="OF43" i="7"/>
  <c r="OG43" i="7"/>
  <c r="OH43" i="7"/>
  <c r="OI43" i="7"/>
  <c r="OK43" i="7"/>
  <c r="OL43" i="7"/>
  <c r="OM43" i="7"/>
  <c r="PB43" i="7"/>
  <c r="PC43" i="7"/>
  <c r="PD43" i="7"/>
  <c r="PE43" i="7"/>
  <c r="PF43" i="7"/>
  <c r="PG43" i="7"/>
  <c r="PH43" i="7"/>
  <c r="PI43" i="7"/>
  <c r="PJ43" i="7"/>
  <c r="PK43" i="7"/>
  <c r="PL43" i="7"/>
  <c r="PM43" i="7"/>
  <c r="PN43" i="7"/>
  <c r="PO43" i="7"/>
  <c r="PP43" i="7"/>
  <c r="PQ43" i="7"/>
  <c r="PR43" i="7"/>
  <c r="PS43" i="7"/>
  <c r="PT43" i="7"/>
  <c r="PU43" i="7"/>
  <c r="PV43" i="7"/>
  <c r="PW43" i="7"/>
  <c r="PX43" i="7"/>
  <c r="PY43" i="7"/>
  <c r="PZ43" i="7"/>
  <c r="QA43" i="7"/>
  <c r="QB43" i="7"/>
  <c r="QC43" i="7"/>
  <c r="QD43" i="7"/>
  <c r="QE43" i="7"/>
  <c r="QF43" i="7"/>
  <c r="QG43" i="7"/>
  <c r="QH43" i="7"/>
  <c r="QI43" i="7"/>
  <c r="QJ43" i="7"/>
  <c r="QK43" i="7"/>
  <c r="QL43" i="7"/>
  <c r="QM43" i="7"/>
  <c r="QN43" i="7"/>
  <c r="QO43" i="7"/>
  <c r="QP43" i="7"/>
  <c r="QQ43" i="7"/>
  <c r="QR43" i="7"/>
  <c r="QS43" i="7"/>
  <c r="QT43" i="7"/>
  <c r="QU43" i="7"/>
  <c r="QV43" i="7"/>
  <c r="QW43" i="7"/>
  <c r="QX43" i="7"/>
  <c r="QY43" i="7"/>
  <c r="QZ43" i="7"/>
  <c r="RA43" i="7"/>
  <c r="BB44" i="7"/>
  <c r="JF44" i="7"/>
  <c r="JH44" i="7"/>
  <c r="JI44" i="7"/>
  <c r="JL44" i="7"/>
  <c r="JM44" i="7"/>
  <c r="JN44" i="7"/>
  <c r="JO44" i="7"/>
  <c r="JP44" i="7"/>
  <c r="JQ44" i="7"/>
  <c r="JT44" i="7"/>
  <c r="JU44" i="7"/>
  <c r="JV44" i="7"/>
  <c r="JW44" i="7"/>
  <c r="JX44" i="7"/>
  <c r="JY44" i="7"/>
  <c r="JZ44" i="7"/>
  <c r="KA44" i="7"/>
  <c r="KB44" i="7"/>
  <c r="KC44" i="7"/>
  <c r="KD44" i="7"/>
  <c r="KE44" i="7"/>
  <c r="KF44" i="7"/>
  <c r="KG44" i="7"/>
  <c r="KH44" i="7"/>
  <c r="KI44" i="7"/>
  <c r="KN44" i="7"/>
  <c r="KO44" i="7"/>
  <c r="KP44" i="7"/>
  <c r="KQ44" i="7"/>
  <c r="KT44" i="7"/>
  <c r="KU44" i="7"/>
  <c r="KV44" i="7"/>
  <c r="KW44" i="7"/>
  <c r="KX44" i="7"/>
  <c r="KY44" i="7"/>
  <c r="KZ44" i="7"/>
  <c r="LA44" i="7"/>
  <c r="LB44" i="7"/>
  <c r="LC44" i="7"/>
  <c r="LL44" i="7"/>
  <c r="LM44" i="7"/>
  <c r="LZ44" i="7"/>
  <c r="MA44" i="7"/>
  <c r="MD44" i="7"/>
  <c r="ME44" i="7"/>
  <c r="MF44" i="7"/>
  <c r="MG44" i="7"/>
  <c r="MH44" i="7"/>
  <c r="MI44" i="7"/>
  <c r="MJ44" i="7"/>
  <c r="MK44" i="7"/>
  <c r="ML44" i="7"/>
  <c r="MM44" i="7"/>
  <c r="MN44" i="7"/>
  <c r="MO44" i="7"/>
  <c r="MP44" i="7"/>
  <c r="MQ44" i="7"/>
  <c r="MT44" i="7"/>
  <c r="MU44" i="7"/>
  <c r="MV44" i="7"/>
  <c r="MW44" i="7"/>
  <c r="MX44" i="7"/>
  <c r="MY44" i="7"/>
  <c r="NH44" i="7"/>
  <c r="NI44" i="7"/>
  <c r="NJ44" i="7"/>
  <c r="NK44" i="7"/>
  <c r="NL44" i="7"/>
  <c r="NM44" i="7"/>
  <c r="NN44" i="7"/>
  <c r="NO44" i="7"/>
  <c r="NP44" i="7"/>
  <c r="NQ44" i="7"/>
  <c r="NR44" i="7"/>
  <c r="NS44" i="7"/>
  <c r="NT44" i="7"/>
  <c r="NU44" i="7"/>
  <c r="NV44" i="7"/>
  <c r="NW44" i="7"/>
  <c r="NX44" i="7"/>
  <c r="NY44" i="7"/>
  <c r="NZ44" i="7"/>
  <c r="OA44" i="7"/>
  <c r="OB44" i="7"/>
  <c r="OC44" i="7"/>
  <c r="OD44" i="7"/>
  <c r="OE44" i="7"/>
  <c r="OF44" i="7"/>
  <c r="OG44" i="7"/>
  <c r="OH44" i="7"/>
  <c r="OI44" i="7"/>
  <c r="OK44" i="7"/>
  <c r="OL44" i="7"/>
  <c r="OM44" i="7"/>
  <c r="PB44" i="7"/>
  <c r="PC44" i="7"/>
  <c r="PD44" i="7"/>
  <c r="PE44" i="7"/>
  <c r="PF44" i="7"/>
  <c r="PG44" i="7"/>
  <c r="PH44" i="7"/>
  <c r="PI44" i="7"/>
  <c r="PJ44" i="7"/>
  <c r="PK44" i="7"/>
  <c r="PL44" i="7"/>
  <c r="PM44" i="7"/>
  <c r="PN44" i="7"/>
  <c r="PO44" i="7"/>
  <c r="PP44" i="7"/>
  <c r="PQ44" i="7"/>
  <c r="PR44" i="7"/>
  <c r="PS44" i="7"/>
  <c r="PT44" i="7"/>
  <c r="PU44" i="7"/>
  <c r="PV44" i="7"/>
  <c r="PW44" i="7"/>
  <c r="PX44" i="7"/>
  <c r="PY44" i="7"/>
  <c r="PZ44" i="7"/>
  <c r="QA44" i="7"/>
  <c r="QB44" i="7"/>
  <c r="QC44" i="7"/>
  <c r="QD44" i="7"/>
  <c r="QE44" i="7"/>
  <c r="QF44" i="7"/>
  <c r="QG44" i="7"/>
  <c r="QH44" i="7"/>
  <c r="QI44" i="7"/>
  <c r="QJ44" i="7"/>
  <c r="QK44" i="7"/>
  <c r="QL44" i="7"/>
  <c r="QM44" i="7"/>
  <c r="QN44" i="7"/>
  <c r="QO44" i="7"/>
  <c r="QP44" i="7"/>
  <c r="QQ44" i="7"/>
  <c r="QR44" i="7"/>
  <c r="QS44" i="7"/>
  <c r="QT44" i="7"/>
  <c r="QU44" i="7"/>
  <c r="QV44" i="7"/>
  <c r="QW44" i="7"/>
  <c r="QX44" i="7"/>
  <c r="QY44" i="7"/>
  <c r="QZ44" i="7"/>
  <c r="RA44" i="7"/>
  <c r="BB45" i="7"/>
  <c r="JF45" i="7"/>
  <c r="JH45" i="7"/>
  <c r="JI45" i="7"/>
  <c r="JL45" i="7"/>
  <c r="JM45" i="7"/>
  <c r="JN45" i="7"/>
  <c r="JO45" i="7"/>
  <c r="JP45" i="7"/>
  <c r="JQ45" i="7"/>
  <c r="JT45" i="7"/>
  <c r="JU45" i="7"/>
  <c r="JV45" i="7"/>
  <c r="JW45" i="7"/>
  <c r="JX45" i="7"/>
  <c r="JY45" i="7"/>
  <c r="JZ45" i="7"/>
  <c r="KA45" i="7"/>
  <c r="KB45" i="7"/>
  <c r="KC45" i="7"/>
  <c r="KD45" i="7"/>
  <c r="KE45" i="7"/>
  <c r="KF45" i="7"/>
  <c r="KG45" i="7"/>
  <c r="KH45" i="7"/>
  <c r="KI45" i="7"/>
  <c r="KN45" i="7"/>
  <c r="KO45" i="7"/>
  <c r="KP45" i="7"/>
  <c r="KQ45" i="7"/>
  <c r="KT45" i="7"/>
  <c r="KU45" i="7"/>
  <c r="KV45" i="7"/>
  <c r="KW45" i="7"/>
  <c r="KX45" i="7"/>
  <c r="KY45" i="7"/>
  <c r="KZ45" i="7"/>
  <c r="LA45" i="7"/>
  <c r="LB45" i="7"/>
  <c r="LC45" i="7"/>
  <c r="LL45" i="7"/>
  <c r="LM45" i="7"/>
  <c r="LZ45" i="7"/>
  <c r="MA45" i="7"/>
  <c r="MD45" i="7"/>
  <c r="ME45" i="7"/>
  <c r="MF45" i="7"/>
  <c r="MG45" i="7"/>
  <c r="MH45" i="7"/>
  <c r="MI45" i="7"/>
  <c r="MJ45" i="7"/>
  <c r="MK45" i="7"/>
  <c r="ML45" i="7"/>
  <c r="MM45" i="7"/>
  <c r="MN45" i="7"/>
  <c r="MO45" i="7"/>
  <c r="MP45" i="7"/>
  <c r="MQ45" i="7"/>
  <c r="MT45" i="7"/>
  <c r="MU45" i="7"/>
  <c r="MV45" i="7"/>
  <c r="MW45" i="7"/>
  <c r="MX45" i="7"/>
  <c r="MY45" i="7"/>
  <c r="NH45" i="7"/>
  <c r="NI45" i="7"/>
  <c r="NJ45" i="7"/>
  <c r="NK45" i="7"/>
  <c r="NL45" i="7"/>
  <c r="NM45" i="7"/>
  <c r="NN45" i="7"/>
  <c r="NO45" i="7"/>
  <c r="NP45" i="7"/>
  <c r="NQ45" i="7"/>
  <c r="NR45" i="7"/>
  <c r="NS45" i="7"/>
  <c r="NT45" i="7"/>
  <c r="NU45" i="7"/>
  <c r="NV45" i="7"/>
  <c r="NW45" i="7"/>
  <c r="NX45" i="7"/>
  <c r="NY45" i="7"/>
  <c r="NZ45" i="7"/>
  <c r="OA45" i="7"/>
  <c r="OB45" i="7"/>
  <c r="OC45" i="7"/>
  <c r="OD45" i="7"/>
  <c r="OE45" i="7"/>
  <c r="OF45" i="7"/>
  <c r="OG45" i="7"/>
  <c r="OH45" i="7"/>
  <c r="OI45" i="7"/>
  <c r="OK45" i="7"/>
  <c r="OL45" i="7"/>
  <c r="OM45" i="7"/>
  <c r="PB45" i="7"/>
  <c r="PC45" i="7"/>
  <c r="PD45" i="7"/>
  <c r="PE45" i="7"/>
  <c r="PF45" i="7"/>
  <c r="PG45" i="7"/>
  <c r="PH45" i="7"/>
  <c r="PI45" i="7"/>
  <c r="PJ45" i="7"/>
  <c r="PK45" i="7"/>
  <c r="PL45" i="7"/>
  <c r="PM45" i="7"/>
  <c r="PN45" i="7"/>
  <c r="PO45" i="7"/>
  <c r="PP45" i="7"/>
  <c r="PQ45" i="7"/>
  <c r="PR45" i="7"/>
  <c r="PS45" i="7"/>
  <c r="PT45" i="7"/>
  <c r="PU45" i="7"/>
  <c r="PV45" i="7"/>
  <c r="PW45" i="7"/>
  <c r="PX45" i="7"/>
  <c r="PY45" i="7"/>
  <c r="PZ45" i="7"/>
  <c r="QA45" i="7"/>
  <c r="QB45" i="7"/>
  <c r="QC45" i="7"/>
  <c r="QD45" i="7"/>
  <c r="QE45" i="7"/>
  <c r="QF45" i="7"/>
  <c r="QG45" i="7"/>
  <c r="QH45" i="7"/>
  <c r="QI45" i="7"/>
  <c r="QJ45" i="7"/>
  <c r="QK45" i="7"/>
  <c r="QL45" i="7"/>
  <c r="QM45" i="7"/>
  <c r="QN45" i="7"/>
  <c r="QO45" i="7"/>
  <c r="QP45" i="7"/>
  <c r="QQ45" i="7"/>
  <c r="QR45" i="7"/>
  <c r="QS45" i="7"/>
  <c r="QT45" i="7"/>
  <c r="QU45" i="7"/>
  <c r="QV45" i="7"/>
  <c r="QW45" i="7"/>
  <c r="QX45" i="7"/>
  <c r="QY45" i="7"/>
  <c r="QZ45" i="7"/>
  <c r="RA45" i="7"/>
  <c r="BB46" i="7"/>
  <c r="JF46" i="7"/>
  <c r="JH46" i="7"/>
  <c r="JI46" i="7"/>
  <c r="JL46" i="7"/>
  <c r="JM46" i="7"/>
  <c r="JN46" i="7"/>
  <c r="JO46" i="7"/>
  <c r="JP46" i="7"/>
  <c r="JQ46" i="7"/>
  <c r="JT46" i="7"/>
  <c r="JU46" i="7"/>
  <c r="JV46" i="7"/>
  <c r="JW46" i="7"/>
  <c r="JX46" i="7"/>
  <c r="JY46" i="7"/>
  <c r="JZ46" i="7"/>
  <c r="KA46" i="7"/>
  <c r="KB46" i="7"/>
  <c r="KC46" i="7"/>
  <c r="KD46" i="7"/>
  <c r="KE46" i="7"/>
  <c r="KF46" i="7"/>
  <c r="KG46" i="7"/>
  <c r="KH46" i="7"/>
  <c r="KI46" i="7"/>
  <c r="KN46" i="7"/>
  <c r="KO46" i="7"/>
  <c r="KP46" i="7"/>
  <c r="KQ46" i="7"/>
  <c r="KT46" i="7"/>
  <c r="KU46" i="7"/>
  <c r="KV46" i="7"/>
  <c r="KW46" i="7"/>
  <c r="KX46" i="7"/>
  <c r="KY46" i="7"/>
  <c r="KZ46" i="7"/>
  <c r="LA46" i="7"/>
  <c r="LB46" i="7"/>
  <c r="LC46" i="7"/>
  <c r="LL46" i="7"/>
  <c r="LM46" i="7"/>
  <c r="LZ46" i="7"/>
  <c r="MA46" i="7"/>
  <c r="MD46" i="7"/>
  <c r="ME46" i="7"/>
  <c r="MF46" i="7"/>
  <c r="MG46" i="7"/>
  <c r="MH46" i="7"/>
  <c r="MI46" i="7"/>
  <c r="MJ46" i="7"/>
  <c r="MK46" i="7"/>
  <c r="ML46" i="7"/>
  <c r="MM46" i="7"/>
  <c r="MN46" i="7"/>
  <c r="MO46" i="7"/>
  <c r="MP46" i="7"/>
  <c r="MQ46" i="7"/>
  <c r="MT46" i="7"/>
  <c r="MU46" i="7"/>
  <c r="MV46" i="7"/>
  <c r="MW46" i="7"/>
  <c r="MX46" i="7"/>
  <c r="MY46" i="7"/>
  <c r="NH46" i="7"/>
  <c r="NI46" i="7"/>
  <c r="NJ46" i="7"/>
  <c r="NK46" i="7"/>
  <c r="NL46" i="7"/>
  <c r="NM46" i="7"/>
  <c r="NN46" i="7"/>
  <c r="NO46" i="7"/>
  <c r="NP46" i="7"/>
  <c r="NQ46" i="7"/>
  <c r="NR46" i="7"/>
  <c r="NS46" i="7"/>
  <c r="NT46" i="7"/>
  <c r="NU46" i="7"/>
  <c r="NV46" i="7"/>
  <c r="NW46" i="7"/>
  <c r="NX46" i="7"/>
  <c r="NY46" i="7"/>
  <c r="NZ46" i="7"/>
  <c r="OA46" i="7"/>
  <c r="OB46" i="7"/>
  <c r="OC46" i="7"/>
  <c r="OD46" i="7"/>
  <c r="OE46" i="7"/>
  <c r="OF46" i="7"/>
  <c r="OG46" i="7"/>
  <c r="OH46" i="7"/>
  <c r="OI46" i="7"/>
  <c r="OK46" i="7"/>
  <c r="OL46" i="7"/>
  <c r="OM46" i="7"/>
  <c r="PB46" i="7"/>
  <c r="PC46" i="7"/>
  <c r="PD46" i="7"/>
  <c r="PE46" i="7"/>
  <c r="PF46" i="7"/>
  <c r="PG46" i="7"/>
  <c r="PH46" i="7"/>
  <c r="PI46" i="7"/>
  <c r="PJ46" i="7"/>
  <c r="PK46" i="7"/>
  <c r="PL46" i="7"/>
  <c r="PM46" i="7"/>
  <c r="PN46" i="7"/>
  <c r="PO46" i="7"/>
  <c r="PP46" i="7"/>
  <c r="PQ46" i="7"/>
  <c r="PR46" i="7"/>
  <c r="PS46" i="7"/>
  <c r="PT46" i="7"/>
  <c r="PU46" i="7"/>
  <c r="PV46" i="7"/>
  <c r="PW46" i="7"/>
  <c r="PX46" i="7"/>
  <c r="PY46" i="7"/>
  <c r="PZ46" i="7"/>
  <c r="QA46" i="7"/>
  <c r="QB46" i="7"/>
  <c r="QC46" i="7"/>
  <c r="QD46" i="7"/>
  <c r="QE46" i="7"/>
  <c r="QF46" i="7"/>
  <c r="QG46" i="7"/>
  <c r="QH46" i="7"/>
  <c r="QI46" i="7"/>
  <c r="QJ46" i="7"/>
  <c r="QK46" i="7"/>
  <c r="QL46" i="7"/>
  <c r="QM46" i="7"/>
  <c r="QN46" i="7"/>
  <c r="QO46" i="7"/>
  <c r="QP46" i="7"/>
  <c r="QQ46" i="7"/>
  <c r="QR46" i="7"/>
  <c r="QS46" i="7"/>
  <c r="QT46" i="7"/>
  <c r="QU46" i="7"/>
  <c r="QV46" i="7"/>
  <c r="QW46" i="7"/>
  <c r="QX46" i="7"/>
  <c r="QY46" i="7"/>
  <c r="QZ46" i="7"/>
  <c r="RA46" i="7"/>
  <c r="BB47" i="7"/>
  <c r="JF47" i="7"/>
  <c r="JH47" i="7"/>
  <c r="JI47" i="7"/>
  <c r="JL47" i="7"/>
  <c r="JM47" i="7"/>
  <c r="JN47" i="7"/>
  <c r="JO47" i="7"/>
  <c r="JP47" i="7"/>
  <c r="JQ47" i="7"/>
  <c r="JT47" i="7"/>
  <c r="JU47" i="7"/>
  <c r="JV47" i="7"/>
  <c r="JW47" i="7"/>
  <c r="JX47" i="7"/>
  <c r="JY47" i="7"/>
  <c r="JZ47" i="7"/>
  <c r="KA47" i="7"/>
  <c r="KB47" i="7"/>
  <c r="KC47" i="7"/>
  <c r="KD47" i="7"/>
  <c r="KE47" i="7"/>
  <c r="KF47" i="7"/>
  <c r="KG47" i="7"/>
  <c r="KH47" i="7"/>
  <c r="KI47" i="7"/>
  <c r="KN47" i="7"/>
  <c r="KO47" i="7"/>
  <c r="KP47" i="7"/>
  <c r="KQ47" i="7"/>
  <c r="KT47" i="7"/>
  <c r="KU47" i="7"/>
  <c r="KV47" i="7"/>
  <c r="KW47" i="7"/>
  <c r="KX47" i="7"/>
  <c r="KY47" i="7"/>
  <c r="KZ47" i="7"/>
  <c r="LA47" i="7"/>
  <c r="LB47" i="7"/>
  <c r="LC47" i="7"/>
  <c r="LL47" i="7"/>
  <c r="LM47" i="7"/>
  <c r="LZ47" i="7"/>
  <c r="MA47" i="7"/>
  <c r="MD47" i="7"/>
  <c r="ME47" i="7"/>
  <c r="MF47" i="7"/>
  <c r="MG47" i="7"/>
  <c r="MH47" i="7"/>
  <c r="MI47" i="7"/>
  <c r="MJ47" i="7"/>
  <c r="MK47" i="7"/>
  <c r="ML47" i="7"/>
  <c r="MM47" i="7"/>
  <c r="MN47" i="7"/>
  <c r="MO47" i="7"/>
  <c r="MP47" i="7"/>
  <c r="MQ47" i="7"/>
  <c r="MT47" i="7"/>
  <c r="MU47" i="7"/>
  <c r="MV47" i="7"/>
  <c r="MW47" i="7"/>
  <c r="MX47" i="7"/>
  <c r="MY47" i="7"/>
  <c r="NH47" i="7"/>
  <c r="NI47" i="7"/>
  <c r="NJ47" i="7"/>
  <c r="NK47" i="7"/>
  <c r="NL47" i="7"/>
  <c r="NM47" i="7"/>
  <c r="NN47" i="7"/>
  <c r="NO47" i="7"/>
  <c r="NP47" i="7"/>
  <c r="NQ47" i="7"/>
  <c r="NR47" i="7"/>
  <c r="NS47" i="7"/>
  <c r="NT47" i="7"/>
  <c r="NU47" i="7"/>
  <c r="NV47" i="7"/>
  <c r="NW47" i="7"/>
  <c r="NX47" i="7"/>
  <c r="NY47" i="7"/>
  <c r="NZ47" i="7"/>
  <c r="OA47" i="7"/>
  <c r="OB47" i="7"/>
  <c r="OC47" i="7"/>
  <c r="OD47" i="7"/>
  <c r="OE47" i="7"/>
  <c r="OF47" i="7"/>
  <c r="OG47" i="7"/>
  <c r="OH47" i="7"/>
  <c r="OI47" i="7"/>
  <c r="OK47" i="7"/>
  <c r="OL47" i="7"/>
  <c r="OM47" i="7"/>
  <c r="PB47" i="7"/>
  <c r="PC47" i="7"/>
  <c r="PD47" i="7"/>
  <c r="PE47" i="7"/>
  <c r="PF47" i="7"/>
  <c r="PG47" i="7"/>
  <c r="PH47" i="7"/>
  <c r="PI47" i="7"/>
  <c r="PJ47" i="7"/>
  <c r="PK47" i="7"/>
  <c r="PL47" i="7"/>
  <c r="PM47" i="7"/>
  <c r="PN47" i="7"/>
  <c r="PO47" i="7"/>
  <c r="PP47" i="7"/>
  <c r="PQ47" i="7"/>
  <c r="PR47" i="7"/>
  <c r="PS47" i="7"/>
  <c r="PT47" i="7"/>
  <c r="PU47" i="7"/>
  <c r="PV47" i="7"/>
  <c r="PW47" i="7"/>
  <c r="PX47" i="7"/>
  <c r="PY47" i="7"/>
  <c r="PZ47" i="7"/>
  <c r="QA47" i="7"/>
  <c r="QB47" i="7"/>
  <c r="QC47" i="7"/>
  <c r="QD47" i="7"/>
  <c r="QE47" i="7"/>
  <c r="QF47" i="7"/>
  <c r="QG47" i="7"/>
  <c r="QH47" i="7"/>
  <c r="QI47" i="7"/>
  <c r="QJ47" i="7"/>
  <c r="QK47" i="7"/>
  <c r="QL47" i="7"/>
  <c r="QM47" i="7"/>
  <c r="QN47" i="7"/>
  <c r="QO47" i="7"/>
  <c r="QP47" i="7"/>
  <c r="QQ47" i="7"/>
  <c r="QR47" i="7"/>
  <c r="QS47" i="7"/>
  <c r="QT47" i="7"/>
  <c r="QU47" i="7"/>
  <c r="QV47" i="7"/>
  <c r="QW47" i="7"/>
  <c r="QX47" i="7"/>
  <c r="QY47" i="7"/>
  <c r="QZ47" i="7"/>
  <c r="RA47" i="7"/>
  <c r="BB48" i="7"/>
  <c r="JF48" i="7"/>
  <c r="JH48" i="7"/>
  <c r="JI48" i="7"/>
  <c r="JL48" i="7"/>
  <c r="JM48" i="7"/>
  <c r="JN48" i="7"/>
  <c r="JO48" i="7"/>
  <c r="JP48" i="7"/>
  <c r="JQ48" i="7"/>
  <c r="JT48" i="7"/>
  <c r="JU48" i="7"/>
  <c r="JV48" i="7"/>
  <c r="JW48" i="7"/>
  <c r="JX48" i="7"/>
  <c r="JY48" i="7"/>
  <c r="JZ48" i="7"/>
  <c r="KA48" i="7"/>
  <c r="KB48" i="7"/>
  <c r="KC48" i="7"/>
  <c r="KD48" i="7"/>
  <c r="KE48" i="7"/>
  <c r="KF48" i="7"/>
  <c r="KG48" i="7"/>
  <c r="KH48" i="7"/>
  <c r="KI48" i="7"/>
  <c r="KN48" i="7"/>
  <c r="KO48" i="7"/>
  <c r="KP48" i="7"/>
  <c r="KQ48" i="7"/>
  <c r="KT48" i="7"/>
  <c r="KU48" i="7"/>
  <c r="KV48" i="7"/>
  <c r="KW48" i="7"/>
  <c r="KX48" i="7"/>
  <c r="KY48" i="7"/>
  <c r="KZ48" i="7"/>
  <c r="LA48" i="7"/>
  <c r="LB48" i="7"/>
  <c r="LC48" i="7"/>
  <c r="LL48" i="7"/>
  <c r="LM48" i="7"/>
  <c r="LZ48" i="7"/>
  <c r="MA48" i="7"/>
  <c r="MD48" i="7"/>
  <c r="ME48" i="7"/>
  <c r="MF48" i="7"/>
  <c r="MG48" i="7"/>
  <c r="MH48" i="7"/>
  <c r="MI48" i="7"/>
  <c r="MJ48" i="7"/>
  <c r="MK48" i="7"/>
  <c r="ML48" i="7"/>
  <c r="MM48" i="7"/>
  <c r="MN48" i="7"/>
  <c r="MO48" i="7"/>
  <c r="MP48" i="7"/>
  <c r="MQ48" i="7"/>
  <c r="MT48" i="7"/>
  <c r="MU48" i="7"/>
  <c r="MV48" i="7"/>
  <c r="MW48" i="7"/>
  <c r="MX48" i="7"/>
  <c r="MY48" i="7"/>
  <c r="NH48" i="7"/>
  <c r="NI48" i="7"/>
  <c r="NJ48" i="7"/>
  <c r="NK48" i="7"/>
  <c r="NL48" i="7"/>
  <c r="NM48" i="7"/>
  <c r="NN48" i="7"/>
  <c r="NO48" i="7"/>
  <c r="NP48" i="7"/>
  <c r="NQ48" i="7"/>
  <c r="NR48" i="7"/>
  <c r="NS48" i="7"/>
  <c r="NT48" i="7"/>
  <c r="NU48" i="7"/>
  <c r="NV48" i="7"/>
  <c r="NW48" i="7"/>
  <c r="NX48" i="7"/>
  <c r="NY48" i="7"/>
  <c r="NZ48" i="7"/>
  <c r="OA48" i="7"/>
  <c r="OB48" i="7"/>
  <c r="OC48" i="7"/>
  <c r="OD48" i="7"/>
  <c r="OE48" i="7"/>
  <c r="OF48" i="7"/>
  <c r="OG48" i="7"/>
  <c r="OH48" i="7"/>
  <c r="OI48" i="7"/>
  <c r="OK48" i="7"/>
  <c r="OL48" i="7"/>
  <c r="OM48" i="7"/>
  <c r="PB48" i="7"/>
  <c r="PC48" i="7"/>
  <c r="PD48" i="7"/>
  <c r="PE48" i="7"/>
  <c r="PF48" i="7"/>
  <c r="PG48" i="7"/>
  <c r="PH48" i="7"/>
  <c r="PI48" i="7"/>
  <c r="PJ48" i="7"/>
  <c r="PK48" i="7"/>
  <c r="PL48" i="7"/>
  <c r="PM48" i="7"/>
  <c r="PN48" i="7"/>
  <c r="PO48" i="7"/>
  <c r="PP48" i="7"/>
  <c r="PQ48" i="7"/>
  <c r="PR48" i="7"/>
  <c r="PS48" i="7"/>
  <c r="PT48" i="7"/>
  <c r="PU48" i="7"/>
  <c r="PV48" i="7"/>
  <c r="PW48" i="7"/>
  <c r="PX48" i="7"/>
  <c r="PY48" i="7"/>
  <c r="PZ48" i="7"/>
  <c r="QA48" i="7"/>
  <c r="QB48" i="7"/>
  <c r="QC48" i="7"/>
  <c r="QD48" i="7"/>
  <c r="QE48" i="7"/>
  <c r="QF48" i="7"/>
  <c r="QG48" i="7"/>
  <c r="QH48" i="7"/>
  <c r="QI48" i="7"/>
  <c r="QJ48" i="7"/>
  <c r="QK48" i="7"/>
  <c r="QL48" i="7"/>
  <c r="QM48" i="7"/>
  <c r="QN48" i="7"/>
  <c r="QO48" i="7"/>
  <c r="QP48" i="7"/>
  <c r="QQ48" i="7"/>
  <c r="QR48" i="7"/>
  <c r="QS48" i="7"/>
  <c r="QT48" i="7"/>
  <c r="QU48" i="7"/>
  <c r="QV48" i="7"/>
  <c r="QW48" i="7"/>
  <c r="QX48" i="7"/>
  <c r="QY48" i="7"/>
  <c r="QZ48" i="7"/>
  <c r="RA48" i="7"/>
  <c r="BB49" i="7"/>
  <c r="JF49" i="7"/>
  <c r="JH49" i="7"/>
  <c r="JI49" i="7"/>
  <c r="JL49" i="7"/>
  <c r="JM49" i="7"/>
  <c r="JN49" i="7"/>
  <c r="JO49" i="7"/>
  <c r="JP49" i="7"/>
  <c r="JQ49" i="7"/>
  <c r="JT49" i="7"/>
  <c r="JU49" i="7"/>
  <c r="JV49" i="7"/>
  <c r="JW49" i="7"/>
  <c r="JX49" i="7"/>
  <c r="JY49" i="7"/>
  <c r="JZ49" i="7"/>
  <c r="KA49" i="7"/>
  <c r="KB49" i="7"/>
  <c r="KC49" i="7"/>
  <c r="KD49" i="7"/>
  <c r="KE49" i="7"/>
  <c r="KF49" i="7"/>
  <c r="KG49" i="7"/>
  <c r="KH49" i="7"/>
  <c r="KI49" i="7"/>
  <c r="KN49" i="7"/>
  <c r="KO49" i="7"/>
  <c r="KP49" i="7"/>
  <c r="KQ49" i="7"/>
  <c r="KT49" i="7"/>
  <c r="KU49" i="7"/>
  <c r="KV49" i="7"/>
  <c r="KW49" i="7"/>
  <c r="KX49" i="7"/>
  <c r="KY49" i="7"/>
  <c r="KZ49" i="7"/>
  <c r="LA49" i="7"/>
  <c r="LB49" i="7"/>
  <c r="LC49" i="7"/>
  <c r="LL49" i="7"/>
  <c r="LM49" i="7"/>
  <c r="LZ49" i="7"/>
  <c r="MA49" i="7"/>
  <c r="MD49" i="7"/>
  <c r="ME49" i="7"/>
  <c r="MF49" i="7"/>
  <c r="MG49" i="7"/>
  <c r="MH49" i="7"/>
  <c r="MI49" i="7"/>
  <c r="MJ49" i="7"/>
  <c r="MK49" i="7"/>
  <c r="ML49" i="7"/>
  <c r="MM49" i="7"/>
  <c r="MN49" i="7"/>
  <c r="MO49" i="7"/>
  <c r="MP49" i="7"/>
  <c r="MQ49" i="7"/>
  <c r="MT49" i="7"/>
  <c r="MU49" i="7"/>
  <c r="MV49" i="7"/>
  <c r="MW49" i="7"/>
  <c r="MX49" i="7"/>
  <c r="MY49" i="7"/>
  <c r="NH49" i="7"/>
  <c r="NI49" i="7"/>
  <c r="NJ49" i="7"/>
  <c r="NK49" i="7"/>
  <c r="NL49" i="7"/>
  <c r="NM49" i="7"/>
  <c r="NN49" i="7"/>
  <c r="NO49" i="7"/>
  <c r="NP49" i="7"/>
  <c r="NQ49" i="7"/>
  <c r="NR49" i="7"/>
  <c r="NS49" i="7"/>
  <c r="NT49" i="7"/>
  <c r="NU49" i="7"/>
  <c r="NV49" i="7"/>
  <c r="NW49" i="7"/>
  <c r="NX49" i="7"/>
  <c r="NY49" i="7"/>
  <c r="NZ49" i="7"/>
  <c r="OA49" i="7"/>
  <c r="OB49" i="7"/>
  <c r="OC49" i="7"/>
  <c r="OD49" i="7"/>
  <c r="OE49" i="7"/>
  <c r="OF49" i="7"/>
  <c r="OG49" i="7"/>
  <c r="OI49" i="7"/>
  <c r="OL49" i="7"/>
  <c r="OM49" i="7"/>
  <c r="PB49" i="7"/>
  <c r="PC49" i="7"/>
  <c r="PD49" i="7"/>
  <c r="PE49" i="7"/>
  <c r="PF49" i="7"/>
  <c r="PG49" i="7"/>
  <c r="PH49" i="7"/>
  <c r="PI49" i="7"/>
  <c r="PJ49" i="7"/>
  <c r="PK49" i="7"/>
  <c r="PL49" i="7"/>
  <c r="PM49" i="7"/>
  <c r="PN49" i="7"/>
  <c r="PO49" i="7"/>
  <c r="PP49" i="7"/>
  <c r="PQ49" i="7"/>
  <c r="PR49" i="7"/>
  <c r="PS49" i="7"/>
  <c r="PT49" i="7"/>
  <c r="PU49" i="7"/>
  <c r="PV49" i="7"/>
  <c r="PW49" i="7"/>
  <c r="PX49" i="7"/>
  <c r="PY49" i="7"/>
  <c r="PZ49" i="7"/>
  <c r="QA49" i="7"/>
  <c r="QB49" i="7"/>
  <c r="QC49" i="7"/>
  <c r="QD49" i="7"/>
  <c r="QE49" i="7"/>
  <c r="QF49" i="7"/>
  <c r="QG49" i="7"/>
  <c r="QH49" i="7"/>
  <c r="QI49" i="7"/>
  <c r="QJ49" i="7"/>
  <c r="QK49" i="7"/>
  <c r="QL49" i="7"/>
  <c r="QM49" i="7"/>
  <c r="QN49" i="7"/>
  <c r="QO49" i="7"/>
  <c r="QP49" i="7"/>
  <c r="QQ49" i="7"/>
  <c r="QR49" i="7"/>
  <c r="QS49" i="7"/>
  <c r="QT49" i="7"/>
  <c r="QU49" i="7"/>
  <c r="QV49" i="7"/>
  <c r="QW49" i="7"/>
  <c r="QX49" i="7"/>
  <c r="QY49" i="7"/>
  <c r="QZ49" i="7"/>
  <c r="RA49" i="7"/>
  <c r="BB50" i="7"/>
  <c r="JF50" i="7"/>
  <c r="JH50" i="7"/>
  <c r="JI50" i="7"/>
  <c r="JL50" i="7"/>
  <c r="JM50" i="7"/>
  <c r="JN50" i="7"/>
  <c r="JO50" i="7"/>
  <c r="JP50" i="7"/>
  <c r="JQ50" i="7"/>
  <c r="JT50" i="7"/>
  <c r="JU50" i="7"/>
  <c r="JV50" i="7"/>
  <c r="JW50" i="7"/>
  <c r="JX50" i="7"/>
  <c r="JY50" i="7"/>
  <c r="JZ50" i="7"/>
  <c r="KA50" i="7"/>
  <c r="KB50" i="7"/>
  <c r="KC50" i="7"/>
  <c r="KD50" i="7"/>
  <c r="KE50" i="7"/>
  <c r="KF50" i="7"/>
  <c r="KG50" i="7"/>
  <c r="KH50" i="7"/>
  <c r="KI50" i="7"/>
  <c r="KN50" i="7"/>
  <c r="KO50" i="7"/>
  <c r="KP50" i="7"/>
  <c r="KQ50" i="7"/>
  <c r="KT50" i="7"/>
  <c r="KU50" i="7"/>
  <c r="KV50" i="7"/>
  <c r="KW50" i="7"/>
  <c r="KX50" i="7"/>
  <c r="KY50" i="7"/>
  <c r="KZ50" i="7"/>
  <c r="LA50" i="7"/>
  <c r="LB50" i="7"/>
  <c r="LC50" i="7"/>
  <c r="LL50" i="7"/>
  <c r="LM50" i="7"/>
  <c r="LZ50" i="7"/>
  <c r="MA50" i="7"/>
  <c r="MD50" i="7"/>
  <c r="ME50" i="7"/>
  <c r="MF50" i="7"/>
  <c r="MG50" i="7"/>
  <c r="MH50" i="7"/>
  <c r="MI50" i="7"/>
  <c r="MJ50" i="7"/>
  <c r="MK50" i="7"/>
  <c r="ML50" i="7"/>
  <c r="MM50" i="7"/>
  <c r="MN50" i="7"/>
  <c r="MO50" i="7"/>
  <c r="MP50" i="7"/>
  <c r="MQ50" i="7"/>
  <c r="MT50" i="7"/>
  <c r="MU50" i="7"/>
  <c r="MV50" i="7"/>
  <c r="MW50" i="7"/>
  <c r="MX50" i="7"/>
  <c r="MY50" i="7"/>
  <c r="NH50" i="7"/>
  <c r="NI50" i="7"/>
  <c r="NJ50" i="7"/>
  <c r="NK50" i="7"/>
  <c r="NL50" i="7"/>
  <c r="NM50" i="7"/>
  <c r="NN50" i="7"/>
  <c r="NO50" i="7"/>
  <c r="NP50" i="7"/>
  <c r="NQ50" i="7"/>
  <c r="NR50" i="7"/>
  <c r="NS50" i="7"/>
  <c r="NT50" i="7"/>
  <c r="NU50" i="7"/>
  <c r="NV50" i="7"/>
  <c r="NW50" i="7"/>
  <c r="NX50" i="7"/>
  <c r="NY50" i="7"/>
  <c r="NZ50" i="7"/>
  <c r="OA50" i="7"/>
  <c r="OB50" i="7"/>
  <c r="OC50" i="7"/>
  <c r="OD50" i="7"/>
  <c r="OE50" i="7"/>
  <c r="OF50" i="7"/>
  <c r="OG50" i="7"/>
  <c r="OH50" i="7"/>
  <c r="OI50" i="7"/>
  <c r="OL50" i="7"/>
  <c r="OM50" i="7"/>
  <c r="PB50" i="7"/>
  <c r="PC50" i="7"/>
  <c r="PD50" i="7"/>
  <c r="PE50" i="7"/>
  <c r="PF50" i="7"/>
  <c r="PG50" i="7"/>
  <c r="PH50" i="7"/>
  <c r="PI50" i="7"/>
  <c r="PJ50" i="7"/>
  <c r="PK50" i="7"/>
  <c r="PL50" i="7"/>
  <c r="PM50" i="7"/>
  <c r="PN50" i="7"/>
  <c r="PO50" i="7"/>
  <c r="PP50" i="7"/>
  <c r="PQ50" i="7"/>
  <c r="PR50" i="7"/>
  <c r="PS50" i="7"/>
  <c r="PT50" i="7"/>
  <c r="PU50" i="7"/>
  <c r="PV50" i="7"/>
  <c r="PW50" i="7"/>
  <c r="PX50" i="7"/>
  <c r="PY50" i="7"/>
  <c r="PZ50" i="7"/>
  <c r="QA50" i="7"/>
  <c r="QB50" i="7"/>
  <c r="QC50" i="7"/>
  <c r="QD50" i="7"/>
  <c r="QE50" i="7"/>
  <c r="QF50" i="7"/>
  <c r="QG50" i="7"/>
  <c r="QH50" i="7"/>
  <c r="QI50" i="7"/>
  <c r="QJ50" i="7"/>
  <c r="QK50" i="7"/>
  <c r="QL50" i="7"/>
  <c r="QM50" i="7"/>
  <c r="QN50" i="7"/>
  <c r="QO50" i="7"/>
  <c r="QP50" i="7"/>
  <c r="QQ50" i="7"/>
  <c r="QR50" i="7"/>
  <c r="QS50" i="7"/>
  <c r="QT50" i="7"/>
  <c r="QU50" i="7"/>
  <c r="QV50" i="7"/>
  <c r="QW50" i="7"/>
  <c r="QX50" i="7"/>
  <c r="QY50" i="7"/>
  <c r="QZ50" i="7"/>
  <c r="RA50" i="7"/>
  <c r="BB51" i="7"/>
  <c r="JF51" i="7"/>
  <c r="JH51" i="7"/>
  <c r="JI51" i="7"/>
  <c r="JL51" i="7"/>
  <c r="JM51" i="7"/>
  <c r="JN51" i="7"/>
  <c r="JO51" i="7"/>
  <c r="JP51" i="7"/>
  <c r="JQ51" i="7"/>
  <c r="JT51" i="7"/>
  <c r="JU51" i="7"/>
  <c r="JV51" i="7"/>
  <c r="JW51" i="7"/>
  <c r="JX51" i="7"/>
  <c r="JY51" i="7"/>
  <c r="JZ51" i="7"/>
  <c r="KA51" i="7"/>
  <c r="KB51" i="7"/>
  <c r="KC51" i="7"/>
  <c r="KD51" i="7"/>
  <c r="KE51" i="7"/>
  <c r="KF51" i="7"/>
  <c r="KG51" i="7"/>
  <c r="KH51" i="7"/>
  <c r="KI51" i="7"/>
  <c r="KN51" i="7"/>
  <c r="KO51" i="7"/>
  <c r="KP51" i="7"/>
  <c r="KQ51" i="7"/>
  <c r="KT51" i="7"/>
  <c r="KU51" i="7"/>
  <c r="KV51" i="7"/>
  <c r="KW51" i="7"/>
  <c r="KX51" i="7"/>
  <c r="KY51" i="7"/>
  <c r="KZ51" i="7"/>
  <c r="LA51" i="7"/>
  <c r="LB51" i="7"/>
  <c r="LC51" i="7"/>
  <c r="LL51" i="7"/>
  <c r="LM51" i="7"/>
  <c r="LZ51" i="7"/>
  <c r="MA51" i="7"/>
  <c r="MD51" i="7"/>
  <c r="ME51" i="7"/>
  <c r="MF51" i="7"/>
  <c r="MG51" i="7"/>
  <c r="MH51" i="7"/>
  <c r="MI51" i="7"/>
  <c r="MJ51" i="7"/>
  <c r="MK51" i="7"/>
  <c r="ML51" i="7"/>
  <c r="MM51" i="7"/>
  <c r="MN51" i="7"/>
  <c r="MO51" i="7"/>
  <c r="MP51" i="7"/>
  <c r="MQ51" i="7"/>
  <c r="MT51" i="7"/>
  <c r="MU51" i="7"/>
  <c r="MV51" i="7"/>
  <c r="MW51" i="7"/>
  <c r="MX51" i="7"/>
  <c r="MY51" i="7"/>
  <c r="NH51" i="7"/>
  <c r="NI51" i="7"/>
  <c r="NJ51" i="7"/>
  <c r="NK51" i="7"/>
  <c r="NL51" i="7"/>
  <c r="NM51" i="7"/>
  <c r="NN51" i="7"/>
  <c r="NO51" i="7"/>
  <c r="NP51" i="7"/>
  <c r="NQ51" i="7"/>
  <c r="NR51" i="7"/>
  <c r="NS51" i="7"/>
  <c r="NT51" i="7"/>
  <c r="NU51" i="7"/>
  <c r="NV51" i="7"/>
  <c r="NW51" i="7"/>
  <c r="NX51" i="7"/>
  <c r="NY51" i="7"/>
  <c r="NZ51" i="7"/>
  <c r="OA51" i="7"/>
  <c r="OB51" i="7"/>
  <c r="OC51" i="7"/>
  <c r="OD51" i="7"/>
  <c r="OE51" i="7"/>
  <c r="OF51" i="7"/>
  <c r="OI51" i="7"/>
  <c r="OK51" i="7"/>
  <c r="OL51" i="7"/>
  <c r="OM51" i="7"/>
  <c r="PB51" i="7"/>
  <c r="PC51" i="7"/>
  <c r="PD51" i="7"/>
  <c r="PE51" i="7"/>
  <c r="PF51" i="7"/>
  <c r="PG51" i="7"/>
  <c r="PH51" i="7"/>
  <c r="PI51" i="7"/>
  <c r="PJ51" i="7"/>
  <c r="PK51" i="7"/>
  <c r="PL51" i="7"/>
  <c r="PM51" i="7"/>
  <c r="PN51" i="7"/>
  <c r="PO51" i="7"/>
  <c r="PP51" i="7"/>
  <c r="PQ51" i="7"/>
  <c r="PR51" i="7"/>
  <c r="PS51" i="7"/>
  <c r="PT51" i="7"/>
  <c r="PU51" i="7"/>
  <c r="PV51" i="7"/>
  <c r="PW51" i="7"/>
  <c r="PX51" i="7"/>
  <c r="PY51" i="7"/>
  <c r="PZ51" i="7"/>
  <c r="QA51" i="7"/>
  <c r="QB51" i="7"/>
  <c r="QC51" i="7"/>
  <c r="QD51" i="7"/>
  <c r="QE51" i="7"/>
  <c r="QF51" i="7"/>
  <c r="QG51" i="7"/>
  <c r="QH51" i="7"/>
  <c r="QI51" i="7"/>
  <c r="QJ51" i="7"/>
  <c r="QK51" i="7"/>
  <c r="QL51" i="7"/>
  <c r="QM51" i="7"/>
  <c r="QN51" i="7"/>
  <c r="QO51" i="7"/>
  <c r="QP51" i="7"/>
  <c r="QQ51" i="7"/>
  <c r="QR51" i="7"/>
  <c r="QS51" i="7"/>
  <c r="QT51" i="7"/>
  <c r="QU51" i="7"/>
  <c r="QV51" i="7"/>
  <c r="QW51" i="7"/>
  <c r="QX51" i="7"/>
  <c r="QY51" i="7"/>
  <c r="QZ51" i="7"/>
  <c r="RA51" i="7"/>
  <c r="BB52" i="7"/>
  <c r="JF52" i="7"/>
  <c r="JH52" i="7"/>
  <c r="JI52" i="7"/>
  <c r="JL52" i="7"/>
  <c r="JM52" i="7"/>
  <c r="JN52" i="7"/>
  <c r="JO52" i="7"/>
  <c r="JP52" i="7"/>
  <c r="JQ52" i="7"/>
  <c r="JT52" i="7"/>
  <c r="JU52" i="7"/>
  <c r="JV52" i="7"/>
  <c r="JW52" i="7"/>
  <c r="JX52" i="7"/>
  <c r="JY52" i="7"/>
  <c r="JZ52" i="7"/>
  <c r="KA52" i="7"/>
  <c r="KB52" i="7"/>
  <c r="KC52" i="7"/>
  <c r="KD52" i="7"/>
  <c r="KE52" i="7"/>
  <c r="KF52" i="7"/>
  <c r="KG52" i="7"/>
  <c r="KH52" i="7"/>
  <c r="KI52" i="7"/>
  <c r="KN52" i="7"/>
  <c r="KO52" i="7"/>
  <c r="KP52" i="7"/>
  <c r="KQ52" i="7"/>
  <c r="KT52" i="7"/>
  <c r="KU52" i="7"/>
  <c r="KV52" i="7"/>
  <c r="KW52" i="7"/>
  <c r="KX52" i="7"/>
  <c r="KY52" i="7"/>
  <c r="KZ52" i="7"/>
  <c r="LA52" i="7"/>
  <c r="LB52" i="7"/>
  <c r="LC52" i="7"/>
  <c r="LL52" i="7"/>
  <c r="LM52" i="7"/>
  <c r="LZ52" i="7"/>
  <c r="MA52" i="7"/>
  <c r="MD52" i="7"/>
  <c r="ME52" i="7"/>
  <c r="MF52" i="7"/>
  <c r="MG52" i="7"/>
  <c r="MH52" i="7"/>
  <c r="MI52" i="7"/>
  <c r="MJ52" i="7"/>
  <c r="MK52" i="7"/>
  <c r="ML52" i="7"/>
  <c r="MM52" i="7"/>
  <c r="MN52" i="7"/>
  <c r="MO52" i="7"/>
  <c r="MP52" i="7"/>
  <c r="MQ52" i="7"/>
  <c r="MT52" i="7"/>
  <c r="MU52" i="7"/>
  <c r="MV52" i="7"/>
  <c r="MW52" i="7"/>
  <c r="MX52" i="7"/>
  <c r="MY52" i="7"/>
  <c r="NH52" i="7"/>
  <c r="NI52" i="7"/>
  <c r="NJ52" i="7"/>
  <c r="NK52" i="7"/>
  <c r="NL52" i="7"/>
  <c r="NM52" i="7"/>
  <c r="NN52" i="7"/>
  <c r="NO52" i="7"/>
  <c r="NP52" i="7"/>
  <c r="NQ52" i="7"/>
  <c r="NR52" i="7"/>
  <c r="NS52" i="7"/>
  <c r="NT52" i="7"/>
  <c r="NU52" i="7"/>
  <c r="NV52" i="7"/>
  <c r="NW52" i="7"/>
  <c r="NX52" i="7"/>
  <c r="NY52" i="7"/>
  <c r="NZ52" i="7"/>
  <c r="OA52" i="7"/>
  <c r="OB52" i="7"/>
  <c r="OC52" i="7"/>
  <c r="OD52" i="7"/>
  <c r="OE52" i="7"/>
  <c r="OF52" i="7"/>
  <c r="OG52" i="7"/>
  <c r="OH52" i="7"/>
  <c r="OI52" i="7"/>
  <c r="OK52" i="7"/>
  <c r="OL52" i="7"/>
  <c r="OM52" i="7"/>
  <c r="PB52" i="7"/>
  <c r="PC52" i="7"/>
  <c r="PD52" i="7"/>
  <c r="PE52" i="7"/>
  <c r="PF52" i="7"/>
  <c r="PG52" i="7"/>
  <c r="PH52" i="7"/>
  <c r="PI52" i="7"/>
  <c r="PJ52" i="7"/>
  <c r="PK52" i="7"/>
  <c r="PL52" i="7"/>
  <c r="PM52" i="7"/>
  <c r="PN52" i="7"/>
  <c r="PO52" i="7"/>
  <c r="PP52" i="7"/>
  <c r="PQ52" i="7"/>
  <c r="PR52" i="7"/>
  <c r="PS52" i="7"/>
  <c r="PT52" i="7"/>
  <c r="PU52" i="7"/>
  <c r="PV52" i="7"/>
  <c r="PW52" i="7"/>
  <c r="PX52" i="7"/>
  <c r="PY52" i="7"/>
  <c r="PZ52" i="7"/>
  <c r="QA52" i="7"/>
  <c r="QB52" i="7"/>
  <c r="QC52" i="7"/>
  <c r="QD52" i="7"/>
  <c r="QE52" i="7"/>
  <c r="QF52" i="7"/>
  <c r="QG52" i="7"/>
  <c r="QH52" i="7"/>
  <c r="QI52" i="7"/>
  <c r="QJ52" i="7"/>
  <c r="QK52" i="7"/>
  <c r="QL52" i="7"/>
  <c r="QM52" i="7"/>
  <c r="QN52" i="7"/>
  <c r="QO52" i="7"/>
  <c r="QP52" i="7"/>
  <c r="QQ52" i="7"/>
  <c r="QR52" i="7"/>
  <c r="QS52" i="7"/>
  <c r="QT52" i="7"/>
  <c r="QU52" i="7"/>
  <c r="QV52" i="7"/>
  <c r="QW52" i="7"/>
  <c r="QX52" i="7"/>
  <c r="QY52" i="7"/>
  <c r="QZ52" i="7"/>
  <c r="RA52" i="7"/>
  <c r="BB53" i="7"/>
  <c r="JF53" i="7"/>
  <c r="JH53" i="7"/>
  <c r="JI53" i="7"/>
  <c r="JL53" i="7"/>
  <c r="JM53" i="7"/>
  <c r="JN53" i="7"/>
  <c r="JO53" i="7"/>
  <c r="JP53" i="7"/>
  <c r="JQ53" i="7"/>
  <c r="JT53" i="7"/>
  <c r="JU53" i="7"/>
  <c r="JV53" i="7"/>
  <c r="JW53" i="7"/>
  <c r="JX53" i="7"/>
  <c r="JY53" i="7"/>
  <c r="JZ53" i="7"/>
  <c r="KA53" i="7"/>
  <c r="KB53" i="7"/>
  <c r="KC53" i="7"/>
  <c r="KD53" i="7"/>
  <c r="KE53" i="7"/>
  <c r="KF53" i="7"/>
  <c r="KG53" i="7"/>
  <c r="KH53" i="7"/>
  <c r="KI53" i="7"/>
  <c r="KN53" i="7"/>
  <c r="KO53" i="7"/>
  <c r="KP53" i="7"/>
  <c r="KQ53" i="7"/>
  <c r="KT53" i="7"/>
  <c r="KU53" i="7"/>
  <c r="KV53" i="7"/>
  <c r="KW53" i="7"/>
  <c r="KX53" i="7"/>
  <c r="KY53" i="7"/>
  <c r="KZ53" i="7"/>
  <c r="LA53" i="7"/>
  <c r="LB53" i="7"/>
  <c r="LC53" i="7"/>
  <c r="LL53" i="7"/>
  <c r="LM53" i="7"/>
  <c r="LZ53" i="7"/>
  <c r="MA53" i="7"/>
  <c r="MD53" i="7"/>
  <c r="ME53" i="7"/>
  <c r="MF53" i="7"/>
  <c r="MG53" i="7"/>
  <c r="MH53" i="7"/>
  <c r="MI53" i="7"/>
  <c r="MJ53" i="7"/>
  <c r="MK53" i="7"/>
  <c r="ML53" i="7"/>
  <c r="MM53" i="7"/>
  <c r="MN53" i="7"/>
  <c r="MO53" i="7"/>
  <c r="MP53" i="7"/>
  <c r="MQ53" i="7"/>
  <c r="MT53" i="7"/>
  <c r="MU53" i="7"/>
  <c r="MV53" i="7"/>
  <c r="MW53" i="7"/>
  <c r="MX53" i="7"/>
  <c r="MY53" i="7"/>
  <c r="NH53" i="7"/>
  <c r="NI53" i="7"/>
  <c r="NJ53" i="7"/>
  <c r="NK53" i="7"/>
  <c r="NL53" i="7"/>
  <c r="NM53" i="7"/>
  <c r="NN53" i="7"/>
  <c r="NO53" i="7"/>
  <c r="NP53" i="7"/>
  <c r="NQ53" i="7"/>
  <c r="NR53" i="7"/>
  <c r="NS53" i="7"/>
  <c r="NT53" i="7"/>
  <c r="NU53" i="7"/>
  <c r="NV53" i="7"/>
  <c r="NW53" i="7"/>
  <c r="NX53" i="7"/>
  <c r="NY53" i="7"/>
  <c r="NZ53" i="7"/>
  <c r="OA53" i="7"/>
  <c r="OB53" i="7"/>
  <c r="OC53" i="7"/>
  <c r="OD53" i="7"/>
  <c r="OE53" i="7"/>
  <c r="OF53" i="7"/>
  <c r="OG53" i="7"/>
  <c r="OH53" i="7"/>
  <c r="OI53" i="7"/>
  <c r="OK53" i="7"/>
  <c r="OL53" i="7"/>
  <c r="OM53" i="7"/>
  <c r="PB53" i="7"/>
  <c r="PC53" i="7"/>
  <c r="PD53" i="7"/>
  <c r="PE53" i="7"/>
  <c r="PF53" i="7"/>
  <c r="PG53" i="7"/>
  <c r="PH53" i="7"/>
  <c r="PI53" i="7"/>
  <c r="PJ53" i="7"/>
  <c r="PK53" i="7"/>
  <c r="PL53" i="7"/>
  <c r="PM53" i="7"/>
  <c r="PN53" i="7"/>
  <c r="PO53" i="7"/>
  <c r="PP53" i="7"/>
  <c r="PQ53" i="7"/>
  <c r="PR53" i="7"/>
  <c r="PS53" i="7"/>
  <c r="PT53" i="7"/>
  <c r="PU53" i="7"/>
  <c r="PV53" i="7"/>
  <c r="PW53" i="7"/>
  <c r="PX53" i="7"/>
  <c r="PY53" i="7"/>
  <c r="PZ53" i="7"/>
  <c r="QA53" i="7"/>
  <c r="QB53" i="7"/>
  <c r="QC53" i="7"/>
  <c r="QD53" i="7"/>
  <c r="QE53" i="7"/>
  <c r="QF53" i="7"/>
  <c r="QG53" i="7"/>
  <c r="QH53" i="7"/>
  <c r="QI53" i="7"/>
  <c r="QJ53" i="7"/>
  <c r="QK53" i="7"/>
  <c r="QL53" i="7"/>
  <c r="QM53" i="7"/>
  <c r="QN53" i="7"/>
  <c r="QO53" i="7"/>
  <c r="QP53" i="7"/>
  <c r="QQ53" i="7"/>
  <c r="QR53" i="7"/>
  <c r="QS53" i="7"/>
  <c r="QT53" i="7"/>
  <c r="QU53" i="7"/>
  <c r="QV53" i="7"/>
  <c r="QW53" i="7"/>
  <c r="QX53" i="7"/>
  <c r="QY53" i="7"/>
  <c r="QZ53" i="7"/>
  <c r="RA53" i="7"/>
  <c r="BB54" i="7"/>
  <c r="JF54" i="7"/>
  <c r="JH54" i="7"/>
  <c r="JI54" i="7"/>
  <c r="JL54" i="7"/>
  <c r="JM54" i="7"/>
  <c r="JN54" i="7"/>
  <c r="JO54" i="7"/>
  <c r="JP54" i="7"/>
  <c r="JQ54" i="7"/>
  <c r="JT54" i="7"/>
  <c r="JU54" i="7"/>
  <c r="JV54" i="7"/>
  <c r="JW54" i="7"/>
  <c r="JX54" i="7"/>
  <c r="JY54" i="7"/>
  <c r="JZ54" i="7"/>
  <c r="KA54" i="7"/>
  <c r="KB54" i="7"/>
  <c r="KC54" i="7"/>
  <c r="KD54" i="7"/>
  <c r="KE54" i="7"/>
  <c r="KF54" i="7"/>
  <c r="KG54" i="7"/>
  <c r="KH54" i="7"/>
  <c r="KI54" i="7"/>
  <c r="KN54" i="7"/>
  <c r="KO54" i="7"/>
  <c r="KP54" i="7"/>
  <c r="KQ54" i="7"/>
  <c r="KT54" i="7"/>
  <c r="KU54" i="7"/>
  <c r="KV54" i="7"/>
  <c r="KW54" i="7"/>
  <c r="KX54" i="7"/>
  <c r="KY54" i="7"/>
  <c r="KZ54" i="7"/>
  <c r="LA54" i="7"/>
  <c r="LB54" i="7"/>
  <c r="LC54" i="7"/>
  <c r="LL54" i="7"/>
  <c r="LM54" i="7"/>
  <c r="LZ54" i="7"/>
  <c r="MA54" i="7"/>
  <c r="MD54" i="7"/>
  <c r="ME54" i="7"/>
  <c r="MF54" i="7"/>
  <c r="MG54" i="7"/>
  <c r="MH54" i="7"/>
  <c r="MI54" i="7"/>
  <c r="MJ54" i="7"/>
  <c r="MK54" i="7"/>
  <c r="ML54" i="7"/>
  <c r="MM54" i="7"/>
  <c r="MN54" i="7"/>
  <c r="MO54" i="7"/>
  <c r="MP54" i="7"/>
  <c r="MQ54" i="7"/>
  <c r="MT54" i="7"/>
  <c r="MU54" i="7"/>
  <c r="MV54" i="7"/>
  <c r="MW54" i="7"/>
  <c r="MX54" i="7"/>
  <c r="MY54" i="7"/>
  <c r="NH54" i="7"/>
  <c r="NI54" i="7"/>
  <c r="NJ54" i="7"/>
  <c r="NK54" i="7"/>
  <c r="NL54" i="7"/>
  <c r="NM54" i="7"/>
  <c r="NN54" i="7"/>
  <c r="NO54" i="7"/>
  <c r="NP54" i="7"/>
  <c r="NQ54" i="7"/>
  <c r="NR54" i="7"/>
  <c r="NS54" i="7"/>
  <c r="NT54" i="7"/>
  <c r="NU54" i="7"/>
  <c r="NV54" i="7"/>
  <c r="NW54" i="7"/>
  <c r="NX54" i="7"/>
  <c r="NY54" i="7"/>
  <c r="NZ54" i="7"/>
  <c r="OA54" i="7"/>
  <c r="OB54" i="7"/>
  <c r="OC54" i="7"/>
  <c r="OD54" i="7"/>
  <c r="OE54" i="7"/>
  <c r="OF54" i="7"/>
  <c r="OG54" i="7"/>
  <c r="OH54" i="7"/>
  <c r="OI54" i="7"/>
  <c r="OK54" i="7"/>
  <c r="OL54" i="7"/>
  <c r="OM54" i="7"/>
  <c r="PB54" i="7"/>
  <c r="PC54" i="7"/>
  <c r="PD54" i="7"/>
  <c r="PE54" i="7"/>
  <c r="PF54" i="7"/>
  <c r="PG54" i="7"/>
  <c r="PH54" i="7"/>
  <c r="PI54" i="7"/>
  <c r="PJ54" i="7"/>
  <c r="PK54" i="7"/>
  <c r="PL54" i="7"/>
  <c r="PM54" i="7"/>
  <c r="PN54" i="7"/>
  <c r="PO54" i="7"/>
  <c r="PP54" i="7"/>
  <c r="PQ54" i="7"/>
  <c r="PR54" i="7"/>
  <c r="PS54" i="7"/>
  <c r="PT54" i="7"/>
  <c r="PU54" i="7"/>
  <c r="PV54" i="7"/>
  <c r="PW54" i="7"/>
  <c r="PX54" i="7"/>
  <c r="PY54" i="7"/>
  <c r="PZ54" i="7"/>
  <c r="QA54" i="7"/>
  <c r="QB54" i="7"/>
  <c r="QC54" i="7"/>
  <c r="QD54" i="7"/>
  <c r="QE54" i="7"/>
  <c r="QF54" i="7"/>
  <c r="QG54" i="7"/>
  <c r="QH54" i="7"/>
  <c r="QI54" i="7"/>
  <c r="QJ54" i="7"/>
  <c r="QK54" i="7"/>
  <c r="QL54" i="7"/>
  <c r="QM54" i="7"/>
  <c r="QN54" i="7"/>
  <c r="QO54" i="7"/>
  <c r="QP54" i="7"/>
  <c r="QQ54" i="7"/>
  <c r="QR54" i="7"/>
  <c r="QS54" i="7"/>
  <c r="QT54" i="7"/>
  <c r="QU54" i="7"/>
  <c r="QV54" i="7"/>
  <c r="QW54" i="7"/>
  <c r="QX54" i="7"/>
  <c r="QY54" i="7"/>
  <c r="QZ54" i="7"/>
  <c r="RA54" i="7"/>
  <c r="BB55" i="7"/>
  <c r="JF55" i="7"/>
  <c r="JH55" i="7"/>
  <c r="JI55" i="7"/>
  <c r="JL55" i="7"/>
  <c r="JM55" i="7"/>
  <c r="JN55" i="7"/>
  <c r="JO55" i="7"/>
  <c r="JP55" i="7"/>
  <c r="JQ55" i="7"/>
  <c r="JT55" i="7"/>
  <c r="JU55" i="7"/>
  <c r="JV55" i="7"/>
  <c r="JW55" i="7"/>
  <c r="JX55" i="7"/>
  <c r="JY55" i="7"/>
  <c r="JZ55" i="7"/>
  <c r="KA55" i="7"/>
  <c r="KB55" i="7"/>
  <c r="KC55" i="7"/>
  <c r="KD55" i="7"/>
  <c r="KE55" i="7"/>
  <c r="KF55" i="7"/>
  <c r="KG55" i="7"/>
  <c r="KH55" i="7"/>
  <c r="KI55" i="7"/>
  <c r="KN55" i="7"/>
  <c r="KO55" i="7"/>
  <c r="KP55" i="7"/>
  <c r="KQ55" i="7"/>
  <c r="KT55" i="7"/>
  <c r="KU55" i="7"/>
  <c r="KV55" i="7"/>
  <c r="KW55" i="7"/>
  <c r="KX55" i="7"/>
  <c r="KY55" i="7"/>
  <c r="KZ55" i="7"/>
  <c r="LA55" i="7"/>
  <c r="LB55" i="7"/>
  <c r="LC55" i="7"/>
  <c r="LL55" i="7"/>
  <c r="LM55" i="7"/>
  <c r="LZ55" i="7"/>
  <c r="MA55" i="7"/>
  <c r="MD55" i="7"/>
  <c r="ME55" i="7"/>
  <c r="MF55" i="7"/>
  <c r="MG55" i="7"/>
  <c r="MH55" i="7"/>
  <c r="MI55" i="7"/>
  <c r="MJ55" i="7"/>
  <c r="MK55" i="7"/>
  <c r="ML55" i="7"/>
  <c r="MM55" i="7"/>
  <c r="MN55" i="7"/>
  <c r="MO55" i="7"/>
  <c r="MP55" i="7"/>
  <c r="MQ55" i="7"/>
  <c r="MT55" i="7"/>
  <c r="MU55" i="7"/>
  <c r="MV55" i="7"/>
  <c r="MW55" i="7"/>
  <c r="MX55" i="7"/>
  <c r="MY55" i="7"/>
  <c r="NH55" i="7"/>
  <c r="NI55" i="7"/>
  <c r="NJ55" i="7"/>
  <c r="NK55" i="7"/>
  <c r="NL55" i="7"/>
  <c r="NM55" i="7"/>
  <c r="NN55" i="7"/>
  <c r="NO55" i="7"/>
  <c r="NP55" i="7"/>
  <c r="NQ55" i="7"/>
  <c r="NR55" i="7"/>
  <c r="NS55" i="7"/>
  <c r="NT55" i="7"/>
  <c r="NU55" i="7"/>
  <c r="NV55" i="7"/>
  <c r="NW55" i="7"/>
  <c r="NX55" i="7"/>
  <c r="NY55" i="7"/>
  <c r="NZ55" i="7"/>
  <c r="OA55" i="7"/>
  <c r="OB55" i="7"/>
  <c r="OC55" i="7"/>
  <c r="OD55" i="7"/>
  <c r="OE55" i="7"/>
  <c r="OF55" i="7"/>
  <c r="OG55" i="7"/>
  <c r="OH55" i="7"/>
  <c r="OI55" i="7"/>
  <c r="OK55" i="7"/>
  <c r="OL55" i="7"/>
  <c r="OM55" i="7"/>
  <c r="PB55" i="7"/>
  <c r="PC55" i="7"/>
  <c r="PD55" i="7"/>
  <c r="PE55" i="7"/>
  <c r="PF55" i="7"/>
  <c r="PG55" i="7"/>
  <c r="PH55" i="7"/>
  <c r="PI55" i="7"/>
  <c r="PJ55" i="7"/>
  <c r="PK55" i="7"/>
  <c r="PL55" i="7"/>
  <c r="PM55" i="7"/>
  <c r="PN55" i="7"/>
  <c r="PO55" i="7"/>
  <c r="PP55" i="7"/>
  <c r="PQ55" i="7"/>
  <c r="PR55" i="7"/>
  <c r="PS55" i="7"/>
  <c r="PT55" i="7"/>
  <c r="PU55" i="7"/>
  <c r="PV55" i="7"/>
  <c r="PW55" i="7"/>
  <c r="PX55" i="7"/>
  <c r="PY55" i="7"/>
  <c r="PZ55" i="7"/>
  <c r="QA55" i="7"/>
  <c r="QB55" i="7"/>
  <c r="QC55" i="7"/>
  <c r="QD55" i="7"/>
  <c r="QE55" i="7"/>
  <c r="QF55" i="7"/>
  <c r="QG55" i="7"/>
  <c r="QH55" i="7"/>
  <c r="QI55" i="7"/>
  <c r="QJ55" i="7"/>
  <c r="QK55" i="7"/>
  <c r="QL55" i="7"/>
  <c r="QM55" i="7"/>
  <c r="QN55" i="7"/>
  <c r="QO55" i="7"/>
  <c r="QP55" i="7"/>
  <c r="QQ55" i="7"/>
  <c r="QR55" i="7"/>
  <c r="QS55" i="7"/>
  <c r="QT55" i="7"/>
  <c r="QU55" i="7"/>
  <c r="QV55" i="7"/>
  <c r="QW55" i="7"/>
  <c r="QX55" i="7"/>
  <c r="QY55" i="7"/>
  <c r="QZ55" i="7"/>
  <c r="RA55" i="7"/>
  <c r="BB56" i="7"/>
  <c r="JF56" i="7"/>
  <c r="JH56" i="7"/>
  <c r="JI56" i="7"/>
  <c r="JL56" i="7"/>
  <c r="JM56" i="7"/>
  <c r="JN56" i="7"/>
  <c r="JO56" i="7"/>
  <c r="JP56" i="7"/>
  <c r="JQ56" i="7"/>
  <c r="JT56" i="7"/>
  <c r="JU56" i="7"/>
  <c r="JV56" i="7"/>
  <c r="JW56" i="7"/>
  <c r="JX56" i="7"/>
  <c r="JY56" i="7"/>
  <c r="JZ56" i="7"/>
  <c r="KA56" i="7"/>
  <c r="KB56" i="7"/>
  <c r="KC56" i="7"/>
  <c r="KD56" i="7"/>
  <c r="KE56" i="7"/>
  <c r="KF56" i="7"/>
  <c r="KG56" i="7"/>
  <c r="KH56" i="7"/>
  <c r="KI56" i="7"/>
  <c r="KN56" i="7"/>
  <c r="KO56" i="7"/>
  <c r="KP56" i="7"/>
  <c r="KQ56" i="7"/>
  <c r="KT56" i="7"/>
  <c r="KU56" i="7"/>
  <c r="KV56" i="7"/>
  <c r="KW56" i="7"/>
  <c r="KX56" i="7"/>
  <c r="KY56" i="7"/>
  <c r="KZ56" i="7"/>
  <c r="LA56" i="7"/>
  <c r="LB56" i="7"/>
  <c r="LC56" i="7"/>
  <c r="LL56" i="7"/>
  <c r="LM56" i="7"/>
  <c r="LZ56" i="7"/>
  <c r="MA56" i="7"/>
  <c r="MD56" i="7"/>
  <c r="ME56" i="7"/>
  <c r="MF56" i="7"/>
  <c r="MG56" i="7"/>
  <c r="MH56" i="7"/>
  <c r="MI56" i="7"/>
  <c r="MJ56" i="7"/>
  <c r="MK56" i="7"/>
  <c r="ML56" i="7"/>
  <c r="MM56" i="7"/>
  <c r="MN56" i="7"/>
  <c r="MO56" i="7"/>
  <c r="MP56" i="7"/>
  <c r="MQ56" i="7"/>
  <c r="MT56" i="7"/>
  <c r="MU56" i="7"/>
  <c r="MV56" i="7"/>
  <c r="MW56" i="7"/>
  <c r="MX56" i="7"/>
  <c r="MY56" i="7"/>
  <c r="NH56" i="7"/>
  <c r="NI56" i="7"/>
  <c r="NJ56" i="7"/>
  <c r="NK56" i="7"/>
  <c r="NL56" i="7"/>
  <c r="NM56" i="7"/>
  <c r="NN56" i="7"/>
  <c r="NO56" i="7"/>
  <c r="NP56" i="7"/>
  <c r="NQ56" i="7"/>
  <c r="NR56" i="7"/>
  <c r="NS56" i="7"/>
  <c r="NT56" i="7"/>
  <c r="NU56" i="7"/>
  <c r="NV56" i="7"/>
  <c r="NW56" i="7"/>
  <c r="NX56" i="7"/>
  <c r="NY56" i="7"/>
  <c r="NZ56" i="7"/>
  <c r="OA56" i="7"/>
  <c r="OB56" i="7"/>
  <c r="OC56" i="7"/>
  <c r="OD56" i="7"/>
  <c r="OE56" i="7"/>
  <c r="OF56" i="7"/>
  <c r="OG56" i="7"/>
  <c r="OH56" i="7"/>
  <c r="OI56" i="7"/>
  <c r="OK56" i="7"/>
  <c r="OL56" i="7"/>
  <c r="OM56" i="7"/>
  <c r="PB56" i="7"/>
  <c r="PC56" i="7"/>
  <c r="PD56" i="7"/>
  <c r="PE56" i="7"/>
  <c r="PF56" i="7"/>
  <c r="PG56" i="7"/>
  <c r="PH56" i="7"/>
  <c r="PI56" i="7"/>
  <c r="PJ56" i="7"/>
  <c r="PK56" i="7"/>
  <c r="PL56" i="7"/>
  <c r="PM56" i="7"/>
  <c r="PN56" i="7"/>
  <c r="PO56" i="7"/>
  <c r="PP56" i="7"/>
  <c r="PQ56" i="7"/>
  <c r="PR56" i="7"/>
  <c r="PS56" i="7"/>
  <c r="PT56" i="7"/>
  <c r="PU56" i="7"/>
  <c r="PV56" i="7"/>
  <c r="PW56" i="7"/>
  <c r="PX56" i="7"/>
  <c r="PY56" i="7"/>
  <c r="PZ56" i="7"/>
  <c r="QA56" i="7"/>
  <c r="QB56" i="7"/>
  <c r="QC56" i="7"/>
  <c r="QD56" i="7"/>
  <c r="QE56" i="7"/>
  <c r="QF56" i="7"/>
  <c r="QG56" i="7"/>
  <c r="QH56" i="7"/>
  <c r="QI56" i="7"/>
  <c r="QJ56" i="7"/>
  <c r="QK56" i="7"/>
  <c r="QL56" i="7"/>
  <c r="QM56" i="7"/>
  <c r="QN56" i="7"/>
  <c r="QO56" i="7"/>
  <c r="QP56" i="7"/>
  <c r="QQ56" i="7"/>
  <c r="QR56" i="7"/>
  <c r="QS56" i="7"/>
  <c r="QT56" i="7"/>
  <c r="QU56" i="7"/>
  <c r="QV56" i="7"/>
  <c r="QW56" i="7"/>
  <c r="QX56" i="7"/>
  <c r="QY56" i="7"/>
  <c r="QZ56" i="7"/>
  <c r="RA56" i="7"/>
  <c r="BB57" i="7"/>
  <c r="JF57" i="7"/>
  <c r="JH57" i="7"/>
  <c r="JI57" i="7"/>
  <c r="JL57" i="7"/>
  <c r="JM57" i="7"/>
  <c r="JN57" i="7"/>
  <c r="JO57" i="7"/>
  <c r="JP57" i="7"/>
  <c r="JQ57" i="7"/>
  <c r="JT57" i="7"/>
  <c r="JU57" i="7"/>
  <c r="JV57" i="7"/>
  <c r="JW57" i="7"/>
  <c r="JX57" i="7"/>
  <c r="JY57" i="7"/>
  <c r="JZ57" i="7"/>
  <c r="KA57" i="7"/>
  <c r="KB57" i="7"/>
  <c r="KC57" i="7"/>
  <c r="KD57" i="7"/>
  <c r="KE57" i="7"/>
  <c r="KF57" i="7"/>
  <c r="KG57" i="7"/>
  <c r="KH57" i="7"/>
  <c r="KI57" i="7"/>
  <c r="KN57" i="7"/>
  <c r="KO57" i="7"/>
  <c r="KP57" i="7"/>
  <c r="KQ57" i="7"/>
  <c r="KT57" i="7"/>
  <c r="KU57" i="7"/>
  <c r="KV57" i="7"/>
  <c r="KW57" i="7"/>
  <c r="KX57" i="7"/>
  <c r="KY57" i="7"/>
  <c r="KZ57" i="7"/>
  <c r="LA57" i="7"/>
  <c r="LB57" i="7"/>
  <c r="LC57" i="7"/>
  <c r="LL57" i="7"/>
  <c r="LM57" i="7"/>
  <c r="LZ57" i="7"/>
  <c r="MA57" i="7"/>
  <c r="MD57" i="7"/>
  <c r="ME57" i="7"/>
  <c r="MF57" i="7"/>
  <c r="MG57" i="7"/>
  <c r="MH57" i="7"/>
  <c r="MI57" i="7"/>
  <c r="MJ57" i="7"/>
  <c r="MK57" i="7"/>
  <c r="ML57" i="7"/>
  <c r="MM57" i="7"/>
  <c r="MN57" i="7"/>
  <c r="MO57" i="7"/>
  <c r="MP57" i="7"/>
  <c r="MQ57" i="7"/>
  <c r="MT57" i="7"/>
  <c r="MU57" i="7"/>
  <c r="MV57" i="7"/>
  <c r="MW57" i="7"/>
  <c r="MX57" i="7"/>
  <c r="MY57" i="7"/>
  <c r="NH57" i="7"/>
  <c r="NI57" i="7"/>
  <c r="NJ57" i="7"/>
  <c r="NK57" i="7"/>
  <c r="NL57" i="7"/>
  <c r="NM57" i="7"/>
  <c r="NN57" i="7"/>
  <c r="NO57" i="7"/>
  <c r="NP57" i="7"/>
  <c r="NQ57" i="7"/>
  <c r="NR57" i="7"/>
  <c r="NS57" i="7"/>
  <c r="NT57" i="7"/>
  <c r="NU57" i="7"/>
  <c r="NV57" i="7"/>
  <c r="NW57" i="7"/>
  <c r="NX57" i="7"/>
  <c r="NY57" i="7"/>
  <c r="NZ57" i="7"/>
  <c r="OA57" i="7"/>
  <c r="OB57" i="7"/>
  <c r="OC57" i="7"/>
  <c r="OD57" i="7"/>
  <c r="OE57" i="7"/>
  <c r="OF57" i="7"/>
  <c r="OG57" i="7"/>
  <c r="OH57" i="7"/>
  <c r="OI57" i="7"/>
  <c r="OK57" i="7"/>
  <c r="OL57" i="7"/>
  <c r="OM57" i="7"/>
  <c r="PB57" i="7"/>
  <c r="PC57" i="7"/>
  <c r="PD57" i="7"/>
  <c r="PE57" i="7"/>
  <c r="PF57" i="7"/>
  <c r="PG57" i="7"/>
  <c r="PH57" i="7"/>
  <c r="PI57" i="7"/>
  <c r="PJ57" i="7"/>
  <c r="PK57" i="7"/>
  <c r="PL57" i="7"/>
  <c r="PM57" i="7"/>
  <c r="PN57" i="7"/>
  <c r="PO57" i="7"/>
  <c r="PP57" i="7"/>
  <c r="PQ57" i="7"/>
  <c r="PR57" i="7"/>
  <c r="PS57" i="7"/>
  <c r="PT57" i="7"/>
  <c r="PU57" i="7"/>
  <c r="PV57" i="7"/>
  <c r="PW57" i="7"/>
  <c r="PX57" i="7"/>
  <c r="PY57" i="7"/>
  <c r="PZ57" i="7"/>
  <c r="QA57" i="7"/>
  <c r="QB57" i="7"/>
  <c r="QC57" i="7"/>
  <c r="QD57" i="7"/>
  <c r="QE57" i="7"/>
  <c r="QF57" i="7"/>
  <c r="QG57" i="7"/>
  <c r="QH57" i="7"/>
  <c r="QI57" i="7"/>
  <c r="QJ57" i="7"/>
  <c r="QK57" i="7"/>
  <c r="QL57" i="7"/>
  <c r="QM57" i="7"/>
  <c r="QN57" i="7"/>
  <c r="QO57" i="7"/>
  <c r="QP57" i="7"/>
  <c r="QQ57" i="7"/>
  <c r="QR57" i="7"/>
  <c r="QS57" i="7"/>
  <c r="QT57" i="7"/>
  <c r="QU57" i="7"/>
  <c r="QV57" i="7"/>
  <c r="QW57" i="7"/>
  <c r="QX57" i="7"/>
  <c r="QY57" i="7"/>
  <c r="QZ57" i="7"/>
  <c r="RA57" i="7"/>
  <c r="BB58" i="7"/>
  <c r="JF58" i="7"/>
  <c r="JH58" i="7"/>
  <c r="JI58" i="7"/>
  <c r="JL58" i="7"/>
  <c r="JM58" i="7"/>
  <c r="JN58" i="7"/>
  <c r="JO58" i="7"/>
  <c r="JP58" i="7"/>
  <c r="JQ58" i="7"/>
  <c r="JT58" i="7"/>
  <c r="JU58" i="7"/>
  <c r="JV58" i="7"/>
  <c r="JW58" i="7"/>
  <c r="JX58" i="7"/>
  <c r="JY58" i="7"/>
  <c r="JZ58" i="7"/>
  <c r="KA58" i="7"/>
  <c r="KB58" i="7"/>
  <c r="KC58" i="7"/>
  <c r="KD58" i="7"/>
  <c r="KE58" i="7"/>
  <c r="KF58" i="7"/>
  <c r="KG58" i="7"/>
  <c r="KH58" i="7"/>
  <c r="KI58" i="7"/>
  <c r="KN58" i="7"/>
  <c r="KO58" i="7"/>
  <c r="KP58" i="7"/>
  <c r="KQ58" i="7"/>
  <c r="KT58" i="7"/>
  <c r="KU58" i="7"/>
  <c r="KV58" i="7"/>
  <c r="KW58" i="7"/>
  <c r="KX58" i="7"/>
  <c r="KY58" i="7"/>
  <c r="KZ58" i="7"/>
  <c r="LA58" i="7"/>
  <c r="LB58" i="7"/>
  <c r="LC58" i="7"/>
  <c r="LL58" i="7"/>
  <c r="LM58" i="7"/>
  <c r="LZ58" i="7"/>
  <c r="MA58" i="7"/>
  <c r="MD58" i="7"/>
  <c r="ME58" i="7"/>
  <c r="MF58" i="7"/>
  <c r="MG58" i="7"/>
  <c r="MH58" i="7"/>
  <c r="MI58" i="7"/>
  <c r="MJ58" i="7"/>
  <c r="MK58" i="7"/>
  <c r="ML58" i="7"/>
  <c r="MM58" i="7"/>
  <c r="MN58" i="7"/>
  <c r="MO58" i="7"/>
  <c r="MP58" i="7"/>
  <c r="MQ58" i="7"/>
  <c r="MT58" i="7"/>
  <c r="MU58" i="7"/>
  <c r="MV58" i="7"/>
  <c r="MW58" i="7"/>
  <c r="MX58" i="7"/>
  <c r="MY58" i="7"/>
  <c r="NH58" i="7"/>
  <c r="NI58" i="7"/>
  <c r="NJ58" i="7"/>
  <c r="NK58" i="7"/>
  <c r="NL58" i="7"/>
  <c r="NM58" i="7"/>
  <c r="NN58" i="7"/>
  <c r="NO58" i="7"/>
  <c r="NP58" i="7"/>
  <c r="NQ58" i="7"/>
  <c r="NR58" i="7"/>
  <c r="NS58" i="7"/>
  <c r="NT58" i="7"/>
  <c r="NU58" i="7"/>
  <c r="NV58" i="7"/>
  <c r="NW58" i="7"/>
  <c r="NX58" i="7"/>
  <c r="NY58" i="7"/>
  <c r="NZ58" i="7"/>
  <c r="OA58" i="7"/>
  <c r="OB58" i="7"/>
  <c r="OC58" i="7"/>
  <c r="OD58" i="7"/>
  <c r="OE58" i="7"/>
  <c r="OF58" i="7"/>
  <c r="OG58" i="7"/>
  <c r="OH58" i="7"/>
  <c r="OI58" i="7"/>
  <c r="OK58" i="7"/>
  <c r="OL58" i="7"/>
  <c r="OM58" i="7"/>
  <c r="PB58" i="7"/>
  <c r="PC58" i="7"/>
  <c r="PD58" i="7"/>
  <c r="PE58" i="7"/>
  <c r="PF58" i="7"/>
  <c r="PG58" i="7"/>
  <c r="PH58" i="7"/>
  <c r="PI58" i="7"/>
  <c r="PJ58" i="7"/>
  <c r="PK58" i="7"/>
  <c r="PL58" i="7"/>
  <c r="PM58" i="7"/>
  <c r="PN58" i="7"/>
  <c r="PO58" i="7"/>
  <c r="PP58" i="7"/>
  <c r="PQ58" i="7"/>
  <c r="PR58" i="7"/>
  <c r="PS58" i="7"/>
  <c r="PT58" i="7"/>
  <c r="PU58" i="7"/>
  <c r="PV58" i="7"/>
  <c r="PW58" i="7"/>
  <c r="PX58" i="7"/>
  <c r="PY58" i="7"/>
  <c r="PZ58" i="7"/>
  <c r="QA58" i="7"/>
  <c r="QB58" i="7"/>
  <c r="QC58" i="7"/>
  <c r="QD58" i="7"/>
  <c r="QE58" i="7"/>
  <c r="QF58" i="7"/>
  <c r="QG58" i="7"/>
  <c r="QH58" i="7"/>
  <c r="QI58" i="7"/>
  <c r="QJ58" i="7"/>
  <c r="QK58" i="7"/>
  <c r="QL58" i="7"/>
  <c r="QM58" i="7"/>
  <c r="QN58" i="7"/>
  <c r="QO58" i="7"/>
  <c r="QP58" i="7"/>
  <c r="QQ58" i="7"/>
  <c r="QR58" i="7"/>
  <c r="QS58" i="7"/>
  <c r="QT58" i="7"/>
  <c r="QU58" i="7"/>
  <c r="QV58" i="7"/>
  <c r="QW58" i="7"/>
  <c r="QX58" i="7"/>
  <c r="QY58" i="7"/>
  <c r="QZ58" i="7"/>
  <c r="RA58" i="7"/>
  <c r="BB59" i="7"/>
  <c r="JF59" i="7"/>
  <c r="JH59" i="7"/>
  <c r="JI59" i="7"/>
  <c r="JL59" i="7"/>
  <c r="JM59" i="7"/>
  <c r="JN59" i="7"/>
  <c r="JO59" i="7"/>
  <c r="JP59" i="7"/>
  <c r="JQ59" i="7"/>
  <c r="JT59" i="7"/>
  <c r="JU59" i="7"/>
  <c r="JV59" i="7"/>
  <c r="JW59" i="7"/>
  <c r="JX59" i="7"/>
  <c r="JY59" i="7"/>
  <c r="JZ59" i="7"/>
  <c r="KA59" i="7"/>
  <c r="KB59" i="7"/>
  <c r="KC59" i="7"/>
  <c r="KD59" i="7"/>
  <c r="KE59" i="7"/>
  <c r="KF59" i="7"/>
  <c r="KG59" i="7"/>
  <c r="KH59" i="7"/>
  <c r="KI59" i="7"/>
  <c r="KN59" i="7"/>
  <c r="KO59" i="7"/>
  <c r="KP59" i="7"/>
  <c r="KQ59" i="7"/>
  <c r="KT59" i="7"/>
  <c r="KU59" i="7"/>
  <c r="KV59" i="7"/>
  <c r="KW59" i="7"/>
  <c r="KX59" i="7"/>
  <c r="KY59" i="7"/>
  <c r="KZ59" i="7"/>
  <c r="LA59" i="7"/>
  <c r="LB59" i="7"/>
  <c r="LC59" i="7"/>
  <c r="LL59" i="7"/>
  <c r="LM59" i="7"/>
  <c r="LZ59" i="7"/>
  <c r="MA59" i="7"/>
  <c r="MD59" i="7"/>
  <c r="ME59" i="7"/>
  <c r="MF59" i="7"/>
  <c r="MG59" i="7"/>
  <c r="MH59" i="7"/>
  <c r="MI59" i="7"/>
  <c r="MJ59" i="7"/>
  <c r="MK59" i="7"/>
  <c r="ML59" i="7"/>
  <c r="MM59" i="7"/>
  <c r="MN59" i="7"/>
  <c r="MO59" i="7"/>
  <c r="MP59" i="7"/>
  <c r="MQ59" i="7"/>
  <c r="MT59" i="7"/>
  <c r="MU59" i="7"/>
  <c r="MV59" i="7"/>
  <c r="MW59" i="7"/>
  <c r="MX59" i="7"/>
  <c r="MY59" i="7"/>
  <c r="NH59" i="7"/>
  <c r="NI59" i="7"/>
  <c r="NJ59" i="7"/>
  <c r="NK59" i="7"/>
  <c r="NL59" i="7"/>
  <c r="NM59" i="7"/>
  <c r="NN59" i="7"/>
  <c r="NO59" i="7"/>
  <c r="NP59" i="7"/>
  <c r="NQ59" i="7"/>
  <c r="NR59" i="7"/>
  <c r="NS59" i="7"/>
  <c r="NT59" i="7"/>
  <c r="NU59" i="7"/>
  <c r="NV59" i="7"/>
  <c r="NW59" i="7"/>
  <c r="NX59" i="7"/>
  <c r="NY59" i="7"/>
  <c r="NZ59" i="7"/>
  <c r="OA59" i="7"/>
  <c r="OB59" i="7"/>
  <c r="OC59" i="7"/>
  <c r="OD59" i="7"/>
  <c r="OE59" i="7"/>
  <c r="OF59" i="7"/>
  <c r="OG59" i="7"/>
  <c r="OH59" i="7"/>
  <c r="OI59" i="7"/>
  <c r="OK59" i="7"/>
  <c r="OL59" i="7"/>
  <c r="OM59" i="7"/>
  <c r="PB59" i="7"/>
  <c r="PC59" i="7"/>
  <c r="PD59" i="7"/>
  <c r="PE59" i="7"/>
  <c r="PF59" i="7"/>
  <c r="PG59" i="7"/>
  <c r="PH59" i="7"/>
  <c r="PI59" i="7"/>
  <c r="PJ59" i="7"/>
  <c r="PK59" i="7"/>
  <c r="PL59" i="7"/>
  <c r="PM59" i="7"/>
  <c r="PN59" i="7"/>
  <c r="PO59" i="7"/>
  <c r="PP59" i="7"/>
  <c r="PQ59" i="7"/>
  <c r="PR59" i="7"/>
  <c r="PS59" i="7"/>
  <c r="PT59" i="7"/>
  <c r="PU59" i="7"/>
  <c r="PV59" i="7"/>
  <c r="PW59" i="7"/>
  <c r="PX59" i="7"/>
  <c r="PY59" i="7"/>
  <c r="PZ59" i="7"/>
  <c r="QA59" i="7"/>
  <c r="QB59" i="7"/>
  <c r="QC59" i="7"/>
  <c r="QD59" i="7"/>
  <c r="QE59" i="7"/>
  <c r="QF59" i="7"/>
  <c r="QG59" i="7"/>
  <c r="QH59" i="7"/>
  <c r="QI59" i="7"/>
  <c r="QJ59" i="7"/>
  <c r="QK59" i="7"/>
  <c r="QL59" i="7"/>
  <c r="QM59" i="7"/>
  <c r="QN59" i="7"/>
  <c r="QO59" i="7"/>
  <c r="QP59" i="7"/>
  <c r="QQ59" i="7"/>
  <c r="QR59" i="7"/>
  <c r="QS59" i="7"/>
  <c r="QT59" i="7"/>
  <c r="QU59" i="7"/>
  <c r="QV59" i="7"/>
  <c r="QW59" i="7"/>
  <c r="QX59" i="7"/>
  <c r="QY59" i="7"/>
  <c r="QZ59" i="7"/>
  <c r="RA59" i="7"/>
  <c r="BB60" i="7"/>
  <c r="JF60" i="7"/>
  <c r="JH60" i="7"/>
  <c r="JI60" i="7"/>
  <c r="JL60" i="7"/>
  <c r="JM60" i="7"/>
  <c r="JN60" i="7"/>
  <c r="JO60" i="7"/>
  <c r="JP60" i="7"/>
  <c r="JQ60" i="7"/>
  <c r="JT60" i="7"/>
  <c r="JU60" i="7"/>
  <c r="JV60" i="7"/>
  <c r="JW60" i="7"/>
  <c r="JX60" i="7"/>
  <c r="JY60" i="7"/>
  <c r="JZ60" i="7"/>
  <c r="KA60" i="7"/>
  <c r="KB60" i="7"/>
  <c r="KC60" i="7"/>
  <c r="KD60" i="7"/>
  <c r="KE60" i="7"/>
  <c r="KF60" i="7"/>
  <c r="KG60" i="7"/>
  <c r="KH60" i="7"/>
  <c r="KI60" i="7"/>
  <c r="KN60" i="7"/>
  <c r="KO60" i="7"/>
  <c r="KP60" i="7"/>
  <c r="KQ60" i="7"/>
  <c r="KT60" i="7"/>
  <c r="KU60" i="7"/>
  <c r="KV60" i="7"/>
  <c r="KW60" i="7"/>
  <c r="KX60" i="7"/>
  <c r="KY60" i="7"/>
  <c r="KZ60" i="7"/>
  <c r="LA60" i="7"/>
  <c r="LB60" i="7"/>
  <c r="LC60" i="7"/>
  <c r="LL60" i="7"/>
  <c r="LM60" i="7"/>
  <c r="LZ60" i="7"/>
  <c r="MA60" i="7"/>
  <c r="MD60" i="7"/>
  <c r="ME60" i="7"/>
  <c r="MF60" i="7"/>
  <c r="MG60" i="7"/>
  <c r="MH60" i="7"/>
  <c r="MI60" i="7"/>
  <c r="MJ60" i="7"/>
  <c r="MK60" i="7"/>
  <c r="ML60" i="7"/>
  <c r="MM60" i="7"/>
  <c r="MN60" i="7"/>
  <c r="MO60" i="7"/>
  <c r="MP60" i="7"/>
  <c r="MQ60" i="7"/>
  <c r="MT60" i="7"/>
  <c r="MU60" i="7"/>
  <c r="MV60" i="7"/>
  <c r="MW60" i="7"/>
  <c r="MX60" i="7"/>
  <c r="MY60" i="7"/>
  <c r="NH60" i="7"/>
  <c r="NI60" i="7"/>
  <c r="NJ60" i="7"/>
  <c r="NK60" i="7"/>
  <c r="NL60" i="7"/>
  <c r="NM60" i="7"/>
  <c r="NN60" i="7"/>
  <c r="NO60" i="7"/>
  <c r="NP60" i="7"/>
  <c r="NQ60" i="7"/>
  <c r="NR60" i="7"/>
  <c r="NS60" i="7"/>
  <c r="NT60" i="7"/>
  <c r="NU60" i="7"/>
  <c r="NV60" i="7"/>
  <c r="NW60" i="7"/>
  <c r="NX60" i="7"/>
  <c r="NY60" i="7"/>
  <c r="NZ60" i="7"/>
  <c r="OA60" i="7"/>
  <c r="OB60" i="7"/>
  <c r="OC60" i="7"/>
  <c r="OD60" i="7"/>
  <c r="OE60" i="7"/>
  <c r="OF60" i="7"/>
  <c r="OG60" i="7"/>
  <c r="OH60" i="7"/>
  <c r="OI60" i="7"/>
  <c r="OK60" i="7"/>
  <c r="OL60" i="7"/>
  <c r="OM60" i="7"/>
  <c r="PB60" i="7"/>
  <c r="PC60" i="7"/>
  <c r="PD60" i="7"/>
  <c r="PE60" i="7"/>
  <c r="PF60" i="7"/>
  <c r="PG60" i="7"/>
  <c r="PH60" i="7"/>
  <c r="PI60" i="7"/>
  <c r="PJ60" i="7"/>
  <c r="PK60" i="7"/>
  <c r="PL60" i="7"/>
  <c r="PM60" i="7"/>
  <c r="PN60" i="7"/>
  <c r="PO60" i="7"/>
  <c r="PP60" i="7"/>
  <c r="PQ60" i="7"/>
  <c r="PR60" i="7"/>
  <c r="PS60" i="7"/>
  <c r="PT60" i="7"/>
  <c r="PU60" i="7"/>
  <c r="PV60" i="7"/>
  <c r="PW60" i="7"/>
  <c r="PX60" i="7"/>
  <c r="PY60" i="7"/>
  <c r="PZ60" i="7"/>
  <c r="QA60" i="7"/>
  <c r="QB60" i="7"/>
  <c r="QC60" i="7"/>
  <c r="QD60" i="7"/>
  <c r="QE60" i="7"/>
  <c r="QF60" i="7"/>
  <c r="QG60" i="7"/>
  <c r="QH60" i="7"/>
  <c r="QI60" i="7"/>
  <c r="QJ60" i="7"/>
  <c r="QK60" i="7"/>
  <c r="QL60" i="7"/>
  <c r="QM60" i="7"/>
  <c r="QN60" i="7"/>
  <c r="QO60" i="7"/>
  <c r="QP60" i="7"/>
  <c r="QQ60" i="7"/>
  <c r="QR60" i="7"/>
  <c r="QS60" i="7"/>
  <c r="QT60" i="7"/>
  <c r="QU60" i="7"/>
  <c r="QV60" i="7"/>
  <c r="QW60" i="7"/>
  <c r="QX60" i="7"/>
  <c r="QY60" i="7"/>
  <c r="QZ60" i="7"/>
  <c r="RA60" i="7"/>
  <c r="BB61" i="7"/>
  <c r="JF61" i="7"/>
  <c r="JH61" i="7"/>
  <c r="JI61" i="7"/>
  <c r="JL61" i="7"/>
  <c r="JM61" i="7"/>
  <c r="JN61" i="7"/>
  <c r="JO61" i="7"/>
  <c r="JP61" i="7"/>
  <c r="JQ61" i="7"/>
  <c r="JT61" i="7"/>
  <c r="JU61" i="7"/>
  <c r="JV61" i="7"/>
  <c r="JW61" i="7"/>
  <c r="JX61" i="7"/>
  <c r="JY61" i="7"/>
  <c r="JZ61" i="7"/>
  <c r="KA61" i="7"/>
  <c r="KB61" i="7"/>
  <c r="KC61" i="7"/>
  <c r="KD61" i="7"/>
  <c r="KE61" i="7"/>
  <c r="KF61" i="7"/>
  <c r="KG61" i="7"/>
  <c r="KH61" i="7"/>
  <c r="KI61" i="7"/>
  <c r="KN61" i="7"/>
  <c r="KO61" i="7"/>
  <c r="KP61" i="7"/>
  <c r="KQ61" i="7"/>
  <c r="KT61" i="7"/>
  <c r="KU61" i="7"/>
  <c r="KV61" i="7"/>
  <c r="KW61" i="7"/>
  <c r="KX61" i="7"/>
  <c r="KY61" i="7"/>
  <c r="KZ61" i="7"/>
  <c r="LA61" i="7"/>
  <c r="LB61" i="7"/>
  <c r="LC61" i="7"/>
  <c r="LL61" i="7"/>
  <c r="LM61" i="7"/>
  <c r="LZ61" i="7"/>
  <c r="MA61" i="7"/>
  <c r="MD61" i="7"/>
  <c r="ME61" i="7"/>
  <c r="MF61" i="7"/>
  <c r="MG61" i="7"/>
  <c r="MH61" i="7"/>
  <c r="MI61" i="7"/>
  <c r="MJ61" i="7"/>
  <c r="MK61" i="7"/>
  <c r="ML61" i="7"/>
  <c r="MM61" i="7"/>
  <c r="MN61" i="7"/>
  <c r="MO61" i="7"/>
  <c r="MP61" i="7"/>
  <c r="MQ61" i="7"/>
  <c r="MT61" i="7"/>
  <c r="MU61" i="7"/>
  <c r="MV61" i="7"/>
  <c r="MW61" i="7"/>
  <c r="MX61" i="7"/>
  <c r="MY61" i="7"/>
  <c r="NH61" i="7"/>
  <c r="NI61" i="7"/>
  <c r="NJ61" i="7"/>
  <c r="NK61" i="7"/>
  <c r="NL61" i="7"/>
  <c r="NM61" i="7"/>
  <c r="NN61" i="7"/>
  <c r="NO61" i="7"/>
  <c r="NP61" i="7"/>
  <c r="NQ61" i="7"/>
  <c r="NR61" i="7"/>
  <c r="NS61" i="7"/>
  <c r="NT61" i="7"/>
  <c r="NU61" i="7"/>
  <c r="NV61" i="7"/>
  <c r="NW61" i="7"/>
  <c r="NX61" i="7"/>
  <c r="NY61" i="7"/>
  <c r="NZ61" i="7"/>
  <c r="OA61" i="7"/>
  <c r="OB61" i="7"/>
  <c r="OC61" i="7"/>
  <c r="OD61" i="7"/>
  <c r="OE61" i="7"/>
  <c r="OF61" i="7"/>
  <c r="OG61" i="7"/>
  <c r="OH61" i="7"/>
  <c r="OI61" i="7"/>
  <c r="OK61" i="7"/>
  <c r="OL61" i="7"/>
  <c r="OM61" i="7"/>
  <c r="PB61" i="7"/>
  <c r="PC61" i="7"/>
  <c r="PD61" i="7"/>
  <c r="PE61" i="7"/>
  <c r="PF61" i="7"/>
  <c r="PG61" i="7"/>
  <c r="PH61" i="7"/>
  <c r="PI61" i="7"/>
  <c r="PJ61" i="7"/>
  <c r="PK61" i="7"/>
  <c r="PL61" i="7"/>
  <c r="PM61" i="7"/>
  <c r="PN61" i="7"/>
  <c r="PO61" i="7"/>
  <c r="PP61" i="7"/>
  <c r="PQ61" i="7"/>
  <c r="PR61" i="7"/>
  <c r="PS61" i="7"/>
  <c r="PT61" i="7"/>
  <c r="PU61" i="7"/>
  <c r="PV61" i="7"/>
  <c r="PW61" i="7"/>
  <c r="PX61" i="7"/>
  <c r="PY61" i="7"/>
  <c r="PZ61" i="7"/>
  <c r="QA61" i="7"/>
  <c r="QB61" i="7"/>
  <c r="QC61" i="7"/>
  <c r="QD61" i="7"/>
  <c r="QE61" i="7"/>
  <c r="QF61" i="7"/>
  <c r="QG61" i="7"/>
  <c r="QH61" i="7"/>
  <c r="QI61" i="7"/>
  <c r="QJ61" i="7"/>
  <c r="QK61" i="7"/>
  <c r="QL61" i="7"/>
  <c r="QM61" i="7"/>
  <c r="QN61" i="7"/>
  <c r="QO61" i="7"/>
  <c r="QP61" i="7"/>
  <c r="QQ61" i="7"/>
  <c r="QR61" i="7"/>
  <c r="QS61" i="7"/>
  <c r="QT61" i="7"/>
  <c r="QU61" i="7"/>
  <c r="QV61" i="7"/>
  <c r="QW61" i="7"/>
  <c r="QX61" i="7"/>
  <c r="QY61" i="7"/>
  <c r="QZ61" i="7"/>
  <c r="RA61" i="7"/>
  <c r="BB62" i="7"/>
  <c r="JF62" i="7"/>
  <c r="JH62" i="7"/>
  <c r="JI62" i="7"/>
  <c r="JL62" i="7"/>
  <c r="JM62" i="7"/>
  <c r="JN62" i="7"/>
  <c r="JO62" i="7"/>
  <c r="JP62" i="7"/>
  <c r="JQ62" i="7"/>
  <c r="JT62" i="7"/>
  <c r="JU62" i="7"/>
  <c r="JV62" i="7"/>
  <c r="JW62" i="7"/>
  <c r="JX62" i="7"/>
  <c r="JY62" i="7"/>
  <c r="JZ62" i="7"/>
  <c r="KA62" i="7"/>
  <c r="KB62" i="7"/>
  <c r="KC62" i="7"/>
  <c r="KD62" i="7"/>
  <c r="KE62" i="7"/>
  <c r="KF62" i="7"/>
  <c r="KG62" i="7"/>
  <c r="KH62" i="7"/>
  <c r="KI62" i="7"/>
  <c r="KN62" i="7"/>
  <c r="KO62" i="7"/>
  <c r="KP62" i="7"/>
  <c r="KQ62" i="7"/>
  <c r="KT62" i="7"/>
  <c r="KU62" i="7"/>
  <c r="KV62" i="7"/>
  <c r="KW62" i="7"/>
  <c r="KX62" i="7"/>
  <c r="KY62" i="7"/>
  <c r="KZ62" i="7"/>
  <c r="LA62" i="7"/>
  <c r="LB62" i="7"/>
  <c r="LC62" i="7"/>
  <c r="LL62" i="7"/>
  <c r="LM62" i="7"/>
  <c r="LZ62" i="7"/>
  <c r="MA62" i="7"/>
  <c r="MD62" i="7"/>
  <c r="ME62" i="7"/>
  <c r="MF62" i="7"/>
  <c r="MG62" i="7"/>
  <c r="MH62" i="7"/>
  <c r="MI62" i="7"/>
  <c r="MJ62" i="7"/>
  <c r="MK62" i="7"/>
  <c r="ML62" i="7"/>
  <c r="MM62" i="7"/>
  <c r="MN62" i="7"/>
  <c r="MO62" i="7"/>
  <c r="MP62" i="7"/>
  <c r="MQ62" i="7"/>
  <c r="MT62" i="7"/>
  <c r="MU62" i="7"/>
  <c r="MV62" i="7"/>
  <c r="MW62" i="7"/>
  <c r="MX62" i="7"/>
  <c r="MY62" i="7"/>
  <c r="NH62" i="7"/>
  <c r="NI62" i="7"/>
  <c r="NJ62" i="7"/>
  <c r="NK62" i="7"/>
  <c r="NL62" i="7"/>
  <c r="NM62" i="7"/>
  <c r="NN62" i="7"/>
  <c r="NO62" i="7"/>
  <c r="NP62" i="7"/>
  <c r="NQ62" i="7"/>
  <c r="NR62" i="7"/>
  <c r="NS62" i="7"/>
  <c r="NT62" i="7"/>
  <c r="NU62" i="7"/>
  <c r="NV62" i="7"/>
  <c r="NW62" i="7"/>
  <c r="NX62" i="7"/>
  <c r="NY62" i="7"/>
  <c r="NZ62" i="7"/>
  <c r="OA62" i="7"/>
  <c r="OB62" i="7"/>
  <c r="OC62" i="7"/>
  <c r="OD62" i="7"/>
  <c r="OE62" i="7"/>
  <c r="OF62" i="7"/>
  <c r="OG62" i="7"/>
  <c r="OH62" i="7"/>
  <c r="OI62" i="7"/>
  <c r="OK62" i="7"/>
  <c r="OL62" i="7"/>
  <c r="OM62" i="7"/>
  <c r="PB62" i="7"/>
  <c r="PC62" i="7"/>
  <c r="PD62" i="7"/>
  <c r="PE62" i="7"/>
  <c r="PF62" i="7"/>
  <c r="PG62" i="7"/>
  <c r="PH62" i="7"/>
  <c r="PI62" i="7"/>
  <c r="PJ62" i="7"/>
  <c r="PK62" i="7"/>
  <c r="PL62" i="7"/>
  <c r="PM62" i="7"/>
  <c r="PN62" i="7"/>
  <c r="PO62" i="7"/>
  <c r="PP62" i="7"/>
  <c r="PQ62" i="7"/>
  <c r="PR62" i="7"/>
  <c r="PS62" i="7"/>
  <c r="PT62" i="7"/>
  <c r="PU62" i="7"/>
  <c r="PV62" i="7"/>
  <c r="PW62" i="7"/>
  <c r="PX62" i="7"/>
  <c r="PY62" i="7"/>
  <c r="PZ62" i="7"/>
  <c r="QA62" i="7"/>
  <c r="QB62" i="7"/>
  <c r="QC62" i="7"/>
  <c r="QD62" i="7"/>
  <c r="QE62" i="7"/>
  <c r="QF62" i="7"/>
  <c r="QG62" i="7"/>
  <c r="QH62" i="7"/>
  <c r="QI62" i="7"/>
  <c r="QJ62" i="7"/>
  <c r="QK62" i="7"/>
  <c r="QL62" i="7"/>
  <c r="QM62" i="7"/>
  <c r="QN62" i="7"/>
  <c r="QO62" i="7"/>
  <c r="QP62" i="7"/>
  <c r="QQ62" i="7"/>
  <c r="QR62" i="7"/>
  <c r="QS62" i="7"/>
  <c r="QT62" i="7"/>
  <c r="QU62" i="7"/>
  <c r="QV62" i="7"/>
  <c r="QW62" i="7"/>
  <c r="QX62" i="7"/>
  <c r="QY62" i="7"/>
  <c r="QZ62" i="7"/>
  <c r="RA62" i="7"/>
  <c r="BB63" i="7"/>
  <c r="JF63" i="7"/>
  <c r="JH63" i="7"/>
  <c r="JI63" i="7"/>
  <c r="JL63" i="7"/>
  <c r="JM63" i="7"/>
  <c r="JN63" i="7"/>
  <c r="JO63" i="7"/>
  <c r="JP63" i="7"/>
  <c r="JQ63" i="7"/>
  <c r="JT63" i="7"/>
  <c r="JU63" i="7"/>
  <c r="JV63" i="7"/>
  <c r="JW63" i="7"/>
  <c r="JX63" i="7"/>
  <c r="JY63" i="7"/>
  <c r="JZ63" i="7"/>
  <c r="KA63" i="7"/>
  <c r="KB63" i="7"/>
  <c r="KC63" i="7"/>
  <c r="KD63" i="7"/>
  <c r="KE63" i="7"/>
  <c r="KF63" i="7"/>
  <c r="KG63" i="7"/>
  <c r="KH63" i="7"/>
  <c r="KI63" i="7"/>
  <c r="KN63" i="7"/>
  <c r="KO63" i="7"/>
  <c r="KP63" i="7"/>
  <c r="KQ63" i="7"/>
  <c r="KT63" i="7"/>
  <c r="KU63" i="7"/>
  <c r="KV63" i="7"/>
  <c r="KW63" i="7"/>
  <c r="KX63" i="7"/>
  <c r="KY63" i="7"/>
  <c r="KZ63" i="7"/>
  <c r="LA63" i="7"/>
  <c r="LB63" i="7"/>
  <c r="LC63" i="7"/>
  <c r="LL63" i="7"/>
  <c r="LM63" i="7"/>
  <c r="LZ63" i="7"/>
  <c r="MA63" i="7"/>
  <c r="MD63" i="7"/>
  <c r="ME63" i="7"/>
  <c r="MF63" i="7"/>
  <c r="MG63" i="7"/>
  <c r="MH63" i="7"/>
  <c r="MI63" i="7"/>
  <c r="MJ63" i="7"/>
  <c r="MK63" i="7"/>
  <c r="ML63" i="7"/>
  <c r="MM63" i="7"/>
  <c r="MN63" i="7"/>
  <c r="MO63" i="7"/>
  <c r="MP63" i="7"/>
  <c r="MQ63" i="7"/>
  <c r="MT63" i="7"/>
  <c r="MU63" i="7"/>
  <c r="MV63" i="7"/>
  <c r="MW63" i="7"/>
  <c r="MX63" i="7"/>
  <c r="MY63" i="7"/>
  <c r="NH63" i="7"/>
  <c r="NI63" i="7"/>
  <c r="NJ63" i="7"/>
  <c r="NK63" i="7"/>
  <c r="NL63" i="7"/>
  <c r="NM63" i="7"/>
  <c r="NN63" i="7"/>
  <c r="NO63" i="7"/>
  <c r="NP63" i="7"/>
  <c r="NQ63" i="7"/>
  <c r="NR63" i="7"/>
  <c r="NS63" i="7"/>
  <c r="NT63" i="7"/>
  <c r="NU63" i="7"/>
  <c r="NV63" i="7"/>
  <c r="NW63" i="7"/>
  <c r="NX63" i="7"/>
  <c r="NY63" i="7"/>
  <c r="NZ63" i="7"/>
  <c r="OA63" i="7"/>
  <c r="OB63" i="7"/>
  <c r="OC63" i="7"/>
  <c r="OD63" i="7"/>
  <c r="OE63" i="7"/>
  <c r="OF63" i="7"/>
  <c r="OG63" i="7"/>
  <c r="OH63" i="7"/>
  <c r="OI63" i="7"/>
  <c r="OK63" i="7"/>
  <c r="OL63" i="7"/>
  <c r="OM63" i="7"/>
  <c r="PB63" i="7"/>
  <c r="PC63" i="7"/>
  <c r="PD63" i="7"/>
  <c r="PE63" i="7"/>
  <c r="PF63" i="7"/>
  <c r="PG63" i="7"/>
  <c r="PH63" i="7"/>
  <c r="PI63" i="7"/>
  <c r="PJ63" i="7"/>
  <c r="PK63" i="7"/>
  <c r="PL63" i="7"/>
  <c r="PM63" i="7"/>
  <c r="PN63" i="7"/>
  <c r="PO63" i="7"/>
  <c r="PP63" i="7"/>
  <c r="PQ63" i="7"/>
  <c r="PR63" i="7"/>
  <c r="PS63" i="7"/>
  <c r="PT63" i="7"/>
  <c r="PU63" i="7"/>
  <c r="PV63" i="7"/>
  <c r="PW63" i="7"/>
  <c r="PX63" i="7"/>
  <c r="PY63" i="7"/>
  <c r="PZ63" i="7"/>
  <c r="QA63" i="7"/>
  <c r="QB63" i="7"/>
  <c r="QC63" i="7"/>
  <c r="QD63" i="7"/>
  <c r="QE63" i="7"/>
  <c r="QF63" i="7"/>
  <c r="QG63" i="7"/>
  <c r="QH63" i="7"/>
  <c r="QI63" i="7"/>
  <c r="QJ63" i="7"/>
  <c r="QK63" i="7"/>
  <c r="QL63" i="7"/>
  <c r="QM63" i="7"/>
  <c r="QN63" i="7"/>
  <c r="QO63" i="7"/>
  <c r="QP63" i="7"/>
  <c r="QQ63" i="7"/>
  <c r="QR63" i="7"/>
  <c r="QS63" i="7"/>
  <c r="QT63" i="7"/>
  <c r="QU63" i="7"/>
  <c r="QV63" i="7"/>
  <c r="QW63" i="7"/>
  <c r="QX63" i="7"/>
  <c r="QY63" i="7"/>
  <c r="QZ63" i="7"/>
  <c r="RA63" i="7"/>
  <c r="BB64" i="7"/>
  <c r="JF64" i="7"/>
  <c r="JH64" i="7"/>
  <c r="JI64" i="7"/>
  <c r="JL64" i="7"/>
  <c r="JM64" i="7"/>
  <c r="JN64" i="7"/>
  <c r="JO64" i="7"/>
  <c r="JP64" i="7"/>
  <c r="JQ64" i="7"/>
  <c r="JT64" i="7"/>
  <c r="JU64" i="7"/>
  <c r="JV64" i="7"/>
  <c r="JW64" i="7"/>
  <c r="JX64" i="7"/>
  <c r="JY64" i="7"/>
  <c r="JZ64" i="7"/>
  <c r="KA64" i="7"/>
  <c r="KB64" i="7"/>
  <c r="KC64" i="7"/>
  <c r="KD64" i="7"/>
  <c r="KE64" i="7"/>
  <c r="KF64" i="7"/>
  <c r="KG64" i="7"/>
  <c r="KH64" i="7"/>
  <c r="KI64" i="7"/>
  <c r="KN64" i="7"/>
  <c r="KO64" i="7"/>
  <c r="KP64" i="7"/>
  <c r="KQ64" i="7"/>
  <c r="KT64" i="7"/>
  <c r="KU64" i="7"/>
  <c r="KV64" i="7"/>
  <c r="KW64" i="7"/>
  <c r="KX64" i="7"/>
  <c r="KY64" i="7"/>
  <c r="KZ64" i="7"/>
  <c r="LA64" i="7"/>
  <c r="LB64" i="7"/>
  <c r="LC64" i="7"/>
  <c r="LL64" i="7"/>
  <c r="LM64" i="7"/>
  <c r="LZ64" i="7"/>
  <c r="MA64" i="7"/>
  <c r="MD64" i="7"/>
  <c r="ME64" i="7"/>
  <c r="MF64" i="7"/>
  <c r="MG64" i="7"/>
  <c r="MH64" i="7"/>
  <c r="MI64" i="7"/>
  <c r="MJ64" i="7"/>
  <c r="MK64" i="7"/>
  <c r="ML64" i="7"/>
  <c r="MM64" i="7"/>
  <c r="MN64" i="7"/>
  <c r="MO64" i="7"/>
  <c r="MP64" i="7"/>
  <c r="MQ64" i="7"/>
  <c r="MT64" i="7"/>
  <c r="MU64" i="7"/>
  <c r="MV64" i="7"/>
  <c r="MW64" i="7"/>
  <c r="MX64" i="7"/>
  <c r="MY64" i="7"/>
  <c r="NH64" i="7"/>
  <c r="NI64" i="7"/>
  <c r="NJ64" i="7"/>
  <c r="NK64" i="7"/>
  <c r="NL64" i="7"/>
  <c r="NM64" i="7"/>
  <c r="NN64" i="7"/>
  <c r="NO64" i="7"/>
  <c r="NP64" i="7"/>
  <c r="NQ64" i="7"/>
  <c r="NR64" i="7"/>
  <c r="NS64" i="7"/>
  <c r="NT64" i="7"/>
  <c r="NU64" i="7"/>
  <c r="NV64" i="7"/>
  <c r="NW64" i="7"/>
  <c r="NX64" i="7"/>
  <c r="NY64" i="7"/>
  <c r="NZ64" i="7"/>
  <c r="OA64" i="7"/>
  <c r="OB64" i="7"/>
  <c r="OC64" i="7"/>
  <c r="OD64" i="7"/>
  <c r="OE64" i="7"/>
  <c r="OF64" i="7"/>
  <c r="OG64" i="7"/>
  <c r="OH64" i="7"/>
  <c r="OI64" i="7"/>
  <c r="OK64" i="7"/>
  <c r="OL64" i="7"/>
  <c r="OM64" i="7"/>
  <c r="PB64" i="7"/>
  <c r="PC64" i="7"/>
  <c r="PD64" i="7"/>
  <c r="PE64" i="7"/>
  <c r="PF64" i="7"/>
  <c r="PG64" i="7"/>
  <c r="PH64" i="7"/>
  <c r="PI64" i="7"/>
  <c r="PJ64" i="7"/>
  <c r="PK64" i="7"/>
  <c r="PL64" i="7"/>
  <c r="PM64" i="7"/>
  <c r="PN64" i="7"/>
  <c r="PO64" i="7"/>
  <c r="PP64" i="7"/>
  <c r="PQ64" i="7"/>
  <c r="PR64" i="7"/>
  <c r="PS64" i="7"/>
  <c r="PT64" i="7"/>
  <c r="PU64" i="7"/>
  <c r="PV64" i="7"/>
  <c r="PW64" i="7"/>
  <c r="PX64" i="7"/>
  <c r="PY64" i="7"/>
  <c r="PZ64" i="7"/>
  <c r="QA64" i="7"/>
  <c r="QB64" i="7"/>
  <c r="QC64" i="7"/>
  <c r="QD64" i="7"/>
  <c r="QE64" i="7"/>
  <c r="QF64" i="7"/>
  <c r="QG64" i="7"/>
  <c r="QH64" i="7"/>
  <c r="QI64" i="7"/>
  <c r="QJ64" i="7"/>
  <c r="QK64" i="7"/>
  <c r="QL64" i="7"/>
  <c r="QM64" i="7"/>
  <c r="QN64" i="7"/>
  <c r="QO64" i="7"/>
  <c r="QP64" i="7"/>
  <c r="QQ64" i="7"/>
  <c r="QR64" i="7"/>
  <c r="QS64" i="7"/>
  <c r="QT64" i="7"/>
  <c r="QU64" i="7"/>
  <c r="QV64" i="7"/>
  <c r="QW64" i="7"/>
  <c r="QX64" i="7"/>
  <c r="QY64" i="7"/>
  <c r="QZ64" i="7"/>
  <c r="RA64" i="7"/>
  <c r="BB65" i="7"/>
  <c r="JF65" i="7"/>
  <c r="JH65" i="7"/>
  <c r="JI65" i="7"/>
  <c r="JL65" i="7"/>
  <c r="JM65" i="7"/>
  <c r="JN65" i="7"/>
  <c r="JO65" i="7"/>
  <c r="JP65" i="7"/>
  <c r="JQ65" i="7"/>
  <c r="JT65" i="7"/>
  <c r="JU65" i="7"/>
  <c r="JV65" i="7"/>
  <c r="JW65" i="7"/>
  <c r="JX65" i="7"/>
  <c r="JY65" i="7"/>
  <c r="JZ65" i="7"/>
  <c r="KA65" i="7"/>
  <c r="KB65" i="7"/>
  <c r="KC65" i="7"/>
  <c r="KD65" i="7"/>
  <c r="KE65" i="7"/>
  <c r="KF65" i="7"/>
  <c r="KG65" i="7"/>
  <c r="KH65" i="7"/>
  <c r="KI65" i="7"/>
  <c r="KN65" i="7"/>
  <c r="KO65" i="7"/>
  <c r="KP65" i="7"/>
  <c r="KQ65" i="7"/>
  <c r="KT65" i="7"/>
  <c r="KU65" i="7"/>
  <c r="KV65" i="7"/>
  <c r="KW65" i="7"/>
  <c r="KX65" i="7"/>
  <c r="KY65" i="7"/>
  <c r="KZ65" i="7"/>
  <c r="LA65" i="7"/>
  <c r="LB65" i="7"/>
  <c r="LC65" i="7"/>
  <c r="LL65" i="7"/>
  <c r="LM65" i="7"/>
  <c r="LZ65" i="7"/>
  <c r="MA65" i="7"/>
  <c r="MD65" i="7"/>
  <c r="ME65" i="7"/>
  <c r="MF65" i="7"/>
  <c r="MG65" i="7"/>
  <c r="MH65" i="7"/>
  <c r="MI65" i="7"/>
  <c r="MJ65" i="7"/>
  <c r="MK65" i="7"/>
  <c r="ML65" i="7"/>
  <c r="MM65" i="7"/>
  <c r="MN65" i="7"/>
  <c r="MO65" i="7"/>
  <c r="MP65" i="7"/>
  <c r="MQ65" i="7"/>
  <c r="MT65" i="7"/>
  <c r="MU65" i="7"/>
  <c r="MV65" i="7"/>
  <c r="MW65" i="7"/>
  <c r="MX65" i="7"/>
  <c r="MY65" i="7"/>
  <c r="NH65" i="7"/>
  <c r="NI65" i="7"/>
  <c r="NJ65" i="7"/>
  <c r="NK65" i="7"/>
  <c r="NL65" i="7"/>
  <c r="NM65" i="7"/>
  <c r="NN65" i="7"/>
  <c r="NO65" i="7"/>
  <c r="NP65" i="7"/>
  <c r="NQ65" i="7"/>
  <c r="NR65" i="7"/>
  <c r="NS65" i="7"/>
  <c r="NT65" i="7"/>
  <c r="NU65" i="7"/>
  <c r="NV65" i="7"/>
  <c r="NW65" i="7"/>
  <c r="NX65" i="7"/>
  <c r="NY65" i="7"/>
  <c r="NZ65" i="7"/>
  <c r="OA65" i="7"/>
  <c r="OB65" i="7"/>
  <c r="OC65" i="7"/>
  <c r="OD65" i="7"/>
  <c r="OE65" i="7"/>
  <c r="OF65" i="7"/>
  <c r="OG65" i="7"/>
  <c r="OH65" i="7"/>
  <c r="OI65" i="7"/>
  <c r="OK65" i="7"/>
  <c r="OL65" i="7"/>
  <c r="OM65" i="7"/>
  <c r="PB65" i="7"/>
  <c r="PC65" i="7"/>
  <c r="PD65" i="7"/>
  <c r="PE65" i="7"/>
  <c r="PF65" i="7"/>
  <c r="PG65" i="7"/>
  <c r="PH65" i="7"/>
  <c r="PI65" i="7"/>
  <c r="PJ65" i="7"/>
  <c r="PK65" i="7"/>
  <c r="PL65" i="7"/>
  <c r="PM65" i="7"/>
  <c r="PN65" i="7"/>
  <c r="PO65" i="7"/>
  <c r="PP65" i="7"/>
  <c r="PQ65" i="7"/>
  <c r="PR65" i="7"/>
  <c r="PS65" i="7"/>
  <c r="PT65" i="7"/>
  <c r="PU65" i="7"/>
  <c r="PV65" i="7"/>
  <c r="PW65" i="7"/>
  <c r="PX65" i="7"/>
  <c r="PY65" i="7"/>
  <c r="PZ65" i="7"/>
  <c r="QA65" i="7"/>
  <c r="QB65" i="7"/>
  <c r="QC65" i="7"/>
  <c r="QD65" i="7"/>
  <c r="QE65" i="7"/>
  <c r="QF65" i="7"/>
  <c r="QG65" i="7"/>
  <c r="QH65" i="7"/>
  <c r="QI65" i="7"/>
  <c r="QJ65" i="7"/>
  <c r="QK65" i="7"/>
  <c r="QL65" i="7"/>
  <c r="QM65" i="7"/>
  <c r="QN65" i="7"/>
  <c r="QO65" i="7"/>
  <c r="QP65" i="7"/>
  <c r="QQ65" i="7"/>
  <c r="QR65" i="7"/>
  <c r="QS65" i="7"/>
  <c r="QT65" i="7"/>
  <c r="QU65" i="7"/>
  <c r="QV65" i="7"/>
  <c r="QW65" i="7"/>
  <c r="QX65" i="7"/>
  <c r="QY65" i="7"/>
  <c r="QZ65" i="7"/>
  <c r="RA65" i="7"/>
  <c r="BB66" i="7"/>
  <c r="JF66" i="7"/>
  <c r="JH66" i="7"/>
  <c r="JI66" i="7"/>
  <c r="JL66" i="7"/>
  <c r="JM66" i="7"/>
  <c r="JN66" i="7"/>
  <c r="JO66" i="7"/>
  <c r="JP66" i="7"/>
  <c r="JQ66" i="7"/>
  <c r="JT66" i="7"/>
  <c r="JU66" i="7"/>
  <c r="JV66" i="7"/>
  <c r="JW66" i="7"/>
  <c r="JX66" i="7"/>
  <c r="JY66" i="7"/>
  <c r="JZ66" i="7"/>
  <c r="KA66" i="7"/>
  <c r="KB66" i="7"/>
  <c r="KC66" i="7"/>
  <c r="KD66" i="7"/>
  <c r="KE66" i="7"/>
  <c r="KF66" i="7"/>
  <c r="KG66" i="7"/>
  <c r="KH66" i="7"/>
  <c r="KI66" i="7"/>
  <c r="KN66" i="7"/>
  <c r="KO66" i="7"/>
  <c r="KP66" i="7"/>
  <c r="KQ66" i="7"/>
  <c r="KT66" i="7"/>
  <c r="KU66" i="7"/>
  <c r="KV66" i="7"/>
  <c r="KW66" i="7"/>
  <c r="KX66" i="7"/>
  <c r="KY66" i="7"/>
  <c r="KZ66" i="7"/>
  <c r="LA66" i="7"/>
  <c r="LB66" i="7"/>
  <c r="LC66" i="7"/>
  <c r="LL66" i="7"/>
  <c r="LM66" i="7"/>
  <c r="LZ66" i="7"/>
  <c r="MA66" i="7"/>
  <c r="MD66" i="7"/>
  <c r="ME66" i="7"/>
  <c r="MF66" i="7"/>
  <c r="MG66" i="7"/>
  <c r="MH66" i="7"/>
  <c r="MI66" i="7"/>
  <c r="MJ66" i="7"/>
  <c r="MK66" i="7"/>
  <c r="ML66" i="7"/>
  <c r="MM66" i="7"/>
  <c r="MN66" i="7"/>
  <c r="MO66" i="7"/>
  <c r="MP66" i="7"/>
  <c r="MQ66" i="7"/>
  <c r="MT66" i="7"/>
  <c r="MU66" i="7"/>
  <c r="MV66" i="7"/>
  <c r="MW66" i="7"/>
  <c r="MX66" i="7"/>
  <c r="MY66" i="7"/>
  <c r="NH66" i="7"/>
  <c r="NI66" i="7"/>
  <c r="NJ66" i="7"/>
  <c r="NK66" i="7"/>
  <c r="NL66" i="7"/>
  <c r="NM66" i="7"/>
  <c r="NN66" i="7"/>
  <c r="NO66" i="7"/>
  <c r="NP66" i="7"/>
  <c r="NQ66" i="7"/>
  <c r="NR66" i="7"/>
  <c r="NS66" i="7"/>
  <c r="NT66" i="7"/>
  <c r="NU66" i="7"/>
  <c r="NV66" i="7"/>
  <c r="NW66" i="7"/>
  <c r="NX66" i="7"/>
  <c r="NY66" i="7"/>
  <c r="NZ66" i="7"/>
  <c r="OA66" i="7"/>
  <c r="OB66" i="7"/>
  <c r="OC66" i="7"/>
  <c r="OD66" i="7"/>
  <c r="OE66" i="7"/>
  <c r="OF66" i="7"/>
  <c r="OG66" i="7"/>
  <c r="OH66" i="7"/>
  <c r="OI66" i="7"/>
  <c r="OK66" i="7"/>
  <c r="OL66" i="7"/>
  <c r="OM66" i="7"/>
  <c r="PB66" i="7"/>
  <c r="PC66" i="7"/>
  <c r="PD66" i="7"/>
  <c r="PE66" i="7"/>
  <c r="PF66" i="7"/>
  <c r="PG66" i="7"/>
  <c r="PH66" i="7"/>
  <c r="PI66" i="7"/>
  <c r="PJ66" i="7"/>
  <c r="PK66" i="7"/>
  <c r="PL66" i="7"/>
  <c r="PM66" i="7"/>
  <c r="PN66" i="7"/>
  <c r="PO66" i="7"/>
  <c r="PP66" i="7"/>
  <c r="PQ66" i="7"/>
  <c r="PR66" i="7"/>
  <c r="PS66" i="7"/>
  <c r="PT66" i="7"/>
  <c r="PU66" i="7"/>
  <c r="PV66" i="7"/>
  <c r="PW66" i="7"/>
  <c r="PX66" i="7"/>
  <c r="PY66" i="7"/>
  <c r="PZ66" i="7"/>
  <c r="QA66" i="7"/>
  <c r="QB66" i="7"/>
  <c r="QC66" i="7"/>
  <c r="QD66" i="7"/>
  <c r="QE66" i="7"/>
  <c r="QF66" i="7"/>
  <c r="QG66" i="7"/>
  <c r="QH66" i="7"/>
  <c r="QI66" i="7"/>
  <c r="QJ66" i="7"/>
  <c r="QK66" i="7"/>
  <c r="QL66" i="7"/>
  <c r="QM66" i="7"/>
  <c r="QN66" i="7"/>
  <c r="QO66" i="7"/>
  <c r="QP66" i="7"/>
  <c r="QQ66" i="7"/>
  <c r="QR66" i="7"/>
  <c r="QS66" i="7"/>
  <c r="QT66" i="7"/>
  <c r="QU66" i="7"/>
  <c r="QV66" i="7"/>
  <c r="QW66" i="7"/>
  <c r="QX66" i="7"/>
  <c r="QY66" i="7"/>
  <c r="QZ66" i="7"/>
  <c r="RA66" i="7"/>
  <c r="BB67" i="7"/>
  <c r="JF67" i="7"/>
  <c r="JH67" i="7"/>
  <c r="JI67" i="7"/>
  <c r="JL67" i="7"/>
  <c r="JM67" i="7"/>
  <c r="JN67" i="7"/>
  <c r="JO67" i="7"/>
  <c r="JP67" i="7"/>
  <c r="JQ67" i="7"/>
  <c r="JT67" i="7"/>
  <c r="JU67" i="7"/>
  <c r="JV67" i="7"/>
  <c r="JW67" i="7"/>
  <c r="JX67" i="7"/>
  <c r="JY67" i="7"/>
  <c r="JZ67" i="7"/>
  <c r="KA67" i="7"/>
  <c r="KB67" i="7"/>
  <c r="KC67" i="7"/>
  <c r="KD67" i="7"/>
  <c r="KE67" i="7"/>
  <c r="KF67" i="7"/>
  <c r="KG67" i="7"/>
  <c r="KH67" i="7"/>
  <c r="KI67" i="7"/>
  <c r="KN67" i="7"/>
  <c r="KO67" i="7"/>
  <c r="KP67" i="7"/>
  <c r="KQ67" i="7"/>
  <c r="KT67" i="7"/>
  <c r="KU67" i="7"/>
  <c r="KV67" i="7"/>
  <c r="KW67" i="7"/>
  <c r="KX67" i="7"/>
  <c r="KY67" i="7"/>
  <c r="KZ67" i="7"/>
  <c r="LA67" i="7"/>
  <c r="LB67" i="7"/>
  <c r="LC67" i="7"/>
  <c r="LL67" i="7"/>
  <c r="LM67" i="7"/>
  <c r="LZ67" i="7"/>
  <c r="MA67" i="7"/>
  <c r="MD67" i="7"/>
  <c r="ME67" i="7"/>
  <c r="MF67" i="7"/>
  <c r="MG67" i="7"/>
  <c r="MH67" i="7"/>
  <c r="MI67" i="7"/>
  <c r="MJ67" i="7"/>
  <c r="MK67" i="7"/>
  <c r="ML67" i="7"/>
  <c r="MM67" i="7"/>
  <c r="MN67" i="7"/>
  <c r="MO67" i="7"/>
  <c r="MP67" i="7"/>
  <c r="MQ67" i="7"/>
  <c r="MT67" i="7"/>
  <c r="MU67" i="7"/>
  <c r="MV67" i="7"/>
  <c r="MW67" i="7"/>
  <c r="MX67" i="7"/>
  <c r="MY67" i="7"/>
  <c r="NH67" i="7"/>
  <c r="NI67" i="7"/>
  <c r="NJ67" i="7"/>
  <c r="NK67" i="7"/>
  <c r="NL67" i="7"/>
  <c r="NM67" i="7"/>
  <c r="NN67" i="7"/>
  <c r="NO67" i="7"/>
  <c r="NP67" i="7"/>
  <c r="NQ67" i="7"/>
  <c r="NR67" i="7"/>
  <c r="NS67" i="7"/>
  <c r="NT67" i="7"/>
  <c r="NU67" i="7"/>
  <c r="NV67" i="7"/>
  <c r="NW67" i="7"/>
  <c r="NX67" i="7"/>
  <c r="NY67" i="7"/>
  <c r="NZ67" i="7"/>
  <c r="OA67" i="7"/>
  <c r="OB67" i="7"/>
  <c r="OC67" i="7"/>
  <c r="OD67" i="7"/>
  <c r="OE67" i="7"/>
  <c r="OF67" i="7"/>
  <c r="OG67" i="7"/>
  <c r="OH67" i="7"/>
  <c r="OI67" i="7"/>
  <c r="OK67" i="7"/>
  <c r="OL67" i="7"/>
  <c r="OM67" i="7"/>
  <c r="PB67" i="7"/>
  <c r="PC67" i="7"/>
  <c r="PD67" i="7"/>
  <c r="PE67" i="7"/>
  <c r="PF67" i="7"/>
  <c r="PG67" i="7"/>
  <c r="PH67" i="7"/>
  <c r="PI67" i="7"/>
  <c r="PJ67" i="7"/>
  <c r="PK67" i="7"/>
  <c r="PL67" i="7"/>
  <c r="PM67" i="7"/>
  <c r="PN67" i="7"/>
  <c r="PO67" i="7"/>
  <c r="PP67" i="7"/>
  <c r="PQ67" i="7"/>
  <c r="PR67" i="7"/>
  <c r="PS67" i="7"/>
  <c r="PT67" i="7"/>
  <c r="PU67" i="7"/>
  <c r="PV67" i="7"/>
  <c r="PW67" i="7"/>
  <c r="PX67" i="7"/>
  <c r="PY67" i="7"/>
  <c r="PZ67" i="7"/>
  <c r="QA67" i="7"/>
  <c r="QB67" i="7"/>
  <c r="QC67" i="7"/>
  <c r="QD67" i="7"/>
  <c r="QE67" i="7"/>
  <c r="QF67" i="7"/>
  <c r="QG67" i="7"/>
  <c r="QH67" i="7"/>
  <c r="QI67" i="7"/>
  <c r="QJ67" i="7"/>
  <c r="QK67" i="7"/>
  <c r="QL67" i="7"/>
  <c r="QM67" i="7"/>
  <c r="QN67" i="7"/>
  <c r="QO67" i="7"/>
  <c r="QP67" i="7"/>
  <c r="QQ67" i="7"/>
  <c r="QR67" i="7"/>
  <c r="QS67" i="7"/>
  <c r="QT67" i="7"/>
  <c r="QU67" i="7"/>
  <c r="QV67" i="7"/>
  <c r="QW67" i="7"/>
  <c r="QX67" i="7"/>
  <c r="QY67" i="7"/>
  <c r="QZ67" i="7"/>
  <c r="RA67" i="7"/>
  <c r="BB68" i="7"/>
  <c r="JF68" i="7"/>
  <c r="JH68" i="7"/>
  <c r="JI68" i="7"/>
  <c r="JL68" i="7"/>
  <c r="JM68" i="7"/>
  <c r="JN68" i="7"/>
  <c r="JO68" i="7"/>
  <c r="JP68" i="7"/>
  <c r="JQ68" i="7"/>
  <c r="JT68" i="7"/>
  <c r="JU68" i="7"/>
  <c r="JV68" i="7"/>
  <c r="JW68" i="7"/>
  <c r="JX68" i="7"/>
  <c r="JY68" i="7"/>
  <c r="JZ68" i="7"/>
  <c r="KA68" i="7"/>
  <c r="KB68" i="7"/>
  <c r="KC68" i="7"/>
  <c r="KD68" i="7"/>
  <c r="KE68" i="7"/>
  <c r="KF68" i="7"/>
  <c r="KG68" i="7"/>
  <c r="KH68" i="7"/>
  <c r="KI68" i="7"/>
  <c r="KN68" i="7"/>
  <c r="KO68" i="7"/>
  <c r="KP68" i="7"/>
  <c r="KQ68" i="7"/>
  <c r="KT68" i="7"/>
  <c r="KU68" i="7"/>
  <c r="KV68" i="7"/>
  <c r="KW68" i="7"/>
  <c r="KX68" i="7"/>
  <c r="KY68" i="7"/>
  <c r="KZ68" i="7"/>
  <c r="LA68" i="7"/>
  <c r="LB68" i="7"/>
  <c r="LC68" i="7"/>
  <c r="LL68" i="7"/>
  <c r="LM68" i="7"/>
  <c r="LZ68" i="7"/>
  <c r="MA68" i="7"/>
  <c r="MD68" i="7"/>
  <c r="ME68" i="7"/>
  <c r="MF68" i="7"/>
  <c r="MG68" i="7"/>
  <c r="MH68" i="7"/>
  <c r="MI68" i="7"/>
  <c r="MJ68" i="7"/>
  <c r="MK68" i="7"/>
  <c r="ML68" i="7"/>
  <c r="MM68" i="7"/>
  <c r="MN68" i="7"/>
  <c r="MO68" i="7"/>
  <c r="MP68" i="7"/>
  <c r="MQ68" i="7"/>
  <c r="MT68" i="7"/>
  <c r="MU68" i="7"/>
  <c r="MV68" i="7"/>
  <c r="MW68" i="7"/>
  <c r="MX68" i="7"/>
  <c r="MY68" i="7"/>
  <c r="NH68" i="7"/>
  <c r="NI68" i="7"/>
  <c r="NJ68" i="7"/>
  <c r="NK68" i="7"/>
  <c r="NL68" i="7"/>
  <c r="NM68" i="7"/>
  <c r="NN68" i="7"/>
  <c r="NO68" i="7"/>
  <c r="NP68" i="7"/>
  <c r="NQ68" i="7"/>
  <c r="NR68" i="7"/>
  <c r="NS68" i="7"/>
  <c r="NT68" i="7"/>
  <c r="NU68" i="7"/>
  <c r="NV68" i="7"/>
  <c r="NW68" i="7"/>
  <c r="NX68" i="7"/>
  <c r="NY68" i="7"/>
  <c r="NZ68" i="7"/>
  <c r="OA68" i="7"/>
  <c r="OB68" i="7"/>
  <c r="OC68" i="7"/>
  <c r="OD68" i="7"/>
  <c r="OE68" i="7"/>
  <c r="OF68" i="7"/>
  <c r="OG68" i="7"/>
  <c r="OH68" i="7"/>
  <c r="OI68" i="7"/>
  <c r="OK68" i="7"/>
  <c r="OL68" i="7"/>
  <c r="OM68" i="7"/>
  <c r="PB68" i="7"/>
  <c r="PC68" i="7"/>
  <c r="PD68" i="7"/>
  <c r="PE68" i="7"/>
  <c r="PF68" i="7"/>
  <c r="PG68" i="7"/>
  <c r="PH68" i="7"/>
  <c r="PI68" i="7"/>
  <c r="PJ68" i="7"/>
  <c r="PK68" i="7"/>
  <c r="PL68" i="7"/>
  <c r="PM68" i="7"/>
  <c r="PN68" i="7"/>
  <c r="PO68" i="7"/>
  <c r="PP68" i="7"/>
  <c r="PQ68" i="7"/>
  <c r="PR68" i="7"/>
  <c r="PS68" i="7"/>
  <c r="PT68" i="7"/>
  <c r="PU68" i="7"/>
  <c r="PV68" i="7"/>
  <c r="PW68" i="7"/>
  <c r="PX68" i="7"/>
  <c r="PY68" i="7"/>
  <c r="PZ68" i="7"/>
  <c r="QA68" i="7"/>
  <c r="QB68" i="7"/>
  <c r="QC68" i="7"/>
  <c r="QD68" i="7"/>
  <c r="QE68" i="7"/>
  <c r="QF68" i="7"/>
  <c r="QG68" i="7"/>
  <c r="QH68" i="7"/>
  <c r="QI68" i="7"/>
  <c r="QJ68" i="7"/>
  <c r="QK68" i="7"/>
  <c r="QL68" i="7"/>
  <c r="QM68" i="7"/>
  <c r="QN68" i="7"/>
  <c r="QO68" i="7"/>
  <c r="QP68" i="7"/>
  <c r="QQ68" i="7"/>
  <c r="QR68" i="7"/>
  <c r="QS68" i="7"/>
  <c r="QT68" i="7"/>
  <c r="QU68" i="7"/>
  <c r="QV68" i="7"/>
  <c r="QW68" i="7"/>
  <c r="QX68" i="7"/>
  <c r="QY68" i="7"/>
  <c r="QZ68" i="7"/>
  <c r="RA68" i="7"/>
  <c r="BB69" i="7"/>
  <c r="JF69" i="7"/>
  <c r="JH69" i="7"/>
  <c r="JI69" i="7"/>
  <c r="JL69" i="7"/>
  <c r="JM69" i="7"/>
  <c r="JN69" i="7"/>
  <c r="JO69" i="7"/>
  <c r="JP69" i="7"/>
  <c r="JQ69" i="7"/>
  <c r="JT69" i="7"/>
  <c r="JU69" i="7"/>
  <c r="JV69" i="7"/>
  <c r="JW69" i="7"/>
  <c r="JX69" i="7"/>
  <c r="JY69" i="7"/>
  <c r="JZ69" i="7"/>
  <c r="KA69" i="7"/>
  <c r="KB69" i="7"/>
  <c r="KC69" i="7"/>
  <c r="KD69" i="7"/>
  <c r="KE69" i="7"/>
  <c r="KF69" i="7"/>
  <c r="KG69" i="7"/>
  <c r="KH69" i="7"/>
  <c r="KI69" i="7"/>
  <c r="KN69" i="7"/>
  <c r="KO69" i="7"/>
  <c r="KP69" i="7"/>
  <c r="KQ69" i="7"/>
  <c r="KT69" i="7"/>
  <c r="KU69" i="7"/>
  <c r="KV69" i="7"/>
  <c r="KW69" i="7"/>
  <c r="KX69" i="7"/>
  <c r="KY69" i="7"/>
  <c r="KZ69" i="7"/>
  <c r="LA69" i="7"/>
  <c r="LB69" i="7"/>
  <c r="LC69" i="7"/>
  <c r="LL69" i="7"/>
  <c r="LM69" i="7"/>
  <c r="LZ69" i="7"/>
  <c r="MA69" i="7"/>
  <c r="MD69" i="7"/>
  <c r="ME69" i="7"/>
  <c r="MF69" i="7"/>
  <c r="MG69" i="7"/>
  <c r="MH69" i="7"/>
  <c r="MI69" i="7"/>
  <c r="MJ69" i="7"/>
  <c r="MK69" i="7"/>
  <c r="ML69" i="7"/>
  <c r="MM69" i="7"/>
  <c r="MN69" i="7"/>
  <c r="MO69" i="7"/>
  <c r="MP69" i="7"/>
  <c r="MQ69" i="7"/>
  <c r="MT69" i="7"/>
  <c r="MU69" i="7"/>
  <c r="MV69" i="7"/>
  <c r="MW69" i="7"/>
  <c r="MX69" i="7"/>
  <c r="MY69" i="7"/>
  <c r="NH69" i="7"/>
  <c r="NI69" i="7"/>
  <c r="NJ69" i="7"/>
  <c r="NK69" i="7"/>
  <c r="NL69" i="7"/>
  <c r="NM69" i="7"/>
  <c r="NN69" i="7"/>
  <c r="NO69" i="7"/>
  <c r="NP69" i="7"/>
  <c r="NQ69" i="7"/>
  <c r="NR69" i="7"/>
  <c r="NS69" i="7"/>
  <c r="NT69" i="7"/>
  <c r="NU69" i="7"/>
  <c r="NV69" i="7"/>
  <c r="NW69" i="7"/>
  <c r="NX69" i="7"/>
  <c r="NY69" i="7"/>
  <c r="NZ69" i="7"/>
  <c r="OA69" i="7"/>
  <c r="OB69" i="7"/>
  <c r="OC69" i="7"/>
  <c r="OD69" i="7"/>
  <c r="OE69" i="7"/>
  <c r="OF69" i="7"/>
  <c r="OG69" i="7"/>
  <c r="OH69" i="7"/>
  <c r="OI69" i="7"/>
  <c r="OK69" i="7"/>
  <c r="OL69" i="7"/>
  <c r="OM69" i="7"/>
  <c r="PB69" i="7"/>
  <c r="PC69" i="7"/>
  <c r="PD69" i="7"/>
  <c r="PE69" i="7"/>
  <c r="PF69" i="7"/>
  <c r="PG69" i="7"/>
  <c r="PH69" i="7"/>
  <c r="PI69" i="7"/>
  <c r="PJ69" i="7"/>
  <c r="PK69" i="7"/>
  <c r="PL69" i="7"/>
  <c r="PM69" i="7"/>
  <c r="PN69" i="7"/>
  <c r="PO69" i="7"/>
  <c r="PP69" i="7"/>
  <c r="PQ69" i="7"/>
  <c r="PR69" i="7"/>
  <c r="PS69" i="7"/>
  <c r="PT69" i="7"/>
  <c r="PU69" i="7"/>
  <c r="PV69" i="7"/>
  <c r="PW69" i="7"/>
  <c r="PX69" i="7"/>
  <c r="PY69" i="7"/>
  <c r="PZ69" i="7"/>
  <c r="QA69" i="7"/>
  <c r="QB69" i="7"/>
  <c r="QC69" i="7"/>
  <c r="QD69" i="7"/>
  <c r="QE69" i="7"/>
  <c r="QF69" i="7"/>
  <c r="QG69" i="7"/>
  <c r="QH69" i="7"/>
  <c r="QI69" i="7"/>
  <c r="QJ69" i="7"/>
  <c r="QK69" i="7"/>
  <c r="QL69" i="7"/>
  <c r="QM69" i="7"/>
  <c r="QN69" i="7"/>
  <c r="QO69" i="7"/>
  <c r="QP69" i="7"/>
  <c r="QQ69" i="7"/>
  <c r="QR69" i="7"/>
  <c r="QS69" i="7"/>
  <c r="QT69" i="7"/>
  <c r="QU69" i="7"/>
  <c r="QV69" i="7"/>
  <c r="QW69" i="7"/>
  <c r="QX69" i="7"/>
  <c r="QY69" i="7"/>
  <c r="QZ69" i="7"/>
  <c r="RA69" i="7"/>
  <c r="BB70" i="7"/>
  <c r="JF70" i="7"/>
  <c r="JH70" i="7"/>
  <c r="JI70" i="7"/>
  <c r="JL70" i="7"/>
  <c r="JM70" i="7"/>
  <c r="JN70" i="7"/>
  <c r="JO70" i="7"/>
  <c r="JP70" i="7"/>
  <c r="JQ70" i="7"/>
  <c r="JT70" i="7"/>
  <c r="JU70" i="7"/>
  <c r="JV70" i="7"/>
  <c r="JW70" i="7"/>
  <c r="JX70" i="7"/>
  <c r="JY70" i="7"/>
  <c r="JZ70" i="7"/>
  <c r="KA70" i="7"/>
  <c r="KB70" i="7"/>
  <c r="KC70" i="7"/>
  <c r="KD70" i="7"/>
  <c r="KE70" i="7"/>
  <c r="KF70" i="7"/>
  <c r="KG70" i="7"/>
  <c r="KH70" i="7"/>
  <c r="KI70" i="7"/>
  <c r="KN70" i="7"/>
  <c r="KO70" i="7"/>
  <c r="KP70" i="7"/>
  <c r="KQ70" i="7"/>
  <c r="KT70" i="7"/>
  <c r="KU70" i="7"/>
  <c r="KV70" i="7"/>
  <c r="KW70" i="7"/>
  <c r="KX70" i="7"/>
  <c r="KY70" i="7"/>
  <c r="KZ70" i="7"/>
  <c r="LA70" i="7"/>
  <c r="LB70" i="7"/>
  <c r="LC70" i="7"/>
  <c r="LL70" i="7"/>
  <c r="LM70" i="7"/>
  <c r="LZ70" i="7"/>
  <c r="MA70" i="7"/>
  <c r="MD70" i="7"/>
  <c r="ME70" i="7"/>
  <c r="MF70" i="7"/>
  <c r="MG70" i="7"/>
  <c r="MH70" i="7"/>
  <c r="MI70" i="7"/>
  <c r="MJ70" i="7"/>
  <c r="MK70" i="7"/>
  <c r="ML70" i="7"/>
  <c r="MM70" i="7"/>
  <c r="MN70" i="7"/>
  <c r="MO70" i="7"/>
  <c r="MP70" i="7"/>
  <c r="MQ70" i="7"/>
  <c r="MT70" i="7"/>
  <c r="MU70" i="7"/>
  <c r="MV70" i="7"/>
  <c r="MW70" i="7"/>
  <c r="MX70" i="7"/>
  <c r="MY70" i="7"/>
  <c r="NH70" i="7"/>
  <c r="NI70" i="7"/>
  <c r="NJ70" i="7"/>
  <c r="NK70" i="7"/>
  <c r="NL70" i="7"/>
  <c r="NM70" i="7"/>
  <c r="NN70" i="7"/>
  <c r="NO70" i="7"/>
  <c r="NP70" i="7"/>
  <c r="NQ70" i="7"/>
  <c r="NR70" i="7"/>
  <c r="NS70" i="7"/>
  <c r="NT70" i="7"/>
  <c r="NU70" i="7"/>
  <c r="NV70" i="7"/>
  <c r="NW70" i="7"/>
  <c r="NX70" i="7"/>
  <c r="NY70" i="7"/>
  <c r="NZ70" i="7"/>
  <c r="OA70" i="7"/>
  <c r="OB70" i="7"/>
  <c r="OC70" i="7"/>
  <c r="OD70" i="7"/>
  <c r="OE70" i="7"/>
  <c r="OF70" i="7"/>
  <c r="OG70" i="7"/>
  <c r="OH70" i="7"/>
  <c r="OI70" i="7"/>
  <c r="OK70" i="7"/>
  <c r="OL70" i="7"/>
  <c r="OM70" i="7"/>
  <c r="PB70" i="7"/>
  <c r="PC70" i="7"/>
  <c r="PD70" i="7"/>
  <c r="PE70" i="7"/>
  <c r="PF70" i="7"/>
  <c r="PG70" i="7"/>
  <c r="PH70" i="7"/>
  <c r="PI70" i="7"/>
  <c r="PJ70" i="7"/>
  <c r="PK70" i="7"/>
  <c r="PL70" i="7"/>
  <c r="PM70" i="7"/>
  <c r="PN70" i="7"/>
  <c r="PO70" i="7"/>
  <c r="PP70" i="7"/>
  <c r="PQ70" i="7"/>
  <c r="PR70" i="7"/>
  <c r="PS70" i="7"/>
  <c r="PT70" i="7"/>
  <c r="PU70" i="7"/>
  <c r="PV70" i="7"/>
  <c r="PW70" i="7"/>
  <c r="PX70" i="7"/>
  <c r="PY70" i="7"/>
  <c r="PZ70" i="7"/>
  <c r="QA70" i="7"/>
  <c r="QB70" i="7"/>
  <c r="QC70" i="7"/>
  <c r="QD70" i="7"/>
  <c r="QE70" i="7"/>
  <c r="QF70" i="7"/>
  <c r="QG70" i="7"/>
  <c r="QH70" i="7"/>
  <c r="QI70" i="7"/>
  <c r="QJ70" i="7"/>
  <c r="QK70" i="7"/>
  <c r="QL70" i="7"/>
  <c r="QM70" i="7"/>
  <c r="QN70" i="7"/>
  <c r="QO70" i="7"/>
  <c r="QP70" i="7"/>
  <c r="QQ70" i="7"/>
  <c r="QR70" i="7"/>
  <c r="QS70" i="7"/>
  <c r="QT70" i="7"/>
  <c r="QU70" i="7"/>
  <c r="QV70" i="7"/>
  <c r="QW70" i="7"/>
  <c r="QX70" i="7"/>
  <c r="QY70" i="7"/>
  <c r="QZ70" i="7"/>
  <c r="RA70" i="7"/>
  <c r="BB71" i="7"/>
  <c r="BC71" i="7"/>
  <c r="JF71" i="7"/>
  <c r="JG71" i="7"/>
  <c r="JH71" i="7"/>
  <c r="JI71" i="7"/>
  <c r="JL71" i="7"/>
  <c r="JM71" i="7"/>
  <c r="JN71" i="7"/>
  <c r="JO71" i="7"/>
  <c r="JP71" i="7"/>
  <c r="JQ71" i="7"/>
  <c r="JT71" i="7"/>
  <c r="JU71" i="7"/>
  <c r="JV71" i="7"/>
  <c r="JW71" i="7"/>
  <c r="JX71" i="7"/>
  <c r="JY71" i="7"/>
  <c r="JZ71" i="7"/>
  <c r="KA71" i="7"/>
  <c r="KB71" i="7"/>
  <c r="KC71" i="7"/>
  <c r="KD71" i="7"/>
  <c r="KE71" i="7"/>
  <c r="KF71" i="7"/>
  <c r="KG71" i="7"/>
  <c r="KH71" i="7"/>
  <c r="KI71" i="7"/>
  <c r="KN71" i="7"/>
  <c r="KO71" i="7"/>
  <c r="KP71" i="7"/>
  <c r="KQ71" i="7"/>
  <c r="KT71" i="7"/>
  <c r="KU71" i="7"/>
  <c r="KV71" i="7"/>
  <c r="KW71" i="7"/>
  <c r="KX71" i="7"/>
  <c r="KY71" i="7"/>
  <c r="KZ71" i="7"/>
  <c r="LA71" i="7"/>
  <c r="LB71" i="7"/>
  <c r="LC71" i="7"/>
  <c r="LL71" i="7"/>
  <c r="LM71" i="7"/>
  <c r="LZ71" i="7"/>
  <c r="MA71" i="7"/>
  <c r="MD71" i="7"/>
  <c r="ME71" i="7"/>
  <c r="MF71" i="7"/>
  <c r="MG71" i="7"/>
  <c r="MH71" i="7"/>
  <c r="MI71" i="7"/>
  <c r="MJ71" i="7"/>
  <c r="MK71" i="7"/>
  <c r="ML71" i="7"/>
  <c r="MM71" i="7"/>
  <c r="MN71" i="7"/>
  <c r="MO71" i="7"/>
  <c r="MP71" i="7"/>
  <c r="MQ71" i="7"/>
  <c r="MT71" i="7"/>
  <c r="MU71" i="7"/>
  <c r="MV71" i="7"/>
  <c r="MW71" i="7"/>
  <c r="MX71" i="7"/>
  <c r="MY71" i="7"/>
  <c r="NH71" i="7"/>
  <c r="NI71" i="7"/>
  <c r="NJ71" i="7"/>
  <c r="NK71" i="7"/>
  <c r="NL71" i="7"/>
  <c r="NM71" i="7"/>
  <c r="NN71" i="7"/>
  <c r="NO71" i="7"/>
  <c r="NP71" i="7"/>
  <c r="NQ71" i="7"/>
  <c r="NR71" i="7"/>
  <c r="NS71" i="7"/>
  <c r="NT71" i="7"/>
  <c r="NU71" i="7"/>
  <c r="NV71" i="7"/>
  <c r="NW71" i="7"/>
  <c r="NX71" i="7"/>
  <c r="NY71" i="7"/>
  <c r="NZ71" i="7"/>
  <c r="OA71" i="7"/>
  <c r="OB71" i="7"/>
  <c r="OC71" i="7"/>
  <c r="OD71" i="7"/>
  <c r="OE71" i="7"/>
  <c r="OF71" i="7"/>
  <c r="OG71" i="7"/>
  <c r="OH71" i="7"/>
  <c r="OK71" i="7"/>
  <c r="OL71" i="7"/>
  <c r="OM71" i="7"/>
  <c r="PB71" i="7"/>
  <c r="PC71" i="7"/>
  <c r="PD71" i="7"/>
  <c r="PE71" i="7"/>
  <c r="PF71" i="7"/>
  <c r="PG71" i="7"/>
  <c r="PH71" i="7"/>
  <c r="PI71" i="7"/>
  <c r="PJ71" i="7"/>
  <c r="PK71" i="7"/>
  <c r="PL71" i="7"/>
  <c r="PM71" i="7"/>
  <c r="PN71" i="7"/>
  <c r="PO71" i="7"/>
  <c r="PP71" i="7"/>
  <c r="PQ71" i="7"/>
  <c r="PR71" i="7"/>
  <c r="PS71" i="7"/>
  <c r="PT71" i="7"/>
  <c r="PU71" i="7"/>
  <c r="PV71" i="7"/>
  <c r="PW71" i="7"/>
  <c r="PX71" i="7"/>
  <c r="PY71" i="7"/>
  <c r="PZ71" i="7"/>
  <c r="QA71" i="7"/>
  <c r="QB71" i="7"/>
  <c r="QC71" i="7"/>
  <c r="QD71" i="7"/>
  <c r="QE71" i="7"/>
  <c r="QF71" i="7"/>
  <c r="QG71" i="7"/>
  <c r="QH71" i="7"/>
  <c r="QI71" i="7"/>
  <c r="QJ71" i="7"/>
  <c r="QK71" i="7"/>
  <c r="QL71" i="7"/>
  <c r="QM71" i="7"/>
  <c r="QN71" i="7"/>
  <c r="QO71" i="7"/>
  <c r="QP71" i="7"/>
  <c r="QQ71" i="7"/>
  <c r="QR71" i="7"/>
  <c r="QS71" i="7"/>
  <c r="QT71" i="7"/>
  <c r="QU71" i="7"/>
  <c r="QV71" i="7"/>
  <c r="QW71" i="7"/>
  <c r="QX71" i="7"/>
  <c r="QY71" i="7"/>
  <c r="QZ71" i="7"/>
  <c r="RA71" i="7"/>
  <c r="BD72" i="7"/>
  <c r="BE72" i="7"/>
  <c r="BF72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Y72" i="7"/>
  <c r="BZ72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S72" i="7"/>
  <c r="CT72" i="7"/>
  <c r="CU72" i="7"/>
  <c r="CV72" i="7"/>
  <c r="CW72" i="7"/>
  <c r="CX72" i="7"/>
  <c r="CY72" i="7"/>
  <c r="CZ72" i="7"/>
  <c r="DA72" i="7"/>
  <c r="DB72" i="7"/>
  <c r="DC72" i="7"/>
  <c r="DD72" i="7"/>
  <c r="DE72" i="7"/>
  <c r="DF72" i="7"/>
  <c r="DG72" i="7"/>
  <c r="DH72" i="7"/>
  <c r="DI72" i="7"/>
  <c r="DJ72" i="7"/>
  <c r="DK72" i="7"/>
  <c r="DL72" i="7"/>
  <c r="DM72" i="7"/>
  <c r="DN72" i="7"/>
  <c r="DO72" i="7"/>
  <c r="DP72" i="7"/>
  <c r="DQ72" i="7"/>
  <c r="DR72" i="7"/>
  <c r="DS72" i="7"/>
  <c r="DV72" i="7"/>
  <c r="DW72" i="7"/>
  <c r="DX72" i="7"/>
  <c r="DY72" i="7"/>
  <c r="DZ72" i="7"/>
  <c r="EA72" i="7"/>
  <c r="EB72" i="7"/>
  <c r="EC72" i="7"/>
  <c r="ED72" i="7"/>
  <c r="EE72" i="7"/>
  <c r="EF72" i="7"/>
  <c r="EG72" i="7"/>
  <c r="EH72" i="7"/>
  <c r="EI72" i="7"/>
  <c r="EJ72" i="7"/>
  <c r="EK72" i="7"/>
  <c r="EL72" i="7"/>
  <c r="EM72" i="7"/>
  <c r="EN72" i="7"/>
  <c r="EO72" i="7"/>
  <c r="EP72" i="7"/>
  <c r="EQ72" i="7"/>
  <c r="ER72" i="7"/>
  <c r="ES72" i="7"/>
  <c r="ET72" i="7"/>
  <c r="EU72" i="7"/>
  <c r="EV72" i="7"/>
  <c r="EW72" i="7"/>
  <c r="EX72" i="7"/>
  <c r="EY72" i="7"/>
  <c r="EZ72" i="7"/>
  <c r="FA72" i="7"/>
  <c r="FB72" i="7"/>
  <c r="FC72" i="7"/>
  <c r="FD72" i="7"/>
  <c r="FE72" i="7"/>
  <c r="FF72" i="7"/>
  <c r="FG72" i="7"/>
  <c r="FH72" i="7"/>
  <c r="FI72" i="7"/>
  <c r="FJ72" i="7"/>
  <c r="FK72" i="7"/>
  <c r="FL72" i="7"/>
  <c r="FM72" i="7"/>
  <c r="FN72" i="7"/>
  <c r="FO72" i="7"/>
  <c r="FP72" i="7"/>
  <c r="FQ72" i="7"/>
  <c r="FR72" i="7"/>
  <c r="FS72" i="7"/>
  <c r="FT72" i="7"/>
  <c r="FU72" i="7"/>
  <c r="FV72" i="7"/>
  <c r="FW72" i="7"/>
  <c r="FX72" i="7"/>
  <c r="FY72" i="7"/>
  <c r="FZ72" i="7"/>
  <c r="GA72" i="7"/>
  <c r="GB72" i="7"/>
  <c r="GC72" i="7"/>
  <c r="GD72" i="7"/>
  <c r="GE72" i="7"/>
  <c r="GF72" i="7"/>
  <c r="GG72" i="7"/>
  <c r="GH72" i="7"/>
  <c r="GI72" i="7"/>
  <c r="GJ72" i="7"/>
  <c r="GK72" i="7"/>
  <c r="GL72" i="7"/>
  <c r="GM72" i="7"/>
  <c r="GN72" i="7"/>
  <c r="GO72" i="7"/>
  <c r="GR72" i="7"/>
  <c r="GS72" i="7"/>
  <c r="GT72" i="7"/>
  <c r="GU72" i="7"/>
  <c r="GV72" i="7"/>
  <c r="GW72" i="7"/>
  <c r="GX72" i="7"/>
  <c r="GY72" i="7"/>
  <c r="GZ72" i="7"/>
  <c r="HA72" i="7"/>
  <c r="HB72" i="7"/>
  <c r="HC72" i="7"/>
  <c r="HD72" i="7"/>
  <c r="HE72" i="7"/>
  <c r="HF72" i="7"/>
  <c r="HG72" i="7"/>
  <c r="HH72" i="7"/>
  <c r="HI72" i="7"/>
  <c r="HJ72" i="7"/>
  <c r="HK72" i="7"/>
  <c r="HL72" i="7"/>
  <c r="HM72" i="7"/>
  <c r="HN72" i="7"/>
  <c r="HO72" i="7"/>
  <c r="HP72" i="7"/>
  <c r="HQ72" i="7"/>
  <c r="HR72" i="7"/>
  <c r="HS72" i="7"/>
  <c r="HT72" i="7"/>
  <c r="HU72" i="7"/>
  <c r="HV72" i="7"/>
  <c r="HW72" i="7"/>
  <c r="HX72" i="7"/>
  <c r="HY72" i="7"/>
  <c r="HZ72" i="7"/>
  <c r="IA72" i="7"/>
  <c r="IB72" i="7"/>
  <c r="IC72" i="7"/>
  <c r="ID72" i="7"/>
  <c r="IE72" i="7"/>
  <c r="IF72" i="7"/>
  <c r="IG72" i="7"/>
  <c r="IJ72" i="7"/>
  <c r="IK72" i="7"/>
  <c r="IL72" i="7"/>
  <c r="IM72" i="7"/>
  <c r="IN72" i="7"/>
  <c r="IO72" i="7"/>
  <c r="IP72" i="7"/>
  <c r="IQ72" i="7"/>
  <c r="IR72" i="7"/>
  <c r="IS72" i="7"/>
  <c r="IT72" i="7"/>
  <c r="IU72" i="7"/>
  <c r="IV72" i="7"/>
  <c r="IW72" i="7"/>
  <c r="IX72" i="7"/>
  <c r="IY72" i="7"/>
  <c r="IZ72" i="7"/>
  <c r="JA72" i="7"/>
  <c r="OO72" i="7" l="1"/>
  <c r="NS72" i="7"/>
  <c r="NH72" i="7"/>
  <c r="NZ72" i="7"/>
  <c r="ND72" i="7"/>
  <c r="GP72" i="7"/>
  <c r="OD72" i="7"/>
  <c r="MX72" i="7"/>
  <c r="NO72" i="7"/>
  <c r="OM72" i="7"/>
  <c r="OE72" i="7"/>
  <c r="NC72" i="7"/>
  <c r="MY72" i="7"/>
  <c r="OB72" i="7"/>
  <c r="NL72" i="7"/>
  <c r="MV72" i="7"/>
  <c r="NJ72" i="7"/>
  <c r="NT72" i="7"/>
  <c r="NX72" i="7"/>
  <c r="NN72" i="7"/>
  <c r="OL72" i="7"/>
  <c r="NP72" i="7"/>
  <c r="MZ72" i="7"/>
  <c r="NV72" i="7"/>
  <c r="NF72" i="7"/>
  <c r="OF72" i="7"/>
  <c r="NR72" i="7"/>
  <c r="NB72" i="7"/>
  <c r="NW72" i="7"/>
  <c r="NG72" i="7"/>
  <c r="OA72" i="7"/>
  <c r="NK72" i="7"/>
  <c r="GQ72" i="7"/>
  <c r="OK72" i="7"/>
  <c r="OC72" i="7"/>
  <c r="NY72" i="7"/>
  <c r="NU72" i="7"/>
  <c r="NQ72" i="7"/>
  <c r="NM72" i="7"/>
  <c r="NI72" i="7"/>
  <c r="NE72" i="7"/>
  <c r="NA72" i="7"/>
  <c r="MW72" i="7"/>
  <c r="OI72" i="7"/>
  <c r="DU72" i="7"/>
  <c r="DT72" i="7"/>
  <c r="ON72" i="7"/>
  <c r="OJ72" i="7"/>
  <c r="RO69" i="7"/>
  <c r="RG70" i="7"/>
  <c r="RG69" i="7"/>
  <c r="RG68" i="7"/>
  <c r="RG67" i="7"/>
  <c r="RG66" i="7"/>
  <c r="RG65" i="7"/>
  <c r="RG64" i="7"/>
  <c r="RG63" i="7"/>
  <c r="RG62" i="7"/>
  <c r="RG61" i="7"/>
  <c r="RG60" i="7"/>
  <c r="RG59" i="7"/>
  <c r="RG58" i="7"/>
  <c r="RG57" i="7"/>
  <c r="RG56" i="7"/>
  <c r="RG55" i="7"/>
  <c r="RG54" i="7"/>
  <c r="RG53" i="7"/>
  <c r="RG52" i="7"/>
  <c r="RG51" i="7"/>
  <c r="RG50" i="7"/>
  <c r="RG49" i="7"/>
  <c r="RG48" i="7"/>
  <c r="RG47" i="7"/>
  <c r="RG46" i="7"/>
  <c r="AD47" i="7" s="1"/>
  <c r="RG45" i="7"/>
  <c r="RG44" i="7"/>
  <c r="RG43" i="7"/>
  <c r="RG42" i="7"/>
  <c r="RG41" i="7"/>
  <c r="AD2" i="7" s="1"/>
  <c r="RJ71" i="7"/>
  <c r="RO71" i="7"/>
  <c r="RG71" i="7"/>
  <c r="RO68" i="7"/>
  <c r="RO67" i="7"/>
  <c r="RO66" i="7"/>
  <c r="RO65" i="7"/>
  <c r="RO64" i="7"/>
  <c r="RO63" i="7"/>
  <c r="RO62" i="7"/>
  <c r="RO61" i="7"/>
  <c r="RO60" i="7"/>
  <c r="RO59" i="7"/>
  <c r="RO58" i="7"/>
  <c r="RO57" i="7"/>
  <c r="RO56" i="7"/>
  <c r="RO55" i="7"/>
  <c r="RO54" i="7"/>
  <c r="RO53" i="7"/>
  <c r="RO52" i="7"/>
  <c r="RO51" i="7"/>
  <c r="RO50" i="7"/>
  <c r="RO49" i="7"/>
  <c r="RO48" i="7"/>
  <c r="RO47" i="7"/>
  <c r="RO46" i="7"/>
  <c r="RO45" i="7"/>
  <c r="RO44" i="7"/>
  <c r="RO43" i="7"/>
  <c r="RO42" i="7"/>
  <c r="RO41" i="7"/>
  <c r="AC8" i="7" s="1"/>
  <c r="RO70" i="7"/>
  <c r="RJ70" i="7"/>
  <c r="RJ69" i="7"/>
  <c r="RJ68" i="7"/>
  <c r="RJ67" i="7"/>
  <c r="RJ66" i="7"/>
  <c r="RJ65" i="7"/>
  <c r="RJ64" i="7"/>
  <c r="RJ63" i="7"/>
  <c r="RJ62" i="7"/>
  <c r="RJ61" i="7"/>
  <c r="RJ60" i="7"/>
  <c r="RJ59" i="7"/>
  <c r="RJ58" i="7"/>
  <c r="RJ57" i="7"/>
  <c r="RJ56" i="7"/>
  <c r="RJ55" i="7"/>
  <c r="RJ54" i="7"/>
  <c r="RJ53" i="7"/>
  <c r="RJ52" i="7"/>
  <c r="RJ51" i="7"/>
  <c r="RJ50" i="7"/>
  <c r="RJ49" i="7"/>
  <c r="RJ48" i="7"/>
  <c r="RJ47" i="7"/>
  <c r="RJ46" i="7"/>
  <c r="RJ45" i="7"/>
  <c r="RJ44" i="7"/>
  <c r="RJ43" i="7"/>
  <c r="RJ42" i="7"/>
  <c r="RJ41" i="7"/>
  <c r="OG72" i="7"/>
  <c r="OH72" i="7"/>
  <c r="DO114" i="7"/>
  <c r="DP114" i="7"/>
  <c r="DO115" i="7"/>
  <c r="DP115" i="7"/>
  <c r="DO116" i="7"/>
  <c r="DP116" i="7"/>
  <c r="DO117" i="7"/>
  <c r="DP117" i="7"/>
  <c r="DO118" i="7"/>
  <c r="DP118" i="7"/>
  <c r="DO119" i="7"/>
  <c r="DP119" i="7"/>
  <c r="DO120" i="7"/>
  <c r="DP120" i="7"/>
  <c r="DO121" i="7"/>
  <c r="DP121" i="7"/>
  <c r="DO122" i="7"/>
  <c r="DP122" i="7"/>
  <c r="DO123" i="7"/>
  <c r="DP123" i="7"/>
  <c r="DO124" i="7"/>
  <c r="DP124" i="7"/>
  <c r="DO125" i="7"/>
  <c r="DP125" i="7"/>
  <c r="DO126" i="7"/>
  <c r="DP126" i="7"/>
  <c r="DO127" i="7"/>
  <c r="DP127" i="7"/>
  <c r="DO128" i="7"/>
  <c r="DP128" i="7"/>
  <c r="DO129" i="7"/>
  <c r="DP129" i="7"/>
  <c r="DO130" i="7"/>
  <c r="DP130" i="7"/>
  <c r="DO131" i="7"/>
  <c r="DP131" i="7"/>
  <c r="DO132" i="7"/>
  <c r="DP132" i="7"/>
  <c r="DO133" i="7"/>
  <c r="DP133" i="7"/>
  <c r="DO134" i="7"/>
  <c r="DP134" i="7"/>
  <c r="DO135" i="7"/>
  <c r="DP135" i="7"/>
  <c r="DO136" i="7"/>
  <c r="DP136" i="7"/>
  <c r="DO137" i="7"/>
  <c r="DP137" i="7"/>
  <c r="DO138" i="7"/>
  <c r="DP138" i="7"/>
  <c r="DO139" i="7"/>
  <c r="DP139" i="7"/>
  <c r="DO140" i="7"/>
  <c r="DP140" i="7"/>
  <c r="DO141" i="7"/>
  <c r="DP141" i="7"/>
  <c r="DO142" i="7"/>
  <c r="DP142" i="7"/>
  <c r="DO143" i="7"/>
  <c r="DP143" i="7"/>
  <c r="DP113" i="7"/>
  <c r="DO113" i="7"/>
  <c r="CM108" i="7" l="1"/>
  <c r="BQ36" i="7" l="1"/>
  <c r="CZ36" i="7" l="1"/>
  <c r="DA36" i="7"/>
  <c r="DB36" i="7"/>
  <c r="DC36" i="7"/>
  <c r="DD36" i="7"/>
  <c r="DE36" i="7"/>
  <c r="DF36" i="7"/>
  <c r="DG36" i="7"/>
  <c r="DH36" i="7"/>
  <c r="DI36" i="7"/>
  <c r="GR5" i="7"/>
  <c r="GS5" i="7"/>
  <c r="GT5" i="7"/>
  <c r="GU5" i="7"/>
  <c r="GV5" i="7"/>
  <c r="GW5" i="7"/>
  <c r="GX5" i="7"/>
  <c r="GY5" i="7"/>
  <c r="GZ5" i="7"/>
  <c r="HA5" i="7"/>
  <c r="GR6" i="7"/>
  <c r="GS6" i="7"/>
  <c r="GT6" i="7"/>
  <c r="GU6" i="7"/>
  <c r="GV6" i="7"/>
  <c r="GW6" i="7"/>
  <c r="GX6" i="7"/>
  <c r="GY6" i="7"/>
  <c r="GZ6" i="7"/>
  <c r="HA6" i="7"/>
  <c r="GR7" i="7"/>
  <c r="GS7" i="7"/>
  <c r="GT7" i="7"/>
  <c r="GU7" i="7"/>
  <c r="GV7" i="7"/>
  <c r="GW7" i="7"/>
  <c r="GX7" i="7"/>
  <c r="GY7" i="7"/>
  <c r="GZ7" i="7"/>
  <c r="HA7" i="7"/>
  <c r="GR8" i="7"/>
  <c r="GS8" i="7"/>
  <c r="GT8" i="7"/>
  <c r="GU8" i="7"/>
  <c r="GV8" i="7"/>
  <c r="GW8" i="7"/>
  <c r="GX8" i="7"/>
  <c r="GY8" i="7"/>
  <c r="GZ8" i="7"/>
  <c r="HA8" i="7"/>
  <c r="GR9" i="7"/>
  <c r="GS9" i="7"/>
  <c r="GT9" i="7"/>
  <c r="GU9" i="7"/>
  <c r="GV9" i="7"/>
  <c r="GW9" i="7"/>
  <c r="GX9" i="7"/>
  <c r="GY9" i="7"/>
  <c r="GZ9" i="7"/>
  <c r="HA9" i="7"/>
  <c r="GR10" i="7"/>
  <c r="GS10" i="7"/>
  <c r="GT10" i="7"/>
  <c r="GU10" i="7"/>
  <c r="GV10" i="7"/>
  <c r="GW10" i="7"/>
  <c r="GX10" i="7"/>
  <c r="GY10" i="7"/>
  <c r="GZ10" i="7"/>
  <c r="HA10" i="7"/>
  <c r="GR11" i="7"/>
  <c r="GS11" i="7"/>
  <c r="GT11" i="7"/>
  <c r="GU11" i="7"/>
  <c r="GV11" i="7"/>
  <c r="GW11" i="7"/>
  <c r="GX11" i="7"/>
  <c r="GY11" i="7"/>
  <c r="GZ11" i="7"/>
  <c r="HA11" i="7"/>
  <c r="GR12" i="7"/>
  <c r="GS12" i="7"/>
  <c r="GT12" i="7"/>
  <c r="GU12" i="7"/>
  <c r="GV12" i="7"/>
  <c r="GW12" i="7"/>
  <c r="GX12" i="7"/>
  <c r="GY12" i="7"/>
  <c r="GZ12" i="7"/>
  <c r="HA12" i="7"/>
  <c r="GR13" i="7"/>
  <c r="GS13" i="7"/>
  <c r="GT13" i="7"/>
  <c r="GU13" i="7"/>
  <c r="GV13" i="7"/>
  <c r="GW13" i="7"/>
  <c r="GX13" i="7"/>
  <c r="GY13" i="7"/>
  <c r="GZ13" i="7"/>
  <c r="HA13" i="7"/>
  <c r="GR14" i="7"/>
  <c r="GS14" i="7"/>
  <c r="GT14" i="7"/>
  <c r="GU14" i="7"/>
  <c r="GV14" i="7"/>
  <c r="GW14" i="7"/>
  <c r="GX14" i="7"/>
  <c r="GY14" i="7"/>
  <c r="GZ14" i="7"/>
  <c r="HA14" i="7"/>
  <c r="GR15" i="7"/>
  <c r="GS15" i="7"/>
  <c r="GT15" i="7"/>
  <c r="GU15" i="7"/>
  <c r="GV15" i="7"/>
  <c r="GW15" i="7"/>
  <c r="GX15" i="7"/>
  <c r="GY15" i="7"/>
  <c r="GZ15" i="7"/>
  <c r="HA15" i="7"/>
  <c r="GR16" i="7"/>
  <c r="GS16" i="7"/>
  <c r="GT16" i="7"/>
  <c r="GU16" i="7"/>
  <c r="GV16" i="7"/>
  <c r="GW16" i="7"/>
  <c r="GX16" i="7"/>
  <c r="GY16" i="7"/>
  <c r="GZ16" i="7"/>
  <c r="HA16" i="7"/>
  <c r="GR17" i="7"/>
  <c r="GS17" i="7"/>
  <c r="GT17" i="7"/>
  <c r="GU17" i="7"/>
  <c r="GV17" i="7"/>
  <c r="GW17" i="7"/>
  <c r="GX17" i="7"/>
  <c r="GY17" i="7"/>
  <c r="GZ17" i="7"/>
  <c r="HA17" i="7"/>
  <c r="GR18" i="7"/>
  <c r="GS18" i="7"/>
  <c r="GT18" i="7"/>
  <c r="GU18" i="7"/>
  <c r="GV18" i="7"/>
  <c r="GW18" i="7"/>
  <c r="GX18" i="7"/>
  <c r="GY18" i="7"/>
  <c r="GZ18" i="7"/>
  <c r="HA18" i="7"/>
  <c r="GR19" i="7"/>
  <c r="GS19" i="7"/>
  <c r="GT19" i="7"/>
  <c r="GU19" i="7"/>
  <c r="GV19" i="7"/>
  <c r="GW19" i="7"/>
  <c r="GX19" i="7"/>
  <c r="GY19" i="7"/>
  <c r="GZ19" i="7"/>
  <c r="HA19" i="7"/>
  <c r="GR20" i="7"/>
  <c r="GS20" i="7"/>
  <c r="GT20" i="7"/>
  <c r="GU20" i="7"/>
  <c r="GV20" i="7"/>
  <c r="GW20" i="7"/>
  <c r="GX20" i="7"/>
  <c r="GY20" i="7"/>
  <c r="GZ20" i="7"/>
  <c r="HA20" i="7"/>
  <c r="GR21" i="7"/>
  <c r="GS21" i="7"/>
  <c r="GT21" i="7"/>
  <c r="GU21" i="7"/>
  <c r="GV21" i="7"/>
  <c r="GW21" i="7"/>
  <c r="GX21" i="7"/>
  <c r="GY21" i="7"/>
  <c r="GZ21" i="7"/>
  <c r="HA21" i="7"/>
  <c r="GR22" i="7"/>
  <c r="GS22" i="7"/>
  <c r="GT22" i="7"/>
  <c r="GU22" i="7"/>
  <c r="GV22" i="7"/>
  <c r="GW22" i="7"/>
  <c r="GX22" i="7"/>
  <c r="GY22" i="7"/>
  <c r="GZ22" i="7"/>
  <c r="HA22" i="7"/>
  <c r="GR23" i="7"/>
  <c r="GS23" i="7"/>
  <c r="GT23" i="7"/>
  <c r="GU23" i="7"/>
  <c r="GV23" i="7"/>
  <c r="GW23" i="7"/>
  <c r="GX23" i="7"/>
  <c r="GY23" i="7"/>
  <c r="GZ23" i="7"/>
  <c r="HA23" i="7"/>
  <c r="GR24" i="7"/>
  <c r="GS24" i="7"/>
  <c r="GT24" i="7"/>
  <c r="GU24" i="7"/>
  <c r="GV24" i="7"/>
  <c r="GW24" i="7"/>
  <c r="GX24" i="7"/>
  <c r="GY24" i="7"/>
  <c r="GZ24" i="7"/>
  <c r="HA24" i="7"/>
  <c r="GR25" i="7"/>
  <c r="GS25" i="7"/>
  <c r="GT25" i="7"/>
  <c r="GU25" i="7"/>
  <c r="GV25" i="7"/>
  <c r="GW25" i="7"/>
  <c r="GX25" i="7"/>
  <c r="GY25" i="7"/>
  <c r="GZ25" i="7"/>
  <c r="HA25" i="7"/>
  <c r="GR26" i="7"/>
  <c r="GS26" i="7"/>
  <c r="GT26" i="7"/>
  <c r="GU26" i="7"/>
  <c r="GV26" i="7"/>
  <c r="GW26" i="7"/>
  <c r="GX26" i="7"/>
  <c r="GY26" i="7"/>
  <c r="GZ26" i="7"/>
  <c r="HA26" i="7"/>
  <c r="GR27" i="7"/>
  <c r="GS27" i="7"/>
  <c r="GT27" i="7"/>
  <c r="GU27" i="7"/>
  <c r="GV27" i="7"/>
  <c r="GW27" i="7"/>
  <c r="GX27" i="7"/>
  <c r="GY27" i="7"/>
  <c r="GZ27" i="7"/>
  <c r="HA27" i="7"/>
  <c r="GR28" i="7"/>
  <c r="GS28" i="7"/>
  <c r="GT28" i="7"/>
  <c r="GU28" i="7"/>
  <c r="GV28" i="7"/>
  <c r="GW28" i="7"/>
  <c r="GX28" i="7"/>
  <c r="GY28" i="7"/>
  <c r="GZ28" i="7"/>
  <c r="HA28" i="7"/>
  <c r="GR29" i="7"/>
  <c r="GS29" i="7"/>
  <c r="GT29" i="7"/>
  <c r="GU29" i="7"/>
  <c r="GV29" i="7"/>
  <c r="GW29" i="7"/>
  <c r="GX29" i="7"/>
  <c r="GY29" i="7"/>
  <c r="GZ29" i="7"/>
  <c r="HA29" i="7"/>
  <c r="GR30" i="7"/>
  <c r="GS30" i="7"/>
  <c r="GT30" i="7"/>
  <c r="GU30" i="7"/>
  <c r="GV30" i="7"/>
  <c r="GW30" i="7"/>
  <c r="GX30" i="7"/>
  <c r="GY30" i="7"/>
  <c r="GZ30" i="7"/>
  <c r="HA30" i="7"/>
  <c r="GR31" i="7"/>
  <c r="GS31" i="7"/>
  <c r="GT31" i="7"/>
  <c r="GU31" i="7"/>
  <c r="GV31" i="7"/>
  <c r="GW31" i="7"/>
  <c r="GX31" i="7"/>
  <c r="GY31" i="7"/>
  <c r="GZ31" i="7"/>
  <c r="HA31" i="7"/>
  <c r="GR32" i="7"/>
  <c r="GS32" i="7"/>
  <c r="GT32" i="7"/>
  <c r="GU32" i="7"/>
  <c r="GV32" i="7"/>
  <c r="GW32" i="7"/>
  <c r="GX32" i="7"/>
  <c r="GY32" i="7"/>
  <c r="GZ32" i="7"/>
  <c r="HA32" i="7"/>
  <c r="GR33" i="7"/>
  <c r="GS33" i="7"/>
  <c r="GT33" i="7"/>
  <c r="GU33" i="7"/>
  <c r="GV33" i="7"/>
  <c r="GW33" i="7"/>
  <c r="GX33" i="7"/>
  <c r="GY33" i="7"/>
  <c r="GZ33" i="7"/>
  <c r="HA33" i="7"/>
  <c r="GR34" i="7"/>
  <c r="GS34" i="7"/>
  <c r="GT34" i="7"/>
  <c r="GU34" i="7"/>
  <c r="GV34" i="7"/>
  <c r="GW34" i="7"/>
  <c r="GX34" i="7"/>
  <c r="GY34" i="7"/>
  <c r="GZ34" i="7"/>
  <c r="HA34" i="7"/>
  <c r="GR35" i="7"/>
  <c r="GS35" i="7"/>
  <c r="GT35" i="7"/>
  <c r="GU35" i="7"/>
  <c r="GV35" i="7"/>
  <c r="GW35" i="7"/>
  <c r="GX35" i="7"/>
  <c r="GY35" i="7"/>
  <c r="GZ35" i="7"/>
  <c r="HA35" i="7"/>
  <c r="GQ35" i="7"/>
  <c r="GP35" i="7"/>
  <c r="GO35" i="7"/>
  <c r="GN35" i="7"/>
  <c r="GM35" i="7"/>
  <c r="GL35" i="7"/>
  <c r="GK35" i="7"/>
  <c r="GJ35" i="7"/>
  <c r="GI35" i="7"/>
  <c r="GH35" i="7"/>
  <c r="GG35" i="7"/>
  <c r="GF35" i="7"/>
  <c r="GE35" i="7"/>
  <c r="GD35" i="7"/>
  <c r="GC35" i="7"/>
  <c r="GB35" i="7"/>
  <c r="GA35" i="7"/>
  <c r="FZ35" i="7"/>
  <c r="FY35" i="7"/>
  <c r="FX35" i="7"/>
  <c r="FW35" i="7"/>
  <c r="FV35" i="7"/>
  <c r="FU35" i="7"/>
  <c r="FT35" i="7"/>
  <c r="FS35" i="7"/>
  <c r="FQ35" i="7"/>
  <c r="FP35" i="7"/>
  <c r="FO35" i="7"/>
  <c r="FN35" i="7"/>
  <c r="FM35" i="7"/>
  <c r="FL35" i="7"/>
  <c r="FK35" i="7"/>
  <c r="FJ35" i="7"/>
  <c r="FI35" i="7"/>
  <c r="FH35" i="7"/>
  <c r="FG35" i="7"/>
  <c r="FF35" i="7"/>
  <c r="FE35" i="7"/>
  <c r="FD35" i="7"/>
  <c r="FC35" i="7"/>
  <c r="FB35" i="7"/>
  <c r="FA35" i="7"/>
  <c r="EZ35" i="7"/>
  <c r="EW35" i="7"/>
  <c r="EV35" i="7"/>
  <c r="GQ34" i="7"/>
  <c r="GP34" i="7"/>
  <c r="GO34" i="7"/>
  <c r="GN34" i="7"/>
  <c r="GM34" i="7"/>
  <c r="GL34" i="7"/>
  <c r="GK34" i="7"/>
  <c r="GJ34" i="7"/>
  <c r="GI34" i="7"/>
  <c r="GH34" i="7"/>
  <c r="GG34" i="7"/>
  <c r="GF34" i="7"/>
  <c r="GE34" i="7"/>
  <c r="GD34" i="7"/>
  <c r="GC34" i="7"/>
  <c r="GB34" i="7"/>
  <c r="GA34" i="7"/>
  <c r="FZ34" i="7"/>
  <c r="FY34" i="7"/>
  <c r="FX34" i="7"/>
  <c r="FW34" i="7"/>
  <c r="FV34" i="7"/>
  <c r="FU34" i="7"/>
  <c r="FT34" i="7"/>
  <c r="FS34" i="7"/>
  <c r="FQ34" i="7"/>
  <c r="FP34" i="7"/>
  <c r="FO34" i="7"/>
  <c r="FN34" i="7"/>
  <c r="FM34" i="7"/>
  <c r="FL34" i="7"/>
  <c r="FK34" i="7"/>
  <c r="FJ34" i="7"/>
  <c r="FI34" i="7"/>
  <c r="FH34" i="7"/>
  <c r="FG34" i="7"/>
  <c r="FF34" i="7"/>
  <c r="FE34" i="7"/>
  <c r="FD34" i="7"/>
  <c r="FC34" i="7"/>
  <c r="FB34" i="7"/>
  <c r="FA34" i="7"/>
  <c r="EZ34" i="7"/>
  <c r="EW34" i="7"/>
  <c r="EV34" i="7"/>
  <c r="GQ33" i="7"/>
  <c r="GP33" i="7"/>
  <c r="GO33" i="7"/>
  <c r="GN33" i="7"/>
  <c r="GM33" i="7"/>
  <c r="GL33" i="7"/>
  <c r="GK33" i="7"/>
  <c r="GJ33" i="7"/>
  <c r="GI33" i="7"/>
  <c r="GH33" i="7"/>
  <c r="GG33" i="7"/>
  <c r="GF33" i="7"/>
  <c r="GE33" i="7"/>
  <c r="GD33" i="7"/>
  <c r="GC33" i="7"/>
  <c r="GB33" i="7"/>
  <c r="GA33" i="7"/>
  <c r="FZ33" i="7"/>
  <c r="FY33" i="7"/>
  <c r="FX33" i="7"/>
  <c r="FW33" i="7"/>
  <c r="FV33" i="7"/>
  <c r="FU33" i="7"/>
  <c r="FT33" i="7"/>
  <c r="FS33" i="7"/>
  <c r="FQ33" i="7"/>
  <c r="FP33" i="7"/>
  <c r="FO33" i="7"/>
  <c r="FN33" i="7"/>
  <c r="FM33" i="7"/>
  <c r="FL33" i="7"/>
  <c r="FK33" i="7"/>
  <c r="FJ33" i="7"/>
  <c r="FI33" i="7"/>
  <c r="FH33" i="7"/>
  <c r="FG33" i="7"/>
  <c r="FF33" i="7"/>
  <c r="FE33" i="7"/>
  <c r="FD33" i="7"/>
  <c r="FC33" i="7"/>
  <c r="FB33" i="7"/>
  <c r="FA33" i="7"/>
  <c r="EZ33" i="7"/>
  <c r="EW33" i="7"/>
  <c r="EV33" i="7"/>
  <c r="GQ32" i="7"/>
  <c r="GP32" i="7"/>
  <c r="GO32" i="7"/>
  <c r="GN32" i="7"/>
  <c r="GM32" i="7"/>
  <c r="GL32" i="7"/>
  <c r="GK32" i="7"/>
  <c r="GJ32" i="7"/>
  <c r="GI32" i="7"/>
  <c r="GH32" i="7"/>
  <c r="GG32" i="7"/>
  <c r="GF32" i="7"/>
  <c r="GE32" i="7"/>
  <c r="GD32" i="7"/>
  <c r="GC32" i="7"/>
  <c r="GB32" i="7"/>
  <c r="GA32" i="7"/>
  <c r="FZ32" i="7"/>
  <c r="FY32" i="7"/>
  <c r="FX32" i="7"/>
  <c r="FW32" i="7"/>
  <c r="FV32" i="7"/>
  <c r="FU32" i="7"/>
  <c r="FT32" i="7"/>
  <c r="FS32" i="7"/>
  <c r="FQ32" i="7"/>
  <c r="FP32" i="7"/>
  <c r="FO32" i="7"/>
  <c r="FN32" i="7"/>
  <c r="FM32" i="7"/>
  <c r="FL32" i="7"/>
  <c r="FK32" i="7"/>
  <c r="FJ32" i="7"/>
  <c r="FI32" i="7"/>
  <c r="FH32" i="7"/>
  <c r="FG32" i="7"/>
  <c r="FF32" i="7"/>
  <c r="FE32" i="7"/>
  <c r="FD32" i="7"/>
  <c r="FC32" i="7"/>
  <c r="FB32" i="7"/>
  <c r="FA32" i="7"/>
  <c r="EZ32" i="7"/>
  <c r="EW32" i="7"/>
  <c r="EV32" i="7"/>
  <c r="GQ31" i="7"/>
  <c r="GP31" i="7"/>
  <c r="GO31" i="7"/>
  <c r="GN31" i="7"/>
  <c r="GM31" i="7"/>
  <c r="GL31" i="7"/>
  <c r="GK31" i="7"/>
  <c r="GJ31" i="7"/>
  <c r="GI31" i="7"/>
  <c r="GH31" i="7"/>
  <c r="GG31" i="7"/>
  <c r="GF31" i="7"/>
  <c r="GE31" i="7"/>
  <c r="GD31" i="7"/>
  <c r="GC31" i="7"/>
  <c r="GB31" i="7"/>
  <c r="GA31" i="7"/>
  <c r="FZ31" i="7"/>
  <c r="FY31" i="7"/>
  <c r="FX31" i="7"/>
  <c r="FW31" i="7"/>
  <c r="FV31" i="7"/>
  <c r="FU31" i="7"/>
  <c r="FT31" i="7"/>
  <c r="FS31" i="7"/>
  <c r="FQ31" i="7"/>
  <c r="FP31" i="7"/>
  <c r="FO31" i="7"/>
  <c r="FN31" i="7"/>
  <c r="FM31" i="7"/>
  <c r="FL31" i="7"/>
  <c r="FK31" i="7"/>
  <c r="FJ31" i="7"/>
  <c r="FI31" i="7"/>
  <c r="FH31" i="7"/>
  <c r="FG31" i="7"/>
  <c r="FF31" i="7"/>
  <c r="FE31" i="7"/>
  <c r="FD31" i="7"/>
  <c r="FC31" i="7"/>
  <c r="FB31" i="7"/>
  <c r="FA31" i="7"/>
  <c r="EZ31" i="7"/>
  <c r="EW31" i="7"/>
  <c r="EV31" i="7"/>
  <c r="GQ30" i="7"/>
  <c r="GP30" i="7"/>
  <c r="GO30" i="7"/>
  <c r="GN30" i="7"/>
  <c r="GM30" i="7"/>
  <c r="GL30" i="7"/>
  <c r="GK30" i="7"/>
  <c r="GJ30" i="7"/>
  <c r="GI30" i="7"/>
  <c r="GH30" i="7"/>
  <c r="GG30" i="7"/>
  <c r="GF30" i="7"/>
  <c r="GE30" i="7"/>
  <c r="GD30" i="7"/>
  <c r="GC30" i="7"/>
  <c r="GB30" i="7"/>
  <c r="GA30" i="7"/>
  <c r="FZ30" i="7"/>
  <c r="FY30" i="7"/>
  <c r="FX30" i="7"/>
  <c r="FW30" i="7"/>
  <c r="FV30" i="7"/>
  <c r="FU30" i="7"/>
  <c r="FT30" i="7"/>
  <c r="FS30" i="7"/>
  <c r="FQ30" i="7"/>
  <c r="FP30" i="7"/>
  <c r="FO30" i="7"/>
  <c r="FN30" i="7"/>
  <c r="FM30" i="7"/>
  <c r="FL30" i="7"/>
  <c r="FK30" i="7"/>
  <c r="FJ30" i="7"/>
  <c r="FI30" i="7"/>
  <c r="FH30" i="7"/>
  <c r="FG30" i="7"/>
  <c r="FF30" i="7"/>
  <c r="FE30" i="7"/>
  <c r="FD30" i="7"/>
  <c r="FC30" i="7"/>
  <c r="FB30" i="7"/>
  <c r="FA30" i="7"/>
  <c r="EZ30" i="7"/>
  <c r="EW30" i="7"/>
  <c r="EV30" i="7"/>
  <c r="GQ29" i="7"/>
  <c r="GP29" i="7"/>
  <c r="GO29" i="7"/>
  <c r="GN29" i="7"/>
  <c r="GM29" i="7"/>
  <c r="GL29" i="7"/>
  <c r="GK29" i="7"/>
  <c r="GJ29" i="7"/>
  <c r="GI29" i="7"/>
  <c r="GH29" i="7"/>
  <c r="GG29" i="7"/>
  <c r="GF29" i="7"/>
  <c r="GE29" i="7"/>
  <c r="GD29" i="7"/>
  <c r="GC29" i="7"/>
  <c r="GB29" i="7"/>
  <c r="GA29" i="7"/>
  <c r="FZ29" i="7"/>
  <c r="FY29" i="7"/>
  <c r="FX29" i="7"/>
  <c r="FW29" i="7"/>
  <c r="FV29" i="7"/>
  <c r="FU29" i="7"/>
  <c r="FT29" i="7"/>
  <c r="FS29" i="7"/>
  <c r="FQ29" i="7"/>
  <c r="FP29" i="7"/>
  <c r="FO29" i="7"/>
  <c r="FN29" i="7"/>
  <c r="FM29" i="7"/>
  <c r="FL29" i="7"/>
  <c r="FK29" i="7"/>
  <c r="FJ29" i="7"/>
  <c r="FI29" i="7"/>
  <c r="FH29" i="7"/>
  <c r="FG29" i="7"/>
  <c r="FF29" i="7"/>
  <c r="FE29" i="7"/>
  <c r="FD29" i="7"/>
  <c r="FC29" i="7"/>
  <c r="FB29" i="7"/>
  <c r="FA29" i="7"/>
  <c r="EZ29" i="7"/>
  <c r="EW29" i="7"/>
  <c r="EV29" i="7"/>
  <c r="GQ28" i="7"/>
  <c r="GP28" i="7"/>
  <c r="GO28" i="7"/>
  <c r="GN28" i="7"/>
  <c r="GM28" i="7"/>
  <c r="GL28" i="7"/>
  <c r="GK28" i="7"/>
  <c r="GJ28" i="7"/>
  <c r="GI28" i="7"/>
  <c r="GH28" i="7"/>
  <c r="GG28" i="7"/>
  <c r="GF28" i="7"/>
  <c r="GE28" i="7"/>
  <c r="GD28" i="7"/>
  <c r="GC28" i="7"/>
  <c r="GB28" i="7"/>
  <c r="GA28" i="7"/>
  <c r="FZ28" i="7"/>
  <c r="FY28" i="7"/>
  <c r="FX28" i="7"/>
  <c r="FW28" i="7"/>
  <c r="FV28" i="7"/>
  <c r="FU28" i="7"/>
  <c r="FT28" i="7"/>
  <c r="FS28" i="7"/>
  <c r="FQ28" i="7"/>
  <c r="FP28" i="7"/>
  <c r="FO28" i="7"/>
  <c r="FN28" i="7"/>
  <c r="FM28" i="7"/>
  <c r="FL28" i="7"/>
  <c r="FK28" i="7"/>
  <c r="FJ28" i="7"/>
  <c r="FI28" i="7"/>
  <c r="FH28" i="7"/>
  <c r="FG28" i="7"/>
  <c r="FF28" i="7"/>
  <c r="FE28" i="7"/>
  <c r="FD28" i="7"/>
  <c r="FC28" i="7"/>
  <c r="FB28" i="7"/>
  <c r="FA28" i="7"/>
  <c r="EZ28" i="7"/>
  <c r="EW28" i="7"/>
  <c r="EV28" i="7"/>
  <c r="GQ27" i="7"/>
  <c r="GP27" i="7"/>
  <c r="GO27" i="7"/>
  <c r="GN27" i="7"/>
  <c r="GM27" i="7"/>
  <c r="GL27" i="7"/>
  <c r="GK27" i="7"/>
  <c r="GJ27" i="7"/>
  <c r="GI27" i="7"/>
  <c r="GH27" i="7"/>
  <c r="GG27" i="7"/>
  <c r="GF27" i="7"/>
  <c r="GE27" i="7"/>
  <c r="GD27" i="7"/>
  <c r="GC27" i="7"/>
  <c r="GB27" i="7"/>
  <c r="GA27" i="7"/>
  <c r="FZ27" i="7"/>
  <c r="FY27" i="7"/>
  <c r="FX27" i="7"/>
  <c r="FW27" i="7"/>
  <c r="FV27" i="7"/>
  <c r="FU27" i="7"/>
  <c r="FT27" i="7"/>
  <c r="FS27" i="7"/>
  <c r="FQ27" i="7"/>
  <c r="FP27" i="7"/>
  <c r="FO27" i="7"/>
  <c r="FN27" i="7"/>
  <c r="FM27" i="7"/>
  <c r="FL27" i="7"/>
  <c r="FK27" i="7"/>
  <c r="FJ27" i="7"/>
  <c r="FI27" i="7"/>
  <c r="FH27" i="7"/>
  <c r="FG27" i="7"/>
  <c r="FF27" i="7"/>
  <c r="FE27" i="7"/>
  <c r="FD27" i="7"/>
  <c r="FC27" i="7"/>
  <c r="FB27" i="7"/>
  <c r="FA27" i="7"/>
  <c r="EZ27" i="7"/>
  <c r="EW27" i="7"/>
  <c r="EV27" i="7"/>
  <c r="GQ26" i="7"/>
  <c r="GP26" i="7"/>
  <c r="GO26" i="7"/>
  <c r="GN26" i="7"/>
  <c r="GM26" i="7"/>
  <c r="GL26" i="7"/>
  <c r="GK26" i="7"/>
  <c r="GJ26" i="7"/>
  <c r="GI26" i="7"/>
  <c r="GH26" i="7"/>
  <c r="GG26" i="7"/>
  <c r="GF26" i="7"/>
  <c r="GE26" i="7"/>
  <c r="GD26" i="7"/>
  <c r="GC26" i="7"/>
  <c r="GB26" i="7"/>
  <c r="GA26" i="7"/>
  <c r="FZ26" i="7"/>
  <c r="FY26" i="7"/>
  <c r="FX26" i="7"/>
  <c r="FW26" i="7"/>
  <c r="FV26" i="7"/>
  <c r="FU26" i="7"/>
  <c r="FT26" i="7"/>
  <c r="FS26" i="7"/>
  <c r="FQ26" i="7"/>
  <c r="FP26" i="7"/>
  <c r="FO26" i="7"/>
  <c r="FN26" i="7"/>
  <c r="FM26" i="7"/>
  <c r="FL26" i="7"/>
  <c r="FK26" i="7"/>
  <c r="FJ26" i="7"/>
  <c r="FI26" i="7"/>
  <c r="FH26" i="7"/>
  <c r="FG26" i="7"/>
  <c r="FF26" i="7"/>
  <c r="FE26" i="7"/>
  <c r="FD26" i="7"/>
  <c r="FC26" i="7"/>
  <c r="FB26" i="7"/>
  <c r="FA26" i="7"/>
  <c r="EZ26" i="7"/>
  <c r="EW26" i="7"/>
  <c r="EV26" i="7"/>
  <c r="GQ25" i="7"/>
  <c r="GP25" i="7"/>
  <c r="GO25" i="7"/>
  <c r="GN25" i="7"/>
  <c r="GM25" i="7"/>
  <c r="GL25" i="7"/>
  <c r="GK25" i="7"/>
  <c r="GJ25" i="7"/>
  <c r="GI25" i="7"/>
  <c r="GH25" i="7"/>
  <c r="GG25" i="7"/>
  <c r="GF25" i="7"/>
  <c r="GE25" i="7"/>
  <c r="GD25" i="7"/>
  <c r="GC25" i="7"/>
  <c r="GB25" i="7"/>
  <c r="GA25" i="7"/>
  <c r="FZ25" i="7"/>
  <c r="FY25" i="7"/>
  <c r="FX25" i="7"/>
  <c r="FW25" i="7"/>
  <c r="FV25" i="7"/>
  <c r="FU25" i="7"/>
  <c r="FT25" i="7"/>
  <c r="FS25" i="7"/>
  <c r="FQ25" i="7"/>
  <c r="FP25" i="7"/>
  <c r="FO25" i="7"/>
  <c r="FN25" i="7"/>
  <c r="FM25" i="7"/>
  <c r="FL25" i="7"/>
  <c r="FK25" i="7"/>
  <c r="FJ25" i="7"/>
  <c r="FI25" i="7"/>
  <c r="FH25" i="7"/>
  <c r="FG25" i="7"/>
  <c r="FF25" i="7"/>
  <c r="FE25" i="7"/>
  <c r="FD25" i="7"/>
  <c r="FC25" i="7"/>
  <c r="FB25" i="7"/>
  <c r="FA25" i="7"/>
  <c r="EZ25" i="7"/>
  <c r="EW25" i="7"/>
  <c r="EV25" i="7"/>
  <c r="GQ24" i="7"/>
  <c r="GP24" i="7"/>
  <c r="GO24" i="7"/>
  <c r="GN24" i="7"/>
  <c r="GM24" i="7"/>
  <c r="GL24" i="7"/>
  <c r="GK24" i="7"/>
  <c r="GJ24" i="7"/>
  <c r="GI24" i="7"/>
  <c r="GH24" i="7"/>
  <c r="GG24" i="7"/>
  <c r="GF24" i="7"/>
  <c r="GE24" i="7"/>
  <c r="GD24" i="7"/>
  <c r="GC24" i="7"/>
  <c r="GB24" i="7"/>
  <c r="GA24" i="7"/>
  <c r="FZ24" i="7"/>
  <c r="FY24" i="7"/>
  <c r="FX24" i="7"/>
  <c r="FW24" i="7"/>
  <c r="FV24" i="7"/>
  <c r="FU24" i="7"/>
  <c r="FT24" i="7"/>
  <c r="FS24" i="7"/>
  <c r="FQ24" i="7"/>
  <c r="FP24" i="7"/>
  <c r="FO24" i="7"/>
  <c r="FN24" i="7"/>
  <c r="FM24" i="7"/>
  <c r="FL24" i="7"/>
  <c r="FK24" i="7"/>
  <c r="FJ24" i="7"/>
  <c r="FI24" i="7"/>
  <c r="FH24" i="7"/>
  <c r="FG24" i="7"/>
  <c r="FF24" i="7"/>
  <c r="FE24" i="7"/>
  <c r="FD24" i="7"/>
  <c r="FC24" i="7"/>
  <c r="FB24" i="7"/>
  <c r="FA24" i="7"/>
  <c r="EZ24" i="7"/>
  <c r="EW24" i="7"/>
  <c r="EV24" i="7"/>
  <c r="GQ23" i="7"/>
  <c r="GP23" i="7"/>
  <c r="GO23" i="7"/>
  <c r="GN23" i="7"/>
  <c r="GM23" i="7"/>
  <c r="GL23" i="7"/>
  <c r="GK23" i="7"/>
  <c r="GJ23" i="7"/>
  <c r="GI23" i="7"/>
  <c r="GH23" i="7"/>
  <c r="GG23" i="7"/>
  <c r="GF23" i="7"/>
  <c r="GE23" i="7"/>
  <c r="GD23" i="7"/>
  <c r="GC23" i="7"/>
  <c r="GB23" i="7"/>
  <c r="GA23" i="7"/>
  <c r="FZ23" i="7"/>
  <c r="FY23" i="7"/>
  <c r="FX23" i="7"/>
  <c r="FW23" i="7"/>
  <c r="FV23" i="7"/>
  <c r="FU23" i="7"/>
  <c r="FT23" i="7"/>
  <c r="FS23" i="7"/>
  <c r="FQ23" i="7"/>
  <c r="FP23" i="7"/>
  <c r="FO23" i="7"/>
  <c r="FN23" i="7"/>
  <c r="FM23" i="7"/>
  <c r="FL23" i="7"/>
  <c r="FK23" i="7"/>
  <c r="FJ23" i="7"/>
  <c r="FI23" i="7"/>
  <c r="FH23" i="7"/>
  <c r="FG23" i="7"/>
  <c r="FF23" i="7"/>
  <c r="FE23" i="7"/>
  <c r="FD23" i="7"/>
  <c r="FC23" i="7"/>
  <c r="FB23" i="7"/>
  <c r="FA23" i="7"/>
  <c r="EZ23" i="7"/>
  <c r="EW23" i="7"/>
  <c r="EV23" i="7"/>
  <c r="GQ22" i="7"/>
  <c r="GP22" i="7"/>
  <c r="GO22" i="7"/>
  <c r="GN22" i="7"/>
  <c r="GM22" i="7"/>
  <c r="GL22" i="7"/>
  <c r="GK22" i="7"/>
  <c r="GJ22" i="7"/>
  <c r="GI22" i="7"/>
  <c r="GH22" i="7"/>
  <c r="GG22" i="7"/>
  <c r="GF22" i="7"/>
  <c r="GE22" i="7"/>
  <c r="GD22" i="7"/>
  <c r="GC22" i="7"/>
  <c r="GB22" i="7"/>
  <c r="GA22" i="7"/>
  <c r="FZ22" i="7"/>
  <c r="FY22" i="7"/>
  <c r="FX22" i="7"/>
  <c r="FW22" i="7"/>
  <c r="FV22" i="7"/>
  <c r="FU22" i="7"/>
  <c r="FT22" i="7"/>
  <c r="FS22" i="7"/>
  <c r="FQ22" i="7"/>
  <c r="FP22" i="7"/>
  <c r="FO22" i="7"/>
  <c r="FN22" i="7"/>
  <c r="FM22" i="7"/>
  <c r="FL22" i="7"/>
  <c r="FK22" i="7"/>
  <c r="FJ22" i="7"/>
  <c r="FI22" i="7"/>
  <c r="FH22" i="7"/>
  <c r="FG22" i="7"/>
  <c r="FF22" i="7"/>
  <c r="FE22" i="7"/>
  <c r="FD22" i="7"/>
  <c r="FC22" i="7"/>
  <c r="FB22" i="7"/>
  <c r="FA22" i="7"/>
  <c r="EZ22" i="7"/>
  <c r="EW22" i="7"/>
  <c r="EV22" i="7"/>
  <c r="GQ21" i="7"/>
  <c r="GP21" i="7"/>
  <c r="GO21" i="7"/>
  <c r="GN21" i="7"/>
  <c r="GM21" i="7"/>
  <c r="GL21" i="7"/>
  <c r="GK21" i="7"/>
  <c r="GJ21" i="7"/>
  <c r="GI21" i="7"/>
  <c r="GH21" i="7"/>
  <c r="GG21" i="7"/>
  <c r="GF21" i="7"/>
  <c r="GE21" i="7"/>
  <c r="GD21" i="7"/>
  <c r="GC21" i="7"/>
  <c r="GB21" i="7"/>
  <c r="GA21" i="7"/>
  <c r="FZ21" i="7"/>
  <c r="FY21" i="7"/>
  <c r="FX21" i="7"/>
  <c r="FW21" i="7"/>
  <c r="FV21" i="7"/>
  <c r="FU21" i="7"/>
  <c r="FT21" i="7"/>
  <c r="FS21" i="7"/>
  <c r="FQ21" i="7"/>
  <c r="FP21" i="7"/>
  <c r="FO21" i="7"/>
  <c r="FN21" i="7"/>
  <c r="FM21" i="7"/>
  <c r="FL21" i="7"/>
  <c r="FK21" i="7"/>
  <c r="FJ21" i="7"/>
  <c r="FI21" i="7"/>
  <c r="FH21" i="7"/>
  <c r="FG21" i="7"/>
  <c r="FF21" i="7"/>
  <c r="FE21" i="7"/>
  <c r="FD21" i="7"/>
  <c r="FC21" i="7"/>
  <c r="FB21" i="7"/>
  <c r="FA21" i="7"/>
  <c r="EZ21" i="7"/>
  <c r="EW21" i="7"/>
  <c r="EV21" i="7"/>
  <c r="GQ20" i="7"/>
  <c r="GP20" i="7"/>
  <c r="GO20" i="7"/>
  <c r="GN20" i="7"/>
  <c r="GM20" i="7"/>
  <c r="GL20" i="7"/>
  <c r="GK20" i="7"/>
  <c r="GJ20" i="7"/>
  <c r="GI20" i="7"/>
  <c r="GH20" i="7"/>
  <c r="GG20" i="7"/>
  <c r="GF20" i="7"/>
  <c r="GE20" i="7"/>
  <c r="GD20" i="7"/>
  <c r="GC20" i="7"/>
  <c r="GB20" i="7"/>
  <c r="GA20" i="7"/>
  <c r="FZ20" i="7"/>
  <c r="FY20" i="7"/>
  <c r="FX20" i="7"/>
  <c r="FW20" i="7"/>
  <c r="FV20" i="7"/>
  <c r="FU20" i="7"/>
  <c r="FT20" i="7"/>
  <c r="FS20" i="7"/>
  <c r="FQ20" i="7"/>
  <c r="FP20" i="7"/>
  <c r="FO20" i="7"/>
  <c r="FN20" i="7"/>
  <c r="FM20" i="7"/>
  <c r="FL20" i="7"/>
  <c r="FK20" i="7"/>
  <c r="FJ20" i="7"/>
  <c r="FI20" i="7"/>
  <c r="FH20" i="7"/>
  <c r="FG20" i="7"/>
  <c r="FF20" i="7"/>
  <c r="FE20" i="7"/>
  <c r="FD20" i="7"/>
  <c r="FC20" i="7"/>
  <c r="FB20" i="7"/>
  <c r="FA20" i="7"/>
  <c r="EZ20" i="7"/>
  <c r="EW20" i="7"/>
  <c r="EV20" i="7"/>
  <c r="GQ19" i="7"/>
  <c r="GP19" i="7"/>
  <c r="GO19" i="7"/>
  <c r="GN19" i="7"/>
  <c r="GM19" i="7"/>
  <c r="GL19" i="7"/>
  <c r="GK19" i="7"/>
  <c r="GJ19" i="7"/>
  <c r="GI19" i="7"/>
  <c r="GH19" i="7"/>
  <c r="GG19" i="7"/>
  <c r="GF19" i="7"/>
  <c r="GE19" i="7"/>
  <c r="GD19" i="7"/>
  <c r="GC19" i="7"/>
  <c r="GB19" i="7"/>
  <c r="GA19" i="7"/>
  <c r="FZ19" i="7"/>
  <c r="FY19" i="7"/>
  <c r="FX19" i="7"/>
  <c r="FW19" i="7"/>
  <c r="FV19" i="7"/>
  <c r="FU19" i="7"/>
  <c r="FT19" i="7"/>
  <c r="FS19" i="7"/>
  <c r="FQ19" i="7"/>
  <c r="FP19" i="7"/>
  <c r="FO19" i="7"/>
  <c r="FN19" i="7"/>
  <c r="FM19" i="7"/>
  <c r="FL19" i="7"/>
  <c r="FK19" i="7"/>
  <c r="FJ19" i="7"/>
  <c r="FI19" i="7"/>
  <c r="FH19" i="7"/>
  <c r="FG19" i="7"/>
  <c r="FF19" i="7"/>
  <c r="FE19" i="7"/>
  <c r="FD19" i="7"/>
  <c r="FC19" i="7"/>
  <c r="FB19" i="7"/>
  <c r="FA19" i="7"/>
  <c r="EZ19" i="7"/>
  <c r="EW19" i="7"/>
  <c r="EV19" i="7"/>
  <c r="GQ18" i="7"/>
  <c r="GP18" i="7"/>
  <c r="GO18" i="7"/>
  <c r="GN18" i="7"/>
  <c r="GM18" i="7"/>
  <c r="GL18" i="7"/>
  <c r="GK18" i="7"/>
  <c r="GJ18" i="7"/>
  <c r="GI18" i="7"/>
  <c r="GH18" i="7"/>
  <c r="GG18" i="7"/>
  <c r="GF18" i="7"/>
  <c r="GE18" i="7"/>
  <c r="GD18" i="7"/>
  <c r="GC18" i="7"/>
  <c r="GB18" i="7"/>
  <c r="GA18" i="7"/>
  <c r="FZ18" i="7"/>
  <c r="FY18" i="7"/>
  <c r="FX18" i="7"/>
  <c r="FW18" i="7"/>
  <c r="FV18" i="7"/>
  <c r="FU18" i="7"/>
  <c r="FT18" i="7"/>
  <c r="FS18" i="7"/>
  <c r="FQ18" i="7"/>
  <c r="FP18" i="7"/>
  <c r="FO18" i="7"/>
  <c r="FN18" i="7"/>
  <c r="FM18" i="7"/>
  <c r="FL18" i="7"/>
  <c r="FK18" i="7"/>
  <c r="FJ18" i="7"/>
  <c r="FI18" i="7"/>
  <c r="FH18" i="7"/>
  <c r="FG18" i="7"/>
  <c r="FF18" i="7"/>
  <c r="FE18" i="7"/>
  <c r="FD18" i="7"/>
  <c r="FC18" i="7"/>
  <c r="FB18" i="7"/>
  <c r="FA18" i="7"/>
  <c r="EZ18" i="7"/>
  <c r="EW18" i="7"/>
  <c r="EV18" i="7"/>
  <c r="GQ17" i="7"/>
  <c r="GP17" i="7"/>
  <c r="GO17" i="7"/>
  <c r="GN17" i="7"/>
  <c r="GM17" i="7"/>
  <c r="GL17" i="7"/>
  <c r="GK17" i="7"/>
  <c r="GJ17" i="7"/>
  <c r="GI17" i="7"/>
  <c r="GH17" i="7"/>
  <c r="GG17" i="7"/>
  <c r="GF17" i="7"/>
  <c r="GE17" i="7"/>
  <c r="GD17" i="7"/>
  <c r="GC17" i="7"/>
  <c r="GB17" i="7"/>
  <c r="GA17" i="7"/>
  <c r="FZ17" i="7"/>
  <c r="FY17" i="7"/>
  <c r="FX17" i="7"/>
  <c r="FW17" i="7"/>
  <c r="FV17" i="7"/>
  <c r="FU17" i="7"/>
  <c r="FT17" i="7"/>
  <c r="FS17" i="7"/>
  <c r="FQ17" i="7"/>
  <c r="FP17" i="7"/>
  <c r="FO17" i="7"/>
  <c r="FN17" i="7"/>
  <c r="FM17" i="7"/>
  <c r="FL17" i="7"/>
  <c r="FK17" i="7"/>
  <c r="FJ17" i="7"/>
  <c r="FI17" i="7"/>
  <c r="FH17" i="7"/>
  <c r="FG17" i="7"/>
  <c r="FF17" i="7"/>
  <c r="FE17" i="7"/>
  <c r="FD17" i="7"/>
  <c r="FC17" i="7"/>
  <c r="FB17" i="7"/>
  <c r="FA17" i="7"/>
  <c r="EZ17" i="7"/>
  <c r="EW17" i="7"/>
  <c r="EV17" i="7"/>
  <c r="GQ16" i="7"/>
  <c r="GP16" i="7"/>
  <c r="GO16" i="7"/>
  <c r="GN16" i="7"/>
  <c r="GM16" i="7"/>
  <c r="GL16" i="7"/>
  <c r="GK16" i="7"/>
  <c r="GJ16" i="7"/>
  <c r="GI16" i="7"/>
  <c r="GH16" i="7"/>
  <c r="GG16" i="7"/>
  <c r="GF16" i="7"/>
  <c r="GE16" i="7"/>
  <c r="GD16" i="7"/>
  <c r="GC16" i="7"/>
  <c r="GB16" i="7"/>
  <c r="GA16" i="7"/>
  <c r="FZ16" i="7"/>
  <c r="FY16" i="7"/>
  <c r="FX16" i="7"/>
  <c r="FW16" i="7"/>
  <c r="FV16" i="7"/>
  <c r="FU16" i="7"/>
  <c r="FT16" i="7"/>
  <c r="FS16" i="7"/>
  <c r="FQ16" i="7"/>
  <c r="FP16" i="7"/>
  <c r="FO16" i="7"/>
  <c r="FN16" i="7"/>
  <c r="FM16" i="7"/>
  <c r="FL16" i="7"/>
  <c r="FK16" i="7"/>
  <c r="FJ16" i="7"/>
  <c r="FI16" i="7"/>
  <c r="FH16" i="7"/>
  <c r="FG16" i="7"/>
  <c r="FF16" i="7"/>
  <c r="FE16" i="7"/>
  <c r="FD16" i="7"/>
  <c r="FC16" i="7"/>
  <c r="FB16" i="7"/>
  <c r="FA16" i="7"/>
  <c r="EZ16" i="7"/>
  <c r="EW16" i="7"/>
  <c r="EV16" i="7"/>
  <c r="GQ15" i="7"/>
  <c r="GP15" i="7"/>
  <c r="GO15" i="7"/>
  <c r="GN15" i="7"/>
  <c r="GM15" i="7"/>
  <c r="GL15" i="7"/>
  <c r="GK15" i="7"/>
  <c r="GJ15" i="7"/>
  <c r="GI15" i="7"/>
  <c r="GH15" i="7"/>
  <c r="GG15" i="7"/>
  <c r="GF15" i="7"/>
  <c r="GE15" i="7"/>
  <c r="GD15" i="7"/>
  <c r="GC15" i="7"/>
  <c r="GB15" i="7"/>
  <c r="GA15" i="7"/>
  <c r="FZ15" i="7"/>
  <c r="FY15" i="7"/>
  <c r="FX15" i="7"/>
  <c r="FW15" i="7"/>
  <c r="FV15" i="7"/>
  <c r="FU15" i="7"/>
  <c r="FT15" i="7"/>
  <c r="FS15" i="7"/>
  <c r="FQ15" i="7"/>
  <c r="FP15" i="7"/>
  <c r="FO15" i="7"/>
  <c r="FN15" i="7"/>
  <c r="FM15" i="7"/>
  <c r="FL15" i="7"/>
  <c r="FK15" i="7"/>
  <c r="FJ15" i="7"/>
  <c r="FI15" i="7"/>
  <c r="FH15" i="7"/>
  <c r="FG15" i="7"/>
  <c r="FF15" i="7"/>
  <c r="FE15" i="7"/>
  <c r="FD15" i="7"/>
  <c r="FC15" i="7"/>
  <c r="FB15" i="7"/>
  <c r="FA15" i="7"/>
  <c r="EZ15" i="7"/>
  <c r="EW15" i="7"/>
  <c r="EV15" i="7"/>
  <c r="GQ14" i="7"/>
  <c r="GP14" i="7"/>
  <c r="GO14" i="7"/>
  <c r="GN14" i="7"/>
  <c r="GM14" i="7"/>
  <c r="GL14" i="7"/>
  <c r="GK14" i="7"/>
  <c r="GJ14" i="7"/>
  <c r="GI14" i="7"/>
  <c r="GH14" i="7"/>
  <c r="GG14" i="7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Q14" i="7"/>
  <c r="FP14" i="7"/>
  <c r="FO14" i="7"/>
  <c r="FN14" i="7"/>
  <c r="FM14" i="7"/>
  <c r="FL14" i="7"/>
  <c r="FK14" i="7"/>
  <c r="FJ14" i="7"/>
  <c r="FI14" i="7"/>
  <c r="FH14" i="7"/>
  <c r="FG14" i="7"/>
  <c r="FF14" i="7"/>
  <c r="FE14" i="7"/>
  <c r="FD14" i="7"/>
  <c r="FC14" i="7"/>
  <c r="FB14" i="7"/>
  <c r="FA14" i="7"/>
  <c r="EZ14" i="7"/>
  <c r="EW14" i="7"/>
  <c r="EV14" i="7"/>
  <c r="GQ13" i="7"/>
  <c r="GP13" i="7"/>
  <c r="GO13" i="7"/>
  <c r="GN13" i="7"/>
  <c r="GM13" i="7"/>
  <c r="GL13" i="7"/>
  <c r="GK13" i="7"/>
  <c r="GJ13" i="7"/>
  <c r="GI13" i="7"/>
  <c r="GH13" i="7"/>
  <c r="GG13" i="7"/>
  <c r="GF13" i="7"/>
  <c r="GE13" i="7"/>
  <c r="GD13" i="7"/>
  <c r="GC13" i="7"/>
  <c r="GB13" i="7"/>
  <c r="GA13" i="7"/>
  <c r="FZ13" i="7"/>
  <c r="FY13" i="7"/>
  <c r="FX13" i="7"/>
  <c r="FW13" i="7"/>
  <c r="FV13" i="7"/>
  <c r="FU13" i="7"/>
  <c r="FT13" i="7"/>
  <c r="FS13" i="7"/>
  <c r="FQ13" i="7"/>
  <c r="FP13" i="7"/>
  <c r="FO13" i="7"/>
  <c r="FN13" i="7"/>
  <c r="FM13" i="7"/>
  <c r="FL13" i="7"/>
  <c r="FK13" i="7"/>
  <c r="FJ13" i="7"/>
  <c r="FI13" i="7"/>
  <c r="FH13" i="7"/>
  <c r="FG13" i="7"/>
  <c r="FF13" i="7"/>
  <c r="FE13" i="7"/>
  <c r="FD13" i="7"/>
  <c r="FC13" i="7"/>
  <c r="FB13" i="7"/>
  <c r="FA13" i="7"/>
  <c r="EZ13" i="7"/>
  <c r="EW13" i="7"/>
  <c r="EV13" i="7"/>
  <c r="GQ12" i="7"/>
  <c r="GP12" i="7"/>
  <c r="GO12" i="7"/>
  <c r="GN12" i="7"/>
  <c r="GM12" i="7"/>
  <c r="GL12" i="7"/>
  <c r="GK12" i="7"/>
  <c r="GJ12" i="7"/>
  <c r="GI12" i="7"/>
  <c r="GH12" i="7"/>
  <c r="GG12" i="7"/>
  <c r="GF12" i="7"/>
  <c r="GE12" i="7"/>
  <c r="GD12" i="7"/>
  <c r="GC12" i="7"/>
  <c r="GB12" i="7"/>
  <c r="GA12" i="7"/>
  <c r="FZ12" i="7"/>
  <c r="FY12" i="7"/>
  <c r="FX12" i="7"/>
  <c r="FW12" i="7"/>
  <c r="FV12" i="7"/>
  <c r="FU12" i="7"/>
  <c r="FT12" i="7"/>
  <c r="FS12" i="7"/>
  <c r="FQ12" i="7"/>
  <c r="FP12" i="7"/>
  <c r="FO12" i="7"/>
  <c r="FN12" i="7"/>
  <c r="FM12" i="7"/>
  <c r="FL12" i="7"/>
  <c r="FK12" i="7"/>
  <c r="FJ12" i="7"/>
  <c r="FI12" i="7"/>
  <c r="FH12" i="7"/>
  <c r="FG12" i="7"/>
  <c r="FF12" i="7"/>
  <c r="FE12" i="7"/>
  <c r="FD12" i="7"/>
  <c r="FC12" i="7"/>
  <c r="FB12" i="7"/>
  <c r="FA12" i="7"/>
  <c r="EZ12" i="7"/>
  <c r="EW12" i="7"/>
  <c r="EV12" i="7"/>
  <c r="GQ11" i="7"/>
  <c r="GP11" i="7"/>
  <c r="GO11" i="7"/>
  <c r="GN11" i="7"/>
  <c r="GM11" i="7"/>
  <c r="GL11" i="7"/>
  <c r="GK11" i="7"/>
  <c r="GJ11" i="7"/>
  <c r="GI11" i="7"/>
  <c r="GH11" i="7"/>
  <c r="GG11" i="7"/>
  <c r="GF11" i="7"/>
  <c r="GE11" i="7"/>
  <c r="GD11" i="7"/>
  <c r="GC11" i="7"/>
  <c r="GB11" i="7"/>
  <c r="GA11" i="7"/>
  <c r="FZ11" i="7"/>
  <c r="FY11" i="7"/>
  <c r="FX11" i="7"/>
  <c r="FW11" i="7"/>
  <c r="FV11" i="7"/>
  <c r="FU11" i="7"/>
  <c r="FT11" i="7"/>
  <c r="FS11" i="7"/>
  <c r="FQ11" i="7"/>
  <c r="FP11" i="7"/>
  <c r="FO11" i="7"/>
  <c r="FN11" i="7"/>
  <c r="FM11" i="7"/>
  <c r="FL11" i="7"/>
  <c r="FK11" i="7"/>
  <c r="FJ11" i="7"/>
  <c r="FI11" i="7"/>
  <c r="FH11" i="7"/>
  <c r="FG11" i="7"/>
  <c r="FF11" i="7"/>
  <c r="FE11" i="7"/>
  <c r="FD11" i="7"/>
  <c r="FC11" i="7"/>
  <c r="FB11" i="7"/>
  <c r="FA11" i="7"/>
  <c r="EZ11" i="7"/>
  <c r="EW11" i="7"/>
  <c r="EV11" i="7"/>
  <c r="GQ10" i="7"/>
  <c r="GP10" i="7"/>
  <c r="GO10" i="7"/>
  <c r="GN10" i="7"/>
  <c r="GM10" i="7"/>
  <c r="GL10" i="7"/>
  <c r="GK10" i="7"/>
  <c r="GJ10" i="7"/>
  <c r="GI10" i="7"/>
  <c r="GH10" i="7"/>
  <c r="GG10" i="7"/>
  <c r="GF10" i="7"/>
  <c r="GE10" i="7"/>
  <c r="GD10" i="7"/>
  <c r="GC10" i="7"/>
  <c r="GB10" i="7"/>
  <c r="GA10" i="7"/>
  <c r="FZ10" i="7"/>
  <c r="FY10" i="7"/>
  <c r="FX10" i="7"/>
  <c r="FW10" i="7"/>
  <c r="FV10" i="7"/>
  <c r="FU10" i="7"/>
  <c r="FT10" i="7"/>
  <c r="FS10" i="7"/>
  <c r="FQ10" i="7"/>
  <c r="FP10" i="7"/>
  <c r="FO10" i="7"/>
  <c r="FN10" i="7"/>
  <c r="FM10" i="7"/>
  <c r="FL10" i="7"/>
  <c r="FK10" i="7"/>
  <c r="FJ10" i="7"/>
  <c r="FI10" i="7"/>
  <c r="FH10" i="7"/>
  <c r="FG10" i="7"/>
  <c r="FF10" i="7"/>
  <c r="FE10" i="7"/>
  <c r="FD10" i="7"/>
  <c r="FC10" i="7"/>
  <c r="FB10" i="7"/>
  <c r="FA10" i="7"/>
  <c r="EZ10" i="7"/>
  <c r="EW10" i="7"/>
  <c r="EV10" i="7"/>
  <c r="GQ9" i="7"/>
  <c r="GP9" i="7"/>
  <c r="GO9" i="7"/>
  <c r="GN9" i="7"/>
  <c r="GM9" i="7"/>
  <c r="GL9" i="7"/>
  <c r="GK9" i="7"/>
  <c r="GJ9" i="7"/>
  <c r="GI9" i="7"/>
  <c r="GH9" i="7"/>
  <c r="GG9" i="7"/>
  <c r="GF9" i="7"/>
  <c r="GE9" i="7"/>
  <c r="GD9" i="7"/>
  <c r="GC9" i="7"/>
  <c r="GB9" i="7"/>
  <c r="GA9" i="7"/>
  <c r="FZ9" i="7"/>
  <c r="FY9" i="7"/>
  <c r="FX9" i="7"/>
  <c r="FW9" i="7"/>
  <c r="FV9" i="7"/>
  <c r="FU9" i="7"/>
  <c r="FT9" i="7"/>
  <c r="FS9" i="7"/>
  <c r="FQ9" i="7"/>
  <c r="FP9" i="7"/>
  <c r="FO9" i="7"/>
  <c r="FN9" i="7"/>
  <c r="FM9" i="7"/>
  <c r="FL9" i="7"/>
  <c r="FK9" i="7"/>
  <c r="FJ9" i="7"/>
  <c r="FI9" i="7"/>
  <c r="FH9" i="7"/>
  <c r="FG9" i="7"/>
  <c r="FF9" i="7"/>
  <c r="FE9" i="7"/>
  <c r="FD9" i="7"/>
  <c r="FC9" i="7"/>
  <c r="FB9" i="7"/>
  <c r="FA9" i="7"/>
  <c r="EZ9" i="7"/>
  <c r="EW9" i="7"/>
  <c r="EV9" i="7"/>
  <c r="GQ8" i="7"/>
  <c r="GP8" i="7"/>
  <c r="GO8" i="7"/>
  <c r="GN8" i="7"/>
  <c r="GM8" i="7"/>
  <c r="GL8" i="7"/>
  <c r="GK8" i="7"/>
  <c r="GJ8" i="7"/>
  <c r="GI8" i="7"/>
  <c r="GH8" i="7"/>
  <c r="GG8" i="7"/>
  <c r="GF8" i="7"/>
  <c r="GE8" i="7"/>
  <c r="GD8" i="7"/>
  <c r="GC8" i="7"/>
  <c r="GB8" i="7"/>
  <c r="GA8" i="7"/>
  <c r="FZ8" i="7"/>
  <c r="FY8" i="7"/>
  <c r="FX8" i="7"/>
  <c r="FW8" i="7"/>
  <c r="FV8" i="7"/>
  <c r="FU8" i="7"/>
  <c r="FT8" i="7"/>
  <c r="FS8" i="7"/>
  <c r="FQ8" i="7"/>
  <c r="FP8" i="7"/>
  <c r="FO8" i="7"/>
  <c r="FN8" i="7"/>
  <c r="FM8" i="7"/>
  <c r="FL8" i="7"/>
  <c r="FK8" i="7"/>
  <c r="FJ8" i="7"/>
  <c r="FI8" i="7"/>
  <c r="FH8" i="7"/>
  <c r="FG8" i="7"/>
  <c r="FF8" i="7"/>
  <c r="FE8" i="7"/>
  <c r="FD8" i="7"/>
  <c r="FC8" i="7"/>
  <c r="FB8" i="7"/>
  <c r="FA8" i="7"/>
  <c r="EZ8" i="7"/>
  <c r="EW8" i="7"/>
  <c r="EV8" i="7"/>
  <c r="GQ7" i="7"/>
  <c r="GP7" i="7"/>
  <c r="GO7" i="7"/>
  <c r="GN7" i="7"/>
  <c r="GM7" i="7"/>
  <c r="GL7" i="7"/>
  <c r="GK7" i="7"/>
  <c r="GJ7" i="7"/>
  <c r="GI7" i="7"/>
  <c r="GH7" i="7"/>
  <c r="GG7" i="7"/>
  <c r="GF7" i="7"/>
  <c r="GE7" i="7"/>
  <c r="GD7" i="7"/>
  <c r="GC7" i="7"/>
  <c r="GB7" i="7"/>
  <c r="GA7" i="7"/>
  <c r="FZ7" i="7"/>
  <c r="FY7" i="7"/>
  <c r="FX7" i="7"/>
  <c r="FW7" i="7"/>
  <c r="FV7" i="7"/>
  <c r="FU7" i="7"/>
  <c r="FT7" i="7"/>
  <c r="FS7" i="7"/>
  <c r="FQ7" i="7"/>
  <c r="FP7" i="7"/>
  <c r="FO7" i="7"/>
  <c r="FN7" i="7"/>
  <c r="FM7" i="7"/>
  <c r="FL7" i="7"/>
  <c r="FK7" i="7"/>
  <c r="FJ7" i="7"/>
  <c r="FI7" i="7"/>
  <c r="FH7" i="7"/>
  <c r="FG7" i="7"/>
  <c r="FF7" i="7"/>
  <c r="FE7" i="7"/>
  <c r="FD7" i="7"/>
  <c r="FC7" i="7"/>
  <c r="FB7" i="7"/>
  <c r="FA7" i="7"/>
  <c r="EZ7" i="7"/>
  <c r="EW7" i="7"/>
  <c r="EV7" i="7"/>
  <c r="GQ6" i="7"/>
  <c r="GP6" i="7"/>
  <c r="GO6" i="7"/>
  <c r="GN6" i="7"/>
  <c r="GM6" i="7"/>
  <c r="GL6" i="7"/>
  <c r="GK6" i="7"/>
  <c r="GJ6" i="7"/>
  <c r="GI6" i="7"/>
  <c r="GH6" i="7"/>
  <c r="GG6" i="7"/>
  <c r="GF6" i="7"/>
  <c r="GE6" i="7"/>
  <c r="GD6" i="7"/>
  <c r="GC6" i="7"/>
  <c r="GB6" i="7"/>
  <c r="GA6" i="7"/>
  <c r="FZ6" i="7"/>
  <c r="FY6" i="7"/>
  <c r="FX6" i="7"/>
  <c r="FW6" i="7"/>
  <c r="FV6" i="7"/>
  <c r="FU6" i="7"/>
  <c r="FT6" i="7"/>
  <c r="FS6" i="7"/>
  <c r="FQ6" i="7"/>
  <c r="FP6" i="7"/>
  <c r="FO6" i="7"/>
  <c r="FN6" i="7"/>
  <c r="FM6" i="7"/>
  <c r="FL6" i="7"/>
  <c r="FK6" i="7"/>
  <c r="FJ6" i="7"/>
  <c r="FI6" i="7"/>
  <c r="FH6" i="7"/>
  <c r="FG6" i="7"/>
  <c r="FF6" i="7"/>
  <c r="FE6" i="7"/>
  <c r="FD6" i="7"/>
  <c r="FC6" i="7"/>
  <c r="FB6" i="7"/>
  <c r="FA6" i="7"/>
  <c r="EZ6" i="7"/>
  <c r="EW6" i="7"/>
  <c r="EV6" i="7"/>
  <c r="GP5" i="7"/>
  <c r="GN5" i="7"/>
  <c r="GH5" i="7"/>
  <c r="FZ5" i="7"/>
  <c r="FX5" i="7"/>
  <c r="FV5" i="7"/>
  <c r="FT5" i="7"/>
  <c r="FS5" i="7"/>
  <c r="FP5" i="7"/>
  <c r="FM5" i="7"/>
  <c r="FL5" i="7"/>
  <c r="FJ5" i="7"/>
  <c r="FI5" i="7"/>
  <c r="FH5" i="7"/>
  <c r="FG5" i="7"/>
  <c r="FF5" i="7"/>
  <c r="FD5" i="7"/>
  <c r="FB5" i="7"/>
  <c r="EZ5" i="7"/>
  <c r="EY5" i="7"/>
  <c r="EX5" i="7"/>
  <c r="EW5" i="7"/>
  <c r="EV5" i="7"/>
  <c r="J1" i="16" l="1"/>
  <c r="PS143" i="7"/>
  <c r="PR143" i="7"/>
  <c r="PS142" i="7"/>
  <c r="PR142" i="7"/>
  <c r="PS141" i="7"/>
  <c r="PR141" i="7"/>
  <c r="PS140" i="7"/>
  <c r="PR140" i="7"/>
  <c r="PS139" i="7"/>
  <c r="PR139" i="7"/>
  <c r="PS138" i="7"/>
  <c r="PR138" i="7"/>
  <c r="PS137" i="7"/>
  <c r="PR137" i="7"/>
  <c r="PS136" i="7"/>
  <c r="PR136" i="7"/>
  <c r="PS135" i="7"/>
  <c r="PR135" i="7"/>
  <c r="PS134" i="7"/>
  <c r="PR134" i="7"/>
  <c r="PS133" i="7"/>
  <c r="PR133" i="7"/>
  <c r="PS132" i="7"/>
  <c r="PR132" i="7"/>
  <c r="PS131" i="7"/>
  <c r="PR131" i="7"/>
  <c r="PS130" i="7"/>
  <c r="PR130" i="7"/>
  <c r="PS129" i="7"/>
  <c r="PR129" i="7"/>
  <c r="PS128" i="7"/>
  <c r="PR128" i="7"/>
  <c r="PS127" i="7"/>
  <c r="PR127" i="7"/>
  <c r="PS126" i="7"/>
  <c r="PR126" i="7"/>
  <c r="PS125" i="7"/>
  <c r="PR125" i="7"/>
  <c r="PS124" i="7"/>
  <c r="PR124" i="7"/>
  <c r="PS123" i="7"/>
  <c r="PR123" i="7"/>
  <c r="PS122" i="7"/>
  <c r="PR122" i="7"/>
  <c r="PS121" i="7"/>
  <c r="PR121" i="7"/>
  <c r="PS120" i="7"/>
  <c r="PR120" i="7"/>
  <c r="PS119" i="7"/>
  <c r="PR119" i="7"/>
  <c r="PS118" i="7"/>
  <c r="PR118" i="7"/>
  <c r="PS117" i="7"/>
  <c r="PR117" i="7"/>
  <c r="PS116" i="7"/>
  <c r="PR116" i="7"/>
  <c r="PS115" i="7"/>
  <c r="PR115" i="7"/>
  <c r="PS114" i="7"/>
  <c r="PR114" i="7"/>
  <c r="PS113" i="7"/>
  <c r="PR113" i="7"/>
  <c r="DW114" i="7" l="1"/>
  <c r="DX114" i="7"/>
  <c r="DW115" i="7"/>
  <c r="DX115" i="7"/>
  <c r="DW116" i="7"/>
  <c r="DX116" i="7"/>
  <c r="DW117" i="7"/>
  <c r="DX117" i="7"/>
  <c r="DW118" i="7"/>
  <c r="DX118" i="7"/>
  <c r="DW119" i="7"/>
  <c r="DX119" i="7"/>
  <c r="DW120" i="7"/>
  <c r="DX120" i="7"/>
  <c r="DW121" i="7"/>
  <c r="DX121" i="7"/>
  <c r="DW122" i="7"/>
  <c r="DX122" i="7"/>
  <c r="DW123" i="7"/>
  <c r="DX123" i="7"/>
  <c r="DW124" i="7"/>
  <c r="DX124" i="7"/>
  <c r="DW125" i="7"/>
  <c r="DX125" i="7"/>
  <c r="DW126" i="7"/>
  <c r="DX126" i="7"/>
  <c r="DW127" i="7"/>
  <c r="DX127" i="7"/>
  <c r="DW128" i="7"/>
  <c r="DX128" i="7"/>
  <c r="DW129" i="7"/>
  <c r="DX129" i="7"/>
  <c r="DW130" i="7"/>
  <c r="DX130" i="7"/>
  <c r="DW131" i="7"/>
  <c r="DX131" i="7"/>
  <c r="DW132" i="7"/>
  <c r="DX132" i="7"/>
  <c r="DW133" i="7"/>
  <c r="DX133" i="7"/>
  <c r="DW134" i="7"/>
  <c r="DX134" i="7"/>
  <c r="DW135" i="7"/>
  <c r="DX135" i="7"/>
  <c r="DW136" i="7"/>
  <c r="DX136" i="7"/>
  <c r="DW137" i="7"/>
  <c r="DX137" i="7"/>
  <c r="DW138" i="7"/>
  <c r="DX138" i="7"/>
  <c r="DW139" i="7"/>
  <c r="DX139" i="7"/>
  <c r="DW140" i="7"/>
  <c r="DX140" i="7"/>
  <c r="DW141" i="7"/>
  <c r="DX141" i="7"/>
  <c r="DW142" i="7"/>
  <c r="DX142" i="7"/>
  <c r="DW143" i="7"/>
  <c r="DX143" i="7"/>
  <c r="DX113" i="7"/>
  <c r="DW113" i="7"/>
  <c r="HN6" i="7" l="1"/>
  <c r="HO6" i="7"/>
  <c r="HP6" i="7"/>
  <c r="HQ6" i="7"/>
  <c r="HR6" i="7"/>
  <c r="HS6" i="7"/>
  <c r="HT6" i="7"/>
  <c r="HU6" i="7"/>
  <c r="HV6" i="7"/>
  <c r="HW6" i="7"/>
  <c r="HX6" i="7"/>
  <c r="HY6" i="7"/>
  <c r="HN7" i="7"/>
  <c r="HO7" i="7"/>
  <c r="HP7" i="7"/>
  <c r="HQ7" i="7"/>
  <c r="HR7" i="7"/>
  <c r="HS7" i="7"/>
  <c r="HT7" i="7"/>
  <c r="HU7" i="7"/>
  <c r="HV7" i="7"/>
  <c r="HW7" i="7"/>
  <c r="HX7" i="7"/>
  <c r="HY7" i="7"/>
  <c r="HN8" i="7"/>
  <c r="HO8" i="7"/>
  <c r="HP8" i="7"/>
  <c r="HQ8" i="7"/>
  <c r="HR8" i="7"/>
  <c r="HS8" i="7"/>
  <c r="HT8" i="7"/>
  <c r="HU8" i="7"/>
  <c r="HV8" i="7"/>
  <c r="HW8" i="7"/>
  <c r="HX8" i="7"/>
  <c r="HY8" i="7"/>
  <c r="HN9" i="7"/>
  <c r="HO9" i="7"/>
  <c r="HP9" i="7"/>
  <c r="HQ9" i="7"/>
  <c r="HR9" i="7"/>
  <c r="HS9" i="7"/>
  <c r="HT9" i="7"/>
  <c r="HU9" i="7"/>
  <c r="HV9" i="7"/>
  <c r="HW9" i="7"/>
  <c r="HX9" i="7"/>
  <c r="HY9" i="7"/>
  <c r="HN10" i="7"/>
  <c r="HO10" i="7"/>
  <c r="HP10" i="7"/>
  <c r="HQ10" i="7"/>
  <c r="HR10" i="7"/>
  <c r="HS10" i="7"/>
  <c r="HT10" i="7"/>
  <c r="HU10" i="7"/>
  <c r="HV10" i="7"/>
  <c r="HW10" i="7"/>
  <c r="HX10" i="7"/>
  <c r="HY10" i="7"/>
  <c r="HN11" i="7"/>
  <c r="HO11" i="7"/>
  <c r="HP11" i="7"/>
  <c r="HQ11" i="7"/>
  <c r="HR11" i="7"/>
  <c r="HS11" i="7"/>
  <c r="HT11" i="7"/>
  <c r="HU11" i="7"/>
  <c r="HV11" i="7"/>
  <c r="HW11" i="7"/>
  <c r="HX11" i="7"/>
  <c r="HY11" i="7"/>
  <c r="HN12" i="7"/>
  <c r="HO12" i="7"/>
  <c r="HP12" i="7"/>
  <c r="HQ12" i="7"/>
  <c r="HR12" i="7"/>
  <c r="HS12" i="7"/>
  <c r="HT12" i="7"/>
  <c r="HU12" i="7"/>
  <c r="HV12" i="7"/>
  <c r="HW12" i="7"/>
  <c r="HX12" i="7"/>
  <c r="HY12" i="7"/>
  <c r="HN13" i="7"/>
  <c r="HO13" i="7"/>
  <c r="HP13" i="7"/>
  <c r="HQ13" i="7"/>
  <c r="HR13" i="7"/>
  <c r="HS13" i="7"/>
  <c r="HT13" i="7"/>
  <c r="HU13" i="7"/>
  <c r="HV13" i="7"/>
  <c r="HW13" i="7"/>
  <c r="HX13" i="7"/>
  <c r="HY13" i="7"/>
  <c r="HN14" i="7"/>
  <c r="HO14" i="7"/>
  <c r="HP14" i="7"/>
  <c r="HQ14" i="7"/>
  <c r="HR14" i="7"/>
  <c r="HS14" i="7"/>
  <c r="HT14" i="7"/>
  <c r="HU14" i="7"/>
  <c r="HV14" i="7"/>
  <c r="HW14" i="7"/>
  <c r="HX14" i="7"/>
  <c r="HY14" i="7"/>
  <c r="HN15" i="7"/>
  <c r="HO15" i="7"/>
  <c r="HP15" i="7"/>
  <c r="HQ15" i="7"/>
  <c r="HR15" i="7"/>
  <c r="HS15" i="7"/>
  <c r="HT15" i="7"/>
  <c r="HU15" i="7"/>
  <c r="HV15" i="7"/>
  <c r="HW15" i="7"/>
  <c r="HX15" i="7"/>
  <c r="HY15" i="7"/>
  <c r="HN16" i="7"/>
  <c r="HO16" i="7"/>
  <c r="HP16" i="7"/>
  <c r="HQ16" i="7"/>
  <c r="HR16" i="7"/>
  <c r="HS16" i="7"/>
  <c r="HT16" i="7"/>
  <c r="HU16" i="7"/>
  <c r="HV16" i="7"/>
  <c r="HW16" i="7"/>
  <c r="HX16" i="7"/>
  <c r="HY16" i="7"/>
  <c r="HN17" i="7"/>
  <c r="HO17" i="7"/>
  <c r="HP17" i="7"/>
  <c r="HQ17" i="7"/>
  <c r="HR17" i="7"/>
  <c r="HS17" i="7"/>
  <c r="HT17" i="7"/>
  <c r="HU17" i="7"/>
  <c r="HV17" i="7"/>
  <c r="HW17" i="7"/>
  <c r="HX17" i="7"/>
  <c r="HY17" i="7"/>
  <c r="HN18" i="7"/>
  <c r="HO18" i="7"/>
  <c r="HP18" i="7"/>
  <c r="HQ18" i="7"/>
  <c r="HR18" i="7"/>
  <c r="HS18" i="7"/>
  <c r="HT18" i="7"/>
  <c r="HU18" i="7"/>
  <c r="HV18" i="7"/>
  <c r="HW18" i="7"/>
  <c r="HX18" i="7"/>
  <c r="HY18" i="7"/>
  <c r="HN19" i="7"/>
  <c r="HO19" i="7"/>
  <c r="HP19" i="7"/>
  <c r="HQ19" i="7"/>
  <c r="HR19" i="7"/>
  <c r="HS19" i="7"/>
  <c r="HT19" i="7"/>
  <c r="HU19" i="7"/>
  <c r="HV19" i="7"/>
  <c r="HW19" i="7"/>
  <c r="HX19" i="7"/>
  <c r="HY19" i="7"/>
  <c r="HN20" i="7"/>
  <c r="HO20" i="7"/>
  <c r="HP20" i="7"/>
  <c r="HQ20" i="7"/>
  <c r="HR20" i="7"/>
  <c r="HS20" i="7"/>
  <c r="HT20" i="7"/>
  <c r="HU20" i="7"/>
  <c r="HV20" i="7"/>
  <c r="HW20" i="7"/>
  <c r="HX20" i="7"/>
  <c r="HY20" i="7"/>
  <c r="HN21" i="7"/>
  <c r="HO21" i="7"/>
  <c r="HP21" i="7"/>
  <c r="HQ21" i="7"/>
  <c r="HR21" i="7"/>
  <c r="HS21" i="7"/>
  <c r="HT21" i="7"/>
  <c r="HU21" i="7"/>
  <c r="HV21" i="7"/>
  <c r="HW21" i="7"/>
  <c r="HX21" i="7"/>
  <c r="HY21" i="7"/>
  <c r="HN22" i="7"/>
  <c r="HO22" i="7"/>
  <c r="HP22" i="7"/>
  <c r="HQ22" i="7"/>
  <c r="HR22" i="7"/>
  <c r="HS22" i="7"/>
  <c r="HT22" i="7"/>
  <c r="HU22" i="7"/>
  <c r="HV22" i="7"/>
  <c r="HW22" i="7"/>
  <c r="HX22" i="7"/>
  <c r="HY22" i="7"/>
  <c r="HN23" i="7"/>
  <c r="HO23" i="7"/>
  <c r="HP23" i="7"/>
  <c r="HQ23" i="7"/>
  <c r="HR23" i="7"/>
  <c r="HS23" i="7"/>
  <c r="HT23" i="7"/>
  <c r="HU23" i="7"/>
  <c r="HV23" i="7"/>
  <c r="HW23" i="7"/>
  <c r="HX23" i="7"/>
  <c r="HY23" i="7"/>
  <c r="HN24" i="7"/>
  <c r="HO24" i="7"/>
  <c r="HP24" i="7"/>
  <c r="HQ24" i="7"/>
  <c r="HR24" i="7"/>
  <c r="HS24" i="7"/>
  <c r="HT24" i="7"/>
  <c r="HU24" i="7"/>
  <c r="HV24" i="7"/>
  <c r="HW24" i="7"/>
  <c r="HX24" i="7"/>
  <c r="HY24" i="7"/>
  <c r="HN25" i="7"/>
  <c r="HO25" i="7"/>
  <c r="HP25" i="7"/>
  <c r="HQ25" i="7"/>
  <c r="HR25" i="7"/>
  <c r="HS25" i="7"/>
  <c r="HT25" i="7"/>
  <c r="HU25" i="7"/>
  <c r="HV25" i="7"/>
  <c r="HW25" i="7"/>
  <c r="HX25" i="7"/>
  <c r="HY25" i="7"/>
  <c r="HN26" i="7"/>
  <c r="HO26" i="7"/>
  <c r="HP26" i="7"/>
  <c r="HQ26" i="7"/>
  <c r="HR26" i="7"/>
  <c r="HS26" i="7"/>
  <c r="HT26" i="7"/>
  <c r="HU26" i="7"/>
  <c r="HV26" i="7"/>
  <c r="HW26" i="7"/>
  <c r="HX26" i="7"/>
  <c r="HY26" i="7"/>
  <c r="HN27" i="7"/>
  <c r="HO27" i="7"/>
  <c r="HP27" i="7"/>
  <c r="HQ27" i="7"/>
  <c r="HR27" i="7"/>
  <c r="HS27" i="7"/>
  <c r="HT27" i="7"/>
  <c r="HU27" i="7"/>
  <c r="HV27" i="7"/>
  <c r="HW27" i="7"/>
  <c r="HX27" i="7"/>
  <c r="HY27" i="7"/>
  <c r="HN28" i="7"/>
  <c r="HO28" i="7"/>
  <c r="HP28" i="7"/>
  <c r="HQ28" i="7"/>
  <c r="HR28" i="7"/>
  <c r="HS28" i="7"/>
  <c r="HT28" i="7"/>
  <c r="HU28" i="7"/>
  <c r="HV28" i="7"/>
  <c r="HW28" i="7"/>
  <c r="HX28" i="7"/>
  <c r="HY28" i="7"/>
  <c r="HN29" i="7"/>
  <c r="HO29" i="7"/>
  <c r="HP29" i="7"/>
  <c r="HQ29" i="7"/>
  <c r="HR29" i="7"/>
  <c r="HS29" i="7"/>
  <c r="HT29" i="7"/>
  <c r="HU29" i="7"/>
  <c r="HV29" i="7"/>
  <c r="HW29" i="7"/>
  <c r="HX29" i="7"/>
  <c r="HY29" i="7"/>
  <c r="HN30" i="7"/>
  <c r="HO30" i="7"/>
  <c r="HP30" i="7"/>
  <c r="HQ30" i="7"/>
  <c r="HR30" i="7"/>
  <c r="HS30" i="7"/>
  <c r="HT30" i="7"/>
  <c r="HU30" i="7"/>
  <c r="HV30" i="7"/>
  <c r="HW30" i="7"/>
  <c r="HX30" i="7"/>
  <c r="HY30" i="7"/>
  <c r="HN31" i="7"/>
  <c r="HO31" i="7"/>
  <c r="HP31" i="7"/>
  <c r="HQ31" i="7"/>
  <c r="HR31" i="7"/>
  <c r="HS31" i="7"/>
  <c r="HT31" i="7"/>
  <c r="HU31" i="7"/>
  <c r="HV31" i="7"/>
  <c r="HW31" i="7"/>
  <c r="HX31" i="7"/>
  <c r="HY31" i="7"/>
  <c r="HN32" i="7"/>
  <c r="HO32" i="7"/>
  <c r="HP32" i="7"/>
  <c r="HQ32" i="7"/>
  <c r="HR32" i="7"/>
  <c r="HS32" i="7"/>
  <c r="HT32" i="7"/>
  <c r="HU32" i="7"/>
  <c r="HV32" i="7"/>
  <c r="HW32" i="7"/>
  <c r="HX32" i="7"/>
  <c r="HY32" i="7"/>
  <c r="HN33" i="7"/>
  <c r="HO33" i="7"/>
  <c r="HP33" i="7"/>
  <c r="HQ33" i="7"/>
  <c r="HR33" i="7"/>
  <c r="HS33" i="7"/>
  <c r="HT33" i="7"/>
  <c r="HU33" i="7"/>
  <c r="HV33" i="7"/>
  <c r="HW33" i="7"/>
  <c r="HX33" i="7"/>
  <c r="HY33" i="7"/>
  <c r="HN34" i="7"/>
  <c r="HO34" i="7"/>
  <c r="HP34" i="7"/>
  <c r="HQ34" i="7"/>
  <c r="HR34" i="7"/>
  <c r="HS34" i="7"/>
  <c r="HT34" i="7"/>
  <c r="HU34" i="7"/>
  <c r="HV34" i="7"/>
  <c r="HW34" i="7"/>
  <c r="HX34" i="7"/>
  <c r="HY34" i="7"/>
  <c r="HN35" i="7"/>
  <c r="HO35" i="7"/>
  <c r="HP35" i="7"/>
  <c r="HQ35" i="7"/>
  <c r="HR35" i="7"/>
  <c r="HS35" i="7"/>
  <c r="HT35" i="7"/>
  <c r="HU35" i="7"/>
  <c r="HV35" i="7"/>
  <c r="HW35" i="7"/>
  <c r="HX35" i="7"/>
  <c r="HY35" i="7"/>
  <c r="HW5" i="7"/>
  <c r="HV5" i="7"/>
  <c r="HU5" i="7"/>
  <c r="HT5" i="7"/>
  <c r="HR5" i="7"/>
  <c r="HS5" i="7"/>
  <c r="HQ5" i="7"/>
  <c r="HP5" i="7"/>
  <c r="DG114" i="7" l="1"/>
  <c r="DH114" i="7"/>
  <c r="DK114" i="7"/>
  <c r="DL114" i="7"/>
  <c r="DM114" i="7"/>
  <c r="DN114" i="7"/>
  <c r="DG115" i="7"/>
  <c r="DH115" i="7"/>
  <c r="DK115" i="7"/>
  <c r="DL115" i="7"/>
  <c r="DM115" i="7"/>
  <c r="DN115" i="7"/>
  <c r="DG116" i="7"/>
  <c r="DH116" i="7"/>
  <c r="DK116" i="7"/>
  <c r="DL116" i="7"/>
  <c r="DM116" i="7"/>
  <c r="DN116" i="7"/>
  <c r="DG117" i="7"/>
  <c r="DH117" i="7"/>
  <c r="DK117" i="7"/>
  <c r="DL117" i="7"/>
  <c r="DM117" i="7"/>
  <c r="DN117" i="7"/>
  <c r="DG118" i="7"/>
  <c r="DH118" i="7"/>
  <c r="DK118" i="7"/>
  <c r="DL118" i="7"/>
  <c r="DM118" i="7"/>
  <c r="DN118" i="7"/>
  <c r="DG119" i="7"/>
  <c r="DH119" i="7"/>
  <c r="DK119" i="7"/>
  <c r="DL119" i="7"/>
  <c r="DM119" i="7"/>
  <c r="DN119" i="7"/>
  <c r="DG120" i="7"/>
  <c r="DH120" i="7"/>
  <c r="DK120" i="7"/>
  <c r="DL120" i="7"/>
  <c r="DM120" i="7"/>
  <c r="DN120" i="7"/>
  <c r="DG121" i="7"/>
  <c r="DH121" i="7"/>
  <c r="DK121" i="7"/>
  <c r="DL121" i="7"/>
  <c r="DM121" i="7"/>
  <c r="DN121" i="7"/>
  <c r="DG122" i="7"/>
  <c r="DH122" i="7"/>
  <c r="DK122" i="7"/>
  <c r="DL122" i="7"/>
  <c r="DM122" i="7"/>
  <c r="DN122" i="7"/>
  <c r="DG123" i="7"/>
  <c r="DH123" i="7"/>
  <c r="DK123" i="7"/>
  <c r="DL123" i="7"/>
  <c r="DM123" i="7"/>
  <c r="DN123" i="7"/>
  <c r="DG124" i="7"/>
  <c r="DH124" i="7"/>
  <c r="DK124" i="7"/>
  <c r="DL124" i="7"/>
  <c r="DM124" i="7"/>
  <c r="DN124" i="7"/>
  <c r="DG125" i="7"/>
  <c r="DH125" i="7"/>
  <c r="DK125" i="7"/>
  <c r="DL125" i="7"/>
  <c r="DM125" i="7"/>
  <c r="DN125" i="7"/>
  <c r="DG126" i="7"/>
  <c r="DH126" i="7"/>
  <c r="DK126" i="7"/>
  <c r="DL126" i="7"/>
  <c r="DM126" i="7"/>
  <c r="DN126" i="7"/>
  <c r="DG127" i="7"/>
  <c r="DH127" i="7"/>
  <c r="DK127" i="7"/>
  <c r="DL127" i="7"/>
  <c r="DM127" i="7"/>
  <c r="DN127" i="7"/>
  <c r="DG128" i="7"/>
  <c r="DH128" i="7"/>
  <c r="DK128" i="7"/>
  <c r="DL128" i="7"/>
  <c r="DM128" i="7"/>
  <c r="DN128" i="7"/>
  <c r="DG129" i="7"/>
  <c r="DH129" i="7"/>
  <c r="DK129" i="7"/>
  <c r="DL129" i="7"/>
  <c r="DM129" i="7"/>
  <c r="DN129" i="7"/>
  <c r="DG130" i="7"/>
  <c r="DH130" i="7"/>
  <c r="DK130" i="7"/>
  <c r="DL130" i="7"/>
  <c r="DM130" i="7"/>
  <c r="DN130" i="7"/>
  <c r="DG131" i="7"/>
  <c r="DH131" i="7"/>
  <c r="DK131" i="7"/>
  <c r="DL131" i="7"/>
  <c r="DM131" i="7"/>
  <c r="DN131" i="7"/>
  <c r="DG132" i="7"/>
  <c r="DH132" i="7"/>
  <c r="DK132" i="7"/>
  <c r="DL132" i="7"/>
  <c r="DM132" i="7"/>
  <c r="DN132" i="7"/>
  <c r="DG133" i="7"/>
  <c r="DH133" i="7"/>
  <c r="DK133" i="7"/>
  <c r="DL133" i="7"/>
  <c r="DM133" i="7"/>
  <c r="DN133" i="7"/>
  <c r="DG134" i="7"/>
  <c r="DH134" i="7"/>
  <c r="DK134" i="7"/>
  <c r="DL134" i="7"/>
  <c r="DM134" i="7"/>
  <c r="DN134" i="7"/>
  <c r="DG135" i="7"/>
  <c r="DH135" i="7"/>
  <c r="DK135" i="7"/>
  <c r="DL135" i="7"/>
  <c r="DM135" i="7"/>
  <c r="DN135" i="7"/>
  <c r="DG136" i="7"/>
  <c r="DH136" i="7"/>
  <c r="DK136" i="7"/>
  <c r="DL136" i="7"/>
  <c r="DM136" i="7"/>
  <c r="DN136" i="7"/>
  <c r="DG137" i="7"/>
  <c r="DH137" i="7"/>
  <c r="DK137" i="7"/>
  <c r="DL137" i="7"/>
  <c r="DM137" i="7"/>
  <c r="DN137" i="7"/>
  <c r="DG138" i="7"/>
  <c r="DH138" i="7"/>
  <c r="DK138" i="7"/>
  <c r="DL138" i="7"/>
  <c r="DM138" i="7"/>
  <c r="DN138" i="7"/>
  <c r="DG139" i="7"/>
  <c r="DH139" i="7"/>
  <c r="DK139" i="7"/>
  <c r="DL139" i="7"/>
  <c r="DM139" i="7"/>
  <c r="DN139" i="7"/>
  <c r="DG140" i="7"/>
  <c r="DH140" i="7"/>
  <c r="DK140" i="7"/>
  <c r="DL140" i="7"/>
  <c r="DM140" i="7"/>
  <c r="DN140" i="7"/>
  <c r="DG141" i="7"/>
  <c r="DH141" i="7"/>
  <c r="DK141" i="7"/>
  <c r="DL141" i="7"/>
  <c r="DM141" i="7"/>
  <c r="DN141" i="7"/>
  <c r="DG142" i="7"/>
  <c r="DH142" i="7"/>
  <c r="DK142" i="7"/>
  <c r="DL142" i="7"/>
  <c r="DM142" i="7"/>
  <c r="DN142" i="7"/>
  <c r="DG143" i="7"/>
  <c r="DH143" i="7"/>
  <c r="DK143" i="7"/>
  <c r="DL143" i="7"/>
  <c r="DM143" i="7"/>
  <c r="DN143" i="7"/>
  <c r="DN113" i="7"/>
  <c r="DM113" i="7"/>
  <c r="DL113" i="7"/>
  <c r="DK113" i="7"/>
  <c r="DH113" i="7"/>
  <c r="DG113" i="7"/>
  <c r="GC5" i="7" l="1"/>
  <c r="GB5" i="7"/>
  <c r="CJ36" i="7" l="1"/>
  <c r="CK36" i="7"/>
  <c r="CL36" i="7"/>
  <c r="BQ108" i="7" l="1"/>
  <c r="BP108" i="7"/>
  <c r="EA114" i="7" l="1"/>
  <c r="EB114" i="7"/>
  <c r="EA115" i="7"/>
  <c r="EB115" i="7"/>
  <c r="EA116" i="7"/>
  <c r="EB116" i="7"/>
  <c r="EA117" i="7"/>
  <c r="EB117" i="7"/>
  <c r="EA118" i="7"/>
  <c r="EB118" i="7"/>
  <c r="EA119" i="7"/>
  <c r="EB119" i="7"/>
  <c r="EA120" i="7"/>
  <c r="EB120" i="7"/>
  <c r="EA121" i="7"/>
  <c r="EB121" i="7"/>
  <c r="EA122" i="7"/>
  <c r="EB122" i="7"/>
  <c r="EA123" i="7"/>
  <c r="EB123" i="7"/>
  <c r="EA124" i="7"/>
  <c r="EB124" i="7"/>
  <c r="EA125" i="7"/>
  <c r="EB125" i="7"/>
  <c r="EA126" i="7"/>
  <c r="EB126" i="7"/>
  <c r="EA127" i="7"/>
  <c r="EB127" i="7"/>
  <c r="EA128" i="7"/>
  <c r="EB128" i="7"/>
  <c r="EA129" i="7"/>
  <c r="EB129" i="7"/>
  <c r="EA130" i="7"/>
  <c r="EB130" i="7"/>
  <c r="EA131" i="7"/>
  <c r="EB131" i="7"/>
  <c r="EA132" i="7"/>
  <c r="EB132" i="7"/>
  <c r="EA133" i="7"/>
  <c r="EB133" i="7"/>
  <c r="EA134" i="7"/>
  <c r="EB134" i="7"/>
  <c r="EA135" i="7"/>
  <c r="EB135" i="7"/>
  <c r="EA136" i="7"/>
  <c r="EB136" i="7"/>
  <c r="EA137" i="7"/>
  <c r="EB137" i="7"/>
  <c r="EA138" i="7"/>
  <c r="EB138" i="7"/>
  <c r="EA139" i="7"/>
  <c r="EB139" i="7"/>
  <c r="EA140" i="7"/>
  <c r="EB140" i="7"/>
  <c r="EA141" i="7"/>
  <c r="EB141" i="7"/>
  <c r="EA142" i="7"/>
  <c r="EB142" i="7"/>
  <c r="EA143" i="7"/>
  <c r="EB143" i="7"/>
  <c r="EB113" i="7"/>
  <c r="EA113" i="7"/>
  <c r="GA5" i="7" l="1"/>
  <c r="BI144" i="7" l="1"/>
  <c r="BJ144" i="7"/>
  <c r="BK144" i="7"/>
  <c r="BL144" i="7"/>
  <c r="BM144" i="7"/>
  <c r="BN144" i="7"/>
  <c r="BO144" i="7"/>
  <c r="BP144" i="7"/>
  <c r="BQ144" i="7"/>
  <c r="BR144" i="7"/>
  <c r="BS144" i="7"/>
  <c r="BT144" i="7"/>
  <c r="BU144" i="7"/>
  <c r="BV144" i="7"/>
  <c r="BW144" i="7"/>
  <c r="BX144" i="7"/>
  <c r="BY144" i="7"/>
  <c r="BZ144" i="7"/>
  <c r="CA144" i="7"/>
  <c r="CB144" i="7"/>
  <c r="CC144" i="7"/>
  <c r="CD144" i="7"/>
  <c r="CE144" i="7"/>
  <c r="CF144" i="7"/>
  <c r="CG144" i="7"/>
  <c r="CH144" i="7"/>
  <c r="CI144" i="7"/>
  <c r="CJ144" i="7"/>
  <c r="CK144" i="7"/>
  <c r="CL144" i="7"/>
  <c r="CM144" i="7"/>
  <c r="CN144" i="7"/>
  <c r="CO144" i="7"/>
  <c r="CP144" i="7"/>
  <c r="CQ144" i="7"/>
  <c r="CR144" i="7"/>
  <c r="BD36" i="7" l="1"/>
  <c r="BE36" i="7"/>
  <c r="BF36" i="7"/>
  <c r="BG36" i="7"/>
  <c r="BH36" i="7"/>
  <c r="BI36" i="7"/>
  <c r="BJ36" i="7"/>
  <c r="BK36" i="7"/>
  <c r="BL36" i="7"/>
  <c r="BM36" i="7"/>
  <c r="BN36" i="7"/>
  <c r="BO36" i="7"/>
  <c r="BP36" i="7"/>
  <c r="BR36" i="7"/>
  <c r="BS36" i="7"/>
  <c r="BT36" i="7"/>
  <c r="BU36" i="7"/>
  <c r="BV36" i="7"/>
  <c r="BW36" i="7"/>
  <c r="BX36" i="7"/>
  <c r="BY36" i="7"/>
  <c r="BZ36" i="7"/>
  <c r="CA36" i="7"/>
  <c r="CB36" i="7"/>
  <c r="CC36" i="7"/>
  <c r="CD36" i="7"/>
  <c r="CE36" i="7"/>
  <c r="CF36" i="7"/>
  <c r="CG36" i="7"/>
  <c r="CH36" i="7"/>
  <c r="CI36" i="7"/>
  <c r="CU108" i="7" l="1"/>
  <c r="CV108" i="7"/>
  <c r="CW108" i="7"/>
  <c r="CC108" i="7"/>
  <c r="DJ16" i="7" l="1"/>
  <c r="DT16" i="7"/>
  <c r="DJ17" i="7"/>
  <c r="DT17" i="7"/>
  <c r="DJ18" i="7"/>
  <c r="DT18" i="7"/>
  <c r="DJ19" i="7"/>
  <c r="DT19" i="7"/>
  <c r="DJ20" i="7"/>
  <c r="DT20" i="7"/>
  <c r="DJ21" i="7"/>
  <c r="DT21" i="7"/>
  <c r="DJ22" i="7"/>
  <c r="DT22" i="7"/>
  <c r="DJ23" i="7"/>
  <c r="DT23" i="7"/>
  <c r="DJ24" i="7"/>
  <c r="DT24" i="7"/>
  <c r="DJ25" i="7"/>
  <c r="DT25" i="7"/>
  <c r="DJ26" i="7"/>
  <c r="DT26" i="7"/>
  <c r="DJ27" i="7"/>
  <c r="DT27" i="7"/>
  <c r="DJ28" i="7"/>
  <c r="DT28" i="7"/>
  <c r="DJ29" i="7"/>
  <c r="DT29" i="7"/>
  <c r="DJ30" i="7"/>
  <c r="DT30" i="7"/>
  <c r="DJ31" i="7"/>
  <c r="DT31" i="7"/>
  <c r="DJ32" i="7"/>
  <c r="DT32" i="7"/>
  <c r="DJ33" i="7"/>
  <c r="DT33" i="7"/>
  <c r="DJ34" i="7"/>
  <c r="DT34" i="7"/>
  <c r="DJ35" i="7"/>
  <c r="DK35" i="7"/>
  <c r="DT35" i="7"/>
  <c r="DU35" i="7"/>
  <c r="CM36" i="7"/>
  <c r="CN36" i="7"/>
  <c r="CO36" i="7"/>
  <c r="CP36" i="7"/>
  <c r="CQ36" i="7"/>
  <c r="CR36" i="7"/>
  <c r="CS36" i="7"/>
  <c r="CT36" i="7"/>
  <c r="CU36" i="7"/>
  <c r="CV36" i="7"/>
  <c r="CW36" i="7"/>
  <c r="CX36" i="7"/>
  <c r="CY36" i="7"/>
  <c r="DL36" i="7"/>
  <c r="DM36" i="7"/>
  <c r="DN36" i="7"/>
  <c r="DO36" i="7"/>
  <c r="DP36" i="7"/>
  <c r="DQ36" i="7"/>
  <c r="DR36" i="7"/>
  <c r="DS36" i="7"/>
  <c r="DV36" i="7"/>
  <c r="DW36" i="7"/>
  <c r="DX36" i="7"/>
  <c r="DY36" i="7"/>
  <c r="DZ36" i="7"/>
  <c r="EA36" i="7"/>
  <c r="EB36" i="7"/>
  <c r="EC36" i="7"/>
  <c r="ED36" i="7"/>
  <c r="EE36" i="7"/>
  <c r="EF36" i="7"/>
  <c r="EG36" i="7"/>
  <c r="EH36" i="7"/>
  <c r="EI36" i="7"/>
  <c r="EJ36" i="7"/>
  <c r="EK36" i="7"/>
  <c r="EL36" i="7"/>
  <c r="EM36" i="7"/>
  <c r="EN36" i="7"/>
  <c r="EO36" i="7"/>
  <c r="DY114" i="7" l="1"/>
  <c r="DZ114" i="7"/>
  <c r="DY115" i="7"/>
  <c r="DZ115" i="7"/>
  <c r="DY116" i="7"/>
  <c r="DZ116" i="7"/>
  <c r="DY117" i="7"/>
  <c r="DZ117" i="7"/>
  <c r="DY118" i="7"/>
  <c r="DZ118" i="7"/>
  <c r="DY119" i="7"/>
  <c r="DZ119" i="7"/>
  <c r="DY120" i="7"/>
  <c r="DZ120" i="7"/>
  <c r="DY121" i="7"/>
  <c r="DZ121" i="7"/>
  <c r="DY122" i="7"/>
  <c r="DZ122" i="7"/>
  <c r="DY123" i="7"/>
  <c r="DZ123" i="7"/>
  <c r="DY124" i="7"/>
  <c r="DZ124" i="7"/>
  <c r="DY125" i="7"/>
  <c r="DZ125" i="7"/>
  <c r="DY126" i="7"/>
  <c r="DZ126" i="7"/>
  <c r="DY127" i="7"/>
  <c r="DZ127" i="7"/>
  <c r="DY128" i="7"/>
  <c r="DZ128" i="7"/>
  <c r="DY129" i="7"/>
  <c r="DZ129" i="7"/>
  <c r="DY130" i="7"/>
  <c r="DZ130" i="7"/>
  <c r="DY131" i="7"/>
  <c r="DZ131" i="7"/>
  <c r="DY132" i="7"/>
  <c r="DZ132" i="7"/>
  <c r="DY133" i="7"/>
  <c r="DZ133" i="7"/>
  <c r="DY134" i="7"/>
  <c r="DZ134" i="7"/>
  <c r="DY135" i="7"/>
  <c r="DZ135" i="7"/>
  <c r="DY136" i="7"/>
  <c r="DZ136" i="7"/>
  <c r="DY137" i="7"/>
  <c r="DZ137" i="7"/>
  <c r="DY138" i="7"/>
  <c r="DZ138" i="7"/>
  <c r="DY139" i="7"/>
  <c r="DZ139" i="7"/>
  <c r="DY140" i="7"/>
  <c r="DZ140" i="7"/>
  <c r="DY141" i="7"/>
  <c r="DZ141" i="7"/>
  <c r="DY142" i="7"/>
  <c r="DZ142" i="7"/>
  <c r="DY143" i="7"/>
  <c r="DZ143" i="7"/>
  <c r="DZ113" i="7"/>
  <c r="DY113" i="7"/>
  <c r="DA114" i="7" l="1"/>
  <c r="DB114" i="7"/>
  <c r="DA115" i="7"/>
  <c r="DB115" i="7"/>
  <c r="DA116" i="7"/>
  <c r="DB116" i="7"/>
  <c r="DA117" i="7"/>
  <c r="DB117" i="7"/>
  <c r="DA118" i="7"/>
  <c r="DB118" i="7"/>
  <c r="DA119" i="7"/>
  <c r="DB119" i="7"/>
  <c r="DA120" i="7"/>
  <c r="DB120" i="7"/>
  <c r="DA121" i="7"/>
  <c r="DB121" i="7"/>
  <c r="DA122" i="7"/>
  <c r="DB122" i="7"/>
  <c r="DA123" i="7"/>
  <c r="DB123" i="7"/>
  <c r="DA124" i="7"/>
  <c r="DB124" i="7"/>
  <c r="DA125" i="7"/>
  <c r="DB125" i="7"/>
  <c r="DA126" i="7"/>
  <c r="DB126" i="7"/>
  <c r="DA127" i="7"/>
  <c r="DB127" i="7"/>
  <c r="DA128" i="7"/>
  <c r="DB128" i="7"/>
  <c r="DA129" i="7"/>
  <c r="DB129" i="7"/>
  <c r="DA130" i="7"/>
  <c r="DB130" i="7"/>
  <c r="DA131" i="7"/>
  <c r="DB131" i="7"/>
  <c r="DA132" i="7"/>
  <c r="DB132" i="7"/>
  <c r="DA133" i="7"/>
  <c r="DB133" i="7"/>
  <c r="DA134" i="7"/>
  <c r="DB134" i="7"/>
  <c r="DA135" i="7"/>
  <c r="DB135" i="7"/>
  <c r="DA136" i="7"/>
  <c r="DB136" i="7"/>
  <c r="DA137" i="7"/>
  <c r="DB137" i="7"/>
  <c r="DA138" i="7"/>
  <c r="DB138" i="7"/>
  <c r="DA139" i="7"/>
  <c r="DB139" i="7"/>
  <c r="DA140" i="7"/>
  <c r="DB140" i="7"/>
  <c r="DA141" i="7"/>
  <c r="DB141" i="7"/>
  <c r="DA142" i="7"/>
  <c r="DB142" i="7"/>
  <c r="DA143" i="7"/>
  <c r="DB143" i="7"/>
  <c r="DB113" i="7"/>
  <c r="DA113" i="7"/>
  <c r="CW114" i="7"/>
  <c r="CX114" i="7"/>
  <c r="CW115" i="7"/>
  <c r="CX115" i="7"/>
  <c r="CW116" i="7"/>
  <c r="CX116" i="7"/>
  <c r="CW117" i="7"/>
  <c r="CX117" i="7"/>
  <c r="CW118" i="7"/>
  <c r="CX118" i="7"/>
  <c r="CW119" i="7"/>
  <c r="CX119" i="7"/>
  <c r="CW120" i="7"/>
  <c r="CX120" i="7"/>
  <c r="CW121" i="7"/>
  <c r="CX121" i="7"/>
  <c r="CW122" i="7"/>
  <c r="CX122" i="7"/>
  <c r="CW123" i="7"/>
  <c r="CX123" i="7"/>
  <c r="CW124" i="7"/>
  <c r="CX124" i="7"/>
  <c r="CW125" i="7"/>
  <c r="CX125" i="7"/>
  <c r="CW126" i="7"/>
  <c r="CX126" i="7"/>
  <c r="CW127" i="7"/>
  <c r="CX127" i="7"/>
  <c r="CW128" i="7"/>
  <c r="CX128" i="7"/>
  <c r="CW129" i="7"/>
  <c r="CX129" i="7"/>
  <c r="CW130" i="7"/>
  <c r="CX130" i="7"/>
  <c r="CW131" i="7"/>
  <c r="CX131" i="7"/>
  <c r="CW132" i="7"/>
  <c r="CX132" i="7"/>
  <c r="CW133" i="7"/>
  <c r="CX133" i="7"/>
  <c r="CW134" i="7"/>
  <c r="CX134" i="7"/>
  <c r="CW135" i="7"/>
  <c r="CX135" i="7"/>
  <c r="CW136" i="7"/>
  <c r="CX136" i="7"/>
  <c r="CW137" i="7"/>
  <c r="CX137" i="7"/>
  <c r="CW138" i="7"/>
  <c r="CX138" i="7"/>
  <c r="CW139" i="7"/>
  <c r="CX139" i="7"/>
  <c r="CW140" i="7"/>
  <c r="CX140" i="7"/>
  <c r="CW141" i="7"/>
  <c r="CX141" i="7"/>
  <c r="CW142" i="7"/>
  <c r="CX142" i="7"/>
  <c r="CW143" i="7"/>
  <c r="CX143" i="7"/>
  <c r="CX113" i="7"/>
  <c r="CW113" i="7"/>
  <c r="FP78" i="7"/>
  <c r="FQ78" i="7"/>
  <c r="FP79" i="7"/>
  <c r="FQ79" i="7"/>
  <c r="FP80" i="7"/>
  <c r="FQ80" i="7"/>
  <c r="FP81" i="7"/>
  <c r="FQ81" i="7"/>
  <c r="FP82" i="7"/>
  <c r="FQ82" i="7"/>
  <c r="FP83" i="7"/>
  <c r="FQ83" i="7"/>
  <c r="FP84" i="7"/>
  <c r="FQ84" i="7"/>
  <c r="FP85" i="7"/>
  <c r="FQ85" i="7"/>
  <c r="FP86" i="7"/>
  <c r="FQ86" i="7"/>
  <c r="FP87" i="7"/>
  <c r="FQ87" i="7"/>
  <c r="FP88" i="7"/>
  <c r="FQ88" i="7"/>
  <c r="FP89" i="7"/>
  <c r="FQ89" i="7"/>
  <c r="FP90" i="7"/>
  <c r="FQ90" i="7"/>
  <c r="FP91" i="7"/>
  <c r="FQ91" i="7"/>
  <c r="FP92" i="7"/>
  <c r="FQ92" i="7"/>
  <c r="FP93" i="7"/>
  <c r="FQ93" i="7"/>
  <c r="FP94" i="7"/>
  <c r="FQ94" i="7"/>
  <c r="FP95" i="7"/>
  <c r="FQ95" i="7"/>
  <c r="FP96" i="7"/>
  <c r="FQ96" i="7"/>
  <c r="FP97" i="7"/>
  <c r="FQ97" i="7"/>
  <c r="FP98" i="7"/>
  <c r="FQ98" i="7"/>
  <c r="FP99" i="7"/>
  <c r="FQ99" i="7"/>
  <c r="FP100" i="7"/>
  <c r="FQ100" i="7"/>
  <c r="FP101" i="7"/>
  <c r="FQ101" i="7"/>
  <c r="FP102" i="7"/>
  <c r="FQ102" i="7"/>
  <c r="FP103" i="7"/>
  <c r="FQ103" i="7"/>
  <c r="FP104" i="7"/>
  <c r="FQ104" i="7"/>
  <c r="FP105" i="7"/>
  <c r="FQ105" i="7"/>
  <c r="FP106" i="7"/>
  <c r="FQ106" i="7"/>
  <c r="FP107" i="7"/>
  <c r="FQ107" i="7"/>
  <c r="FQ77" i="7"/>
  <c r="FP77" i="7"/>
  <c r="H34" i="15" l="1"/>
  <c r="G34" i="15"/>
  <c r="F34" i="15"/>
  <c r="E34" i="15"/>
  <c r="D34" i="15"/>
  <c r="C34" i="15"/>
  <c r="B34" i="15"/>
  <c r="A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B2" i="15"/>
  <c r="A2" i="15"/>
  <c r="B1" i="15"/>
  <c r="A1" i="15"/>
  <c r="H34" i="14"/>
  <c r="G34" i="14"/>
  <c r="F34" i="14"/>
  <c r="E34" i="14"/>
  <c r="D34" i="14"/>
  <c r="C34" i="14"/>
  <c r="B34" i="14"/>
  <c r="A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B2" i="14"/>
  <c r="A2" i="14"/>
  <c r="B1" i="14"/>
  <c r="A1" i="14"/>
  <c r="J32" i="8"/>
  <c r="F32" i="8"/>
  <c r="C32" i="8"/>
  <c r="J31" i="8"/>
  <c r="F31" i="8"/>
  <c r="C31" i="8"/>
  <c r="J30" i="8"/>
  <c r="F30" i="8"/>
  <c r="C30" i="8"/>
  <c r="J29" i="8"/>
  <c r="F29" i="8"/>
  <c r="C29" i="8"/>
  <c r="J28" i="8"/>
  <c r="F28" i="8"/>
  <c r="C28" i="8"/>
  <c r="J27" i="8"/>
  <c r="F27" i="8"/>
  <c r="C27" i="8"/>
  <c r="J26" i="8"/>
  <c r="F26" i="8"/>
  <c r="C26" i="8"/>
  <c r="J25" i="8"/>
  <c r="F25" i="8"/>
  <c r="C25" i="8"/>
  <c r="J24" i="8"/>
  <c r="F24" i="8"/>
  <c r="C24" i="8"/>
  <c r="J23" i="8"/>
  <c r="F23" i="8"/>
  <c r="C23" i="8"/>
  <c r="J22" i="8"/>
  <c r="F22" i="8"/>
  <c r="C22" i="8"/>
  <c r="J21" i="8"/>
  <c r="F21" i="8"/>
  <c r="C21" i="8"/>
  <c r="J20" i="8"/>
  <c r="F20" i="8"/>
  <c r="C20" i="8"/>
  <c r="J19" i="8"/>
  <c r="F19" i="8"/>
  <c r="C19" i="8"/>
  <c r="J18" i="8"/>
  <c r="F18" i="8"/>
  <c r="C18" i="8"/>
  <c r="J17" i="8"/>
  <c r="F17" i="8"/>
  <c r="C17" i="8"/>
  <c r="J16" i="8"/>
  <c r="F16" i="8"/>
  <c r="C16" i="8"/>
  <c r="J15" i="8"/>
  <c r="F15" i="8"/>
  <c r="C15" i="8"/>
  <c r="J14" i="8"/>
  <c r="F14" i="8"/>
  <c r="C14" i="8"/>
  <c r="J13" i="8"/>
  <c r="F13" i="8"/>
  <c r="C13" i="8"/>
  <c r="J12" i="8"/>
  <c r="F12" i="8"/>
  <c r="C12" i="8"/>
  <c r="J11" i="8"/>
  <c r="F11" i="8"/>
  <c r="C11" i="8"/>
  <c r="J10" i="8"/>
  <c r="F10" i="8"/>
  <c r="C10" i="8"/>
  <c r="J9" i="8"/>
  <c r="F9" i="8"/>
  <c r="C9" i="8"/>
  <c r="J8" i="8"/>
  <c r="F8" i="8"/>
  <c r="C8" i="8"/>
  <c r="J7" i="8"/>
  <c r="F7" i="8"/>
  <c r="C7" i="8"/>
  <c r="J6" i="8"/>
  <c r="F6" i="8"/>
  <c r="C6" i="8"/>
  <c r="J5" i="8"/>
  <c r="F5" i="8"/>
  <c r="C5" i="8"/>
  <c r="J4" i="8"/>
  <c r="F4" i="8"/>
  <c r="J3" i="8"/>
  <c r="F3" i="8"/>
  <c r="J2" i="8"/>
  <c r="F2" i="8"/>
  <c r="K1" i="8"/>
  <c r="J1" i="8"/>
  <c r="I1" i="8"/>
  <c r="H1" i="8"/>
  <c r="G1" i="8"/>
  <c r="F1" i="8"/>
  <c r="D1" i="8"/>
  <c r="C1" i="8"/>
  <c r="B1" i="8"/>
  <c r="A1" i="8"/>
  <c r="J33" i="2"/>
  <c r="I33" i="2"/>
  <c r="H33" i="2"/>
  <c r="G33" i="2"/>
  <c r="F33" i="2"/>
  <c r="E33" i="2"/>
  <c r="D33" i="2"/>
  <c r="C33" i="2"/>
  <c r="B33" i="2"/>
  <c r="A33" i="2"/>
  <c r="H32" i="2"/>
  <c r="C32" i="2"/>
  <c r="H31" i="2"/>
  <c r="C31" i="2"/>
  <c r="H30" i="2"/>
  <c r="C30" i="2"/>
  <c r="H29" i="2"/>
  <c r="C29" i="2"/>
  <c r="H28" i="2"/>
  <c r="C28" i="2"/>
  <c r="H27" i="2"/>
  <c r="C27" i="2"/>
  <c r="H26" i="2"/>
  <c r="C26" i="2"/>
  <c r="H25" i="2"/>
  <c r="C25" i="2"/>
  <c r="H24" i="2"/>
  <c r="C24" i="2"/>
  <c r="H23" i="2"/>
  <c r="C23" i="2"/>
  <c r="H22" i="2"/>
  <c r="C22" i="2"/>
  <c r="H21" i="2"/>
  <c r="C21" i="2"/>
  <c r="H20" i="2"/>
  <c r="C20" i="2"/>
  <c r="H19" i="2"/>
  <c r="C19" i="2"/>
  <c r="H18" i="2"/>
  <c r="C18" i="2"/>
  <c r="H17" i="2"/>
  <c r="C17" i="2"/>
  <c r="H16" i="2"/>
  <c r="C16" i="2"/>
  <c r="H15" i="2"/>
  <c r="C15" i="2"/>
  <c r="H14" i="2"/>
  <c r="C14" i="2"/>
  <c r="H13" i="2"/>
  <c r="C13" i="2"/>
  <c r="H12" i="2"/>
  <c r="C12" i="2"/>
  <c r="H11" i="2"/>
  <c r="C11" i="2"/>
  <c r="H10" i="2"/>
  <c r="C10" i="2"/>
  <c r="H9" i="2"/>
  <c r="C9" i="2"/>
  <c r="H8" i="2"/>
  <c r="C8" i="2"/>
  <c r="H7" i="2"/>
  <c r="C7" i="2"/>
  <c r="H6" i="2"/>
  <c r="C6" i="2"/>
  <c r="H5" i="2"/>
  <c r="C5" i="2"/>
  <c r="H4" i="2"/>
  <c r="C4" i="2"/>
  <c r="H3" i="2"/>
  <c r="C3" i="2"/>
  <c r="H2" i="2"/>
  <c r="C2" i="2"/>
  <c r="J1" i="2"/>
  <c r="I1" i="2"/>
  <c r="H1" i="2"/>
  <c r="G1" i="2"/>
  <c r="F1" i="2"/>
  <c r="E1" i="2"/>
  <c r="D1" i="2"/>
  <c r="C1" i="2"/>
  <c r="B1" i="2"/>
  <c r="A1" i="2"/>
  <c r="L33" i="10"/>
  <c r="K33" i="10"/>
  <c r="J33" i="10"/>
  <c r="I33" i="10"/>
  <c r="H33" i="10"/>
  <c r="G33" i="10"/>
  <c r="F33" i="10"/>
  <c r="E33" i="10"/>
  <c r="D33" i="10"/>
  <c r="C33" i="10"/>
  <c r="B33" i="10"/>
  <c r="A33" i="10"/>
  <c r="K32" i="10"/>
  <c r="I32" i="10"/>
  <c r="E32" i="10"/>
  <c r="C32" i="10"/>
  <c r="K31" i="10"/>
  <c r="I31" i="10"/>
  <c r="E31" i="10"/>
  <c r="C31" i="10"/>
  <c r="K30" i="10"/>
  <c r="I30" i="10"/>
  <c r="E30" i="10"/>
  <c r="C30" i="10"/>
  <c r="K29" i="10"/>
  <c r="I29" i="10"/>
  <c r="E29" i="10"/>
  <c r="C29" i="10"/>
  <c r="K28" i="10"/>
  <c r="I28" i="10"/>
  <c r="E28" i="10"/>
  <c r="C28" i="10"/>
  <c r="K27" i="10"/>
  <c r="I27" i="10"/>
  <c r="E27" i="10"/>
  <c r="C27" i="10"/>
  <c r="K26" i="10"/>
  <c r="I26" i="10"/>
  <c r="E26" i="10"/>
  <c r="C26" i="10"/>
  <c r="K25" i="10"/>
  <c r="I25" i="10"/>
  <c r="E25" i="10"/>
  <c r="C25" i="10"/>
  <c r="K24" i="10"/>
  <c r="I24" i="10"/>
  <c r="E24" i="10"/>
  <c r="C24" i="10"/>
  <c r="K23" i="10"/>
  <c r="I23" i="10"/>
  <c r="E23" i="10"/>
  <c r="C23" i="10"/>
  <c r="K22" i="10"/>
  <c r="I22" i="10"/>
  <c r="E22" i="10"/>
  <c r="C22" i="10"/>
  <c r="K21" i="10"/>
  <c r="I21" i="10"/>
  <c r="E21" i="10"/>
  <c r="C21" i="10"/>
  <c r="K20" i="10"/>
  <c r="I20" i="10"/>
  <c r="E20" i="10"/>
  <c r="C20" i="10"/>
  <c r="K19" i="10"/>
  <c r="I19" i="10"/>
  <c r="E19" i="10"/>
  <c r="C19" i="10"/>
  <c r="K18" i="10"/>
  <c r="I18" i="10"/>
  <c r="E18" i="10"/>
  <c r="C18" i="10"/>
  <c r="K17" i="10"/>
  <c r="I17" i="10"/>
  <c r="E17" i="10"/>
  <c r="C17" i="10"/>
  <c r="K16" i="10"/>
  <c r="I16" i="10"/>
  <c r="E16" i="10"/>
  <c r="C16" i="10"/>
  <c r="K15" i="10"/>
  <c r="I15" i="10"/>
  <c r="E15" i="10"/>
  <c r="C15" i="10"/>
  <c r="K14" i="10"/>
  <c r="I14" i="10"/>
  <c r="E14" i="10"/>
  <c r="C14" i="10"/>
  <c r="K13" i="10"/>
  <c r="I13" i="10"/>
  <c r="E13" i="10"/>
  <c r="C13" i="10"/>
  <c r="K12" i="10"/>
  <c r="I12" i="10"/>
  <c r="E12" i="10"/>
  <c r="C12" i="10"/>
  <c r="K11" i="10"/>
  <c r="I11" i="10"/>
  <c r="E11" i="10"/>
  <c r="C11" i="10"/>
  <c r="K10" i="10"/>
  <c r="I10" i="10"/>
  <c r="E10" i="10"/>
  <c r="C10" i="10"/>
  <c r="K9" i="10"/>
  <c r="I9" i="10"/>
  <c r="E9" i="10"/>
  <c r="C9" i="10"/>
  <c r="K8" i="10"/>
  <c r="I8" i="10"/>
  <c r="E8" i="10"/>
  <c r="C8" i="10"/>
  <c r="K7" i="10"/>
  <c r="I7" i="10"/>
  <c r="E7" i="10"/>
  <c r="C7" i="10"/>
  <c r="K6" i="10"/>
  <c r="I6" i="10"/>
  <c r="E6" i="10"/>
  <c r="C6" i="10"/>
  <c r="K5" i="10"/>
  <c r="I5" i="10"/>
  <c r="E5" i="10"/>
  <c r="C5" i="10"/>
  <c r="K4" i="10"/>
  <c r="I4" i="10"/>
  <c r="C4" i="10"/>
  <c r="K3" i="10"/>
  <c r="I3" i="10"/>
  <c r="C3" i="10"/>
  <c r="K2" i="10"/>
  <c r="I2" i="10"/>
  <c r="C2" i="10"/>
  <c r="L1" i="10"/>
  <c r="K1" i="10"/>
  <c r="J1" i="10"/>
  <c r="I1" i="10"/>
  <c r="H1" i="10"/>
  <c r="G1" i="10"/>
  <c r="F1" i="10"/>
  <c r="E1" i="10"/>
  <c r="D1" i="10"/>
  <c r="C1" i="10"/>
  <c r="B1" i="10"/>
  <c r="A1" i="10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AY217" i="7"/>
  <c r="SI144" i="7"/>
  <c r="SG144" i="7"/>
  <c r="SC144" i="7"/>
  <c r="RW144" i="7"/>
  <c r="RS144" i="7"/>
  <c r="RO144" i="7"/>
  <c r="RI144" i="7"/>
  <c r="RG144" i="7"/>
  <c r="BH144" i="7"/>
  <c r="BG144" i="7"/>
  <c r="SF143" i="7"/>
  <c r="SE143" i="7"/>
  <c r="SB143" i="7"/>
  <c r="SA143" i="7"/>
  <c r="RV143" i="7"/>
  <c r="RU143" i="7"/>
  <c r="RL143" i="7"/>
  <c r="B32" i="16" s="1"/>
  <c r="H32" i="16" s="1"/>
  <c r="RK143" i="7"/>
  <c r="A32" i="16" s="1"/>
  <c r="G32" i="16" s="1"/>
  <c r="RE143" i="7"/>
  <c r="RD143" i="7"/>
  <c r="EH143" i="7"/>
  <c r="EG143" i="7"/>
  <c r="EF143" i="7"/>
  <c r="EE143" i="7"/>
  <c r="ED143" i="7"/>
  <c r="EC143" i="7"/>
  <c r="DV143" i="7"/>
  <c r="DU143" i="7"/>
  <c r="DT143" i="7"/>
  <c r="DS143" i="7"/>
  <c r="DR143" i="7"/>
  <c r="DQ143" i="7"/>
  <c r="DF143" i="7"/>
  <c r="DE143" i="7"/>
  <c r="DD143" i="7"/>
  <c r="DC143" i="7"/>
  <c r="CZ143" i="7"/>
  <c r="CY143" i="7"/>
  <c r="CV143" i="7"/>
  <c r="CU143" i="7"/>
  <c r="CT143" i="7"/>
  <c r="CS143" i="7"/>
  <c r="BF143" i="7"/>
  <c r="BE143" i="7"/>
  <c r="SF142" i="7"/>
  <c r="SE142" i="7"/>
  <c r="SB142" i="7"/>
  <c r="SA142" i="7"/>
  <c r="RV142" i="7"/>
  <c r="RU142" i="7"/>
  <c r="RL142" i="7"/>
  <c r="B31" i="16" s="1"/>
  <c r="H31" i="16" s="1"/>
  <c r="RK142" i="7"/>
  <c r="A31" i="16" s="1"/>
  <c r="G31" i="16" s="1"/>
  <c r="RE142" i="7"/>
  <c r="RD142" i="7"/>
  <c r="EH142" i="7"/>
  <c r="EG142" i="7"/>
  <c r="EF142" i="7"/>
  <c r="EE142" i="7"/>
  <c r="ED142" i="7"/>
  <c r="EC142" i="7"/>
  <c r="DV142" i="7"/>
  <c r="SI142" i="7" s="1"/>
  <c r="DU142" i="7"/>
  <c r="SG142" i="7" s="1"/>
  <c r="DT142" i="7"/>
  <c r="DS142" i="7"/>
  <c r="DR142" i="7"/>
  <c r="DQ142" i="7"/>
  <c r="DF142" i="7"/>
  <c r="DE142" i="7"/>
  <c r="DD142" i="7"/>
  <c r="DC142" i="7"/>
  <c r="CZ142" i="7"/>
  <c r="CY142" i="7"/>
  <c r="CV142" i="7"/>
  <c r="CU142" i="7"/>
  <c r="CS142" i="7"/>
  <c r="BE142" i="7"/>
  <c r="SF141" i="7"/>
  <c r="SE141" i="7"/>
  <c r="SB141" i="7"/>
  <c r="SA141" i="7"/>
  <c r="RV141" i="7"/>
  <c r="RU141" i="7"/>
  <c r="RL141" i="7"/>
  <c r="B30" i="16" s="1"/>
  <c r="H30" i="16" s="1"/>
  <c r="RK141" i="7"/>
  <c r="A30" i="16" s="1"/>
  <c r="G30" i="16" s="1"/>
  <c r="RE141" i="7"/>
  <c r="RD141" i="7"/>
  <c r="EH141" i="7"/>
  <c r="EG141" i="7"/>
  <c r="EF141" i="7"/>
  <c r="EE141" i="7"/>
  <c r="ED141" i="7"/>
  <c r="EC141" i="7"/>
  <c r="DV141" i="7"/>
  <c r="DU141" i="7"/>
  <c r="DT141" i="7"/>
  <c r="DS141" i="7"/>
  <c r="DR141" i="7"/>
  <c r="DQ141" i="7"/>
  <c r="DF141" i="7"/>
  <c r="DE141" i="7"/>
  <c r="DD141" i="7"/>
  <c r="DC141" i="7"/>
  <c r="CZ141" i="7"/>
  <c r="CY141" i="7"/>
  <c r="CV141" i="7"/>
  <c r="CU141" i="7"/>
  <c r="CS141" i="7"/>
  <c r="B31" i="14"/>
  <c r="BE141" i="7"/>
  <c r="SF140" i="7"/>
  <c r="SE140" i="7"/>
  <c r="SB140" i="7"/>
  <c r="SA140" i="7"/>
  <c r="RV140" i="7"/>
  <c r="RU140" i="7"/>
  <c r="RL140" i="7"/>
  <c r="B29" i="16" s="1"/>
  <c r="H29" i="16" s="1"/>
  <c r="RK140" i="7"/>
  <c r="A29" i="16" s="1"/>
  <c r="G29" i="16" s="1"/>
  <c r="RE140" i="7"/>
  <c r="RD140" i="7"/>
  <c r="EH140" i="7"/>
  <c r="EG140" i="7"/>
  <c r="EF140" i="7"/>
  <c r="EE140" i="7"/>
  <c r="ED140" i="7"/>
  <c r="EC140" i="7"/>
  <c r="DV140" i="7"/>
  <c r="SI140" i="7" s="1"/>
  <c r="DU140" i="7"/>
  <c r="DT140" i="7"/>
  <c r="DS140" i="7"/>
  <c r="DR140" i="7"/>
  <c r="DQ140" i="7"/>
  <c r="DF140" i="7"/>
  <c r="DE140" i="7"/>
  <c r="DD140" i="7"/>
  <c r="DC140" i="7"/>
  <c r="CZ140" i="7"/>
  <c r="CY140" i="7"/>
  <c r="CV140" i="7"/>
  <c r="CU140" i="7"/>
  <c r="CS140" i="7"/>
  <c r="BE140" i="7"/>
  <c r="SF139" i="7"/>
  <c r="SE139" i="7"/>
  <c r="SB139" i="7"/>
  <c r="SA139" i="7"/>
  <c r="RV139" i="7"/>
  <c r="RU139" i="7"/>
  <c r="RL139" i="7"/>
  <c r="B28" i="16" s="1"/>
  <c r="H28" i="16" s="1"/>
  <c r="RK139" i="7"/>
  <c r="A28" i="16" s="1"/>
  <c r="G28" i="16" s="1"/>
  <c r="RE139" i="7"/>
  <c r="RD139" i="7"/>
  <c r="EH139" i="7"/>
  <c r="EG139" i="7"/>
  <c r="EF139" i="7"/>
  <c r="EE139" i="7"/>
  <c r="ED139" i="7"/>
  <c r="EC139" i="7"/>
  <c r="DV139" i="7"/>
  <c r="DU139" i="7"/>
  <c r="DT139" i="7"/>
  <c r="DS139" i="7"/>
  <c r="DR139" i="7"/>
  <c r="DQ139" i="7"/>
  <c r="DF139" i="7"/>
  <c r="DE139" i="7"/>
  <c r="DD139" i="7"/>
  <c r="DC139" i="7"/>
  <c r="CZ139" i="7"/>
  <c r="CY139" i="7"/>
  <c r="CV139" i="7"/>
  <c r="CU139" i="7"/>
  <c r="CS139" i="7"/>
  <c r="BE139" i="7"/>
  <c r="SF138" i="7"/>
  <c r="SE138" i="7"/>
  <c r="SB138" i="7"/>
  <c r="SA138" i="7"/>
  <c r="RV138" i="7"/>
  <c r="RU138" i="7"/>
  <c r="RL138" i="7"/>
  <c r="B27" i="16" s="1"/>
  <c r="H27" i="16" s="1"/>
  <c r="RK138" i="7"/>
  <c r="A27" i="16" s="1"/>
  <c r="G27" i="16" s="1"/>
  <c r="RE138" i="7"/>
  <c r="RD138" i="7"/>
  <c r="EH138" i="7"/>
  <c r="EG138" i="7"/>
  <c r="EF138" i="7"/>
  <c r="EE138" i="7"/>
  <c r="ED138" i="7"/>
  <c r="EC138" i="7"/>
  <c r="DV138" i="7"/>
  <c r="DU138" i="7"/>
  <c r="DT138" i="7"/>
  <c r="DS138" i="7"/>
  <c r="DR138" i="7"/>
  <c r="DQ138" i="7"/>
  <c r="DF138" i="7"/>
  <c r="DE138" i="7"/>
  <c r="DD138" i="7"/>
  <c r="DC138" i="7"/>
  <c r="CZ138" i="7"/>
  <c r="CY138" i="7"/>
  <c r="CV138" i="7"/>
  <c r="CU138" i="7"/>
  <c r="CS138" i="7"/>
  <c r="BE138" i="7"/>
  <c r="SF137" i="7"/>
  <c r="SE137" i="7"/>
  <c r="SB137" i="7"/>
  <c r="SA137" i="7"/>
  <c r="RV137" i="7"/>
  <c r="RU137" i="7"/>
  <c r="RL137" i="7"/>
  <c r="B26" i="16" s="1"/>
  <c r="H26" i="16" s="1"/>
  <c r="RK137" i="7"/>
  <c r="A26" i="16" s="1"/>
  <c r="G26" i="16" s="1"/>
  <c r="RE137" i="7"/>
  <c r="RD137" i="7"/>
  <c r="EH137" i="7"/>
  <c r="EG137" i="7"/>
  <c r="EF137" i="7"/>
  <c r="EE137" i="7"/>
  <c r="ED137" i="7"/>
  <c r="EC137" i="7"/>
  <c r="DV137" i="7"/>
  <c r="DU137" i="7"/>
  <c r="DT137" i="7"/>
  <c r="DS137" i="7"/>
  <c r="DR137" i="7"/>
  <c r="DQ137" i="7"/>
  <c r="DF137" i="7"/>
  <c r="DE137" i="7"/>
  <c r="DD137" i="7"/>
  <c r="DC137" i="7"/>
  <c r="CZ137" i="7"/>
  <c r="CY137" i="7"/>
  <c r="CV137" i="7"/>
  <c r="CU137" i="7"/>
  <c r="CS137" i="7"/>
  <c r="B27" i="14"/>
  <c r="BE137" i="7"/>
  <c r="SF136" i="7"/>
  <c r="SE136" i="7"/>
  <c r="SB136" i="7"/>
  <c r="SA136" i="7"/>
  <c r="RV136" i="7"/>
  <c r="RU136" i="7"/>
  <c r="RL136" i="7"/>
  <c r="B25" i="16" s="1"/>
  <c r="H25" i="16" s="1"/>
  <c r="RK136" i="7"/>
  <c r="A25" i="16" s="1"/>
  <c r="G25" i="16" s="1"/>
  <c r="RE136" i="7"/>
  <c r="RD136" i="7"/>
  <c r="EH136" i="7"/>
  <c r="EG136" i="7"/>
  <c r="EF136" i="7"/>
  <c r="EE136" i="7"/>
  <c r="ED136" i="7"/>
  <c r="EC136" i="7"/>
  <c r="DV136" i="7"/>
  <c r="DU136" i="7"/>
  <c r="DT136" i="7"/>
  <c r="DS136" i="7"/>
  <c r="DR136" i="7"/>
  <c r="DQ136" i="7"/>
  <c r="DF136" i="7"/>
  <c r="DE136" i="7"/>
  <c r="DD136" i="7"/>
  <c r="DC136" i="7"/>
  <c r="CZ136" i="7"/>
  <c r="CY136" i="7"/>
  <c r="CV136" i="7"/>
  <c r="CU136" i="7"/>
  <c r="CS136" i="7"/>
  <c r="BE136" i="7"/>
  <c r="SF135" i="7"/>
  <c r="SE135" i="7"/>
  <c r="SB135" i="7"/>
  <c r="SA135" i="7"/>
  <c r="RV135" i="7"/>
  <c r="RU135" i="7"/>
  <c r="RL135" i="7"/>
  <c r="B24" i="16" s="1"/>
  <c r="H24" i="16" s="1"/>
  <c r="RK135" i="7"/>
  <c r="A24" i="16" s="1"/>
  <c r="G24" i="16" s="1"/>
  <c r="RE135" i="7"/>
  <c r="RD135" i="7"/>
  <c r="EH135" i="7"/>
  <c r="EG135" i="7"/>
  <c r="EF135" i="7"/>
  <c r="EE135" i="7"/>
  <c r="ED135" i="7"/>
  <c r="EC135" i="7"/>
  <c r="DV135" i="7"/>
  <c r="SI135" i="7" s="1"/>
  <c r="DU135" i="7"/>
  <c r="SG135" i="7" s="1"/>
  <c r="DT135" i="7"/>
  <c r="DS135" i="7"/>
  <c r="DR135" i="7"/>
  <c r="DQ135" i="7"/>
  <c r="DF135" i="7"/>
  <c r="DE135" i="7"/>
  <c r="DD135" i="7"/>
  <c r="DC135" i="7"/>
  <c r="CZ135" i="7"/>
  <c r="CY135" i="7"/>
  <c r="CV135" i="7"/>
  <c r="CU135" i="7"/>
  <c r="CS135" i="7"/>
  <c r="BE135" i="7"/>
  <c r="SF134" i="7"/>
  <c r="SE134" i="7"/>
  <c r="SB134" i="7"/>
  <c r="SA134" i="7"/>
  <c r="RV134" i="7"/>
  <c r="RU134" i="7"/>
  <c r="RL134" i="7"/>
  <c r="B23" i="16" s="1"/>
  <c r="H23" i="16" s="1"/>
  <c r="RK134" i="7"/>
  <c r="A23" i="16" s="1"/>
  <c r="G23" i="16" s="1"/>
  <c r="RE134" i="7"/>
  <c r="RD134" i="7"/>
  <c r="EH134" i="7"/>
  <c r="EG134" i="7"/>
  <c r="EF134" i="7"/>
  <c r="EE134" i="7"/>
  <c r="ED134" i="7"/>
  <c r="EC134" i="7"/>
  <c r="DV134" i="7"/>
  <c r="SI134" i="7" s="1"/>
  <c r="DU134" i="7"/>
  <c r="DT134" i="7"/>
  <c r="DS134" i="7"/>
  <c r="DR134" i="7"/>
  <c r="DQ134" i="7"/>
  <c r="DF134" i="7"/>
  <c r="DE134" i="7"/>
  <c r="DD134" i="7"/>
  <c r="DC134" i="7"/>
  <c r="CZ134" i="7"/>
  <c r="CY134" i="7"/>
  <c r="CV134" i="7"/>
  <c r="CU134" i="7"/>
  <c r="CS134" i="7"/>
  <c r="BE134" i="7"/>
  <c r="SF133" i="7"/>
  <c r="SE133" i="7"/>
  <c r="SB133" i="7"/>
  <c r="SA133" i="7"/>
  <c r="RV133" i="7"/>
  <c r="RU133" i="7"/>
  <c r="RL133" i="7"/>
  <c r="B22" i="16" s="1"/>
  <c r="H22" i="16" s="1"/>
  <c r="RK133" i="7"/>
  <c r="A22" i="16" s="1"/>
  <c r="G22" i="16" s="1"/>
  <c r="RE133" i="7"/>
  <c r="RD133" i="7"/>
  <c r="EH133" i="7"/>
  <c r="EG133" i="7"/>
  <c r="EF133" i="7"/>
  <c r="EE133" i="7"/>
  <c r="ED133" i="7"/>
  <c r="EC133" i="7"/>
  <c r="DV133" i="7"/>
  <c r="SI133" i="7" s="1"/>
  <c r="DU133" i="7"/>
  <c r="DT133" i="7"/>
  <c r="DS133" i="7"/>
  <c r="DR133" i="7"/>
  <c r="DQ133" i="7"/>
  <c r="DF133" i="7"/>
  <c r="DE133" i="7"/>
  <c r="DD133" i="7"/>
  <c r="DC133" i="7"/>
  <c r="CZ133" i="7"/>
  <c r="CY133" i="7"/>
  <c r="CV133" i="7"/>
  <c r="CU133" i="7"/>
  <c r="CS133" i="7"/>
  <c r="B23" i="15"/>
  <c r="BE133" i="7"/>
  <c r="SF132" i="7"/>
  <c r="SE132" i="7"/>
  <c r="SB132" i="7"/>
  <c r="SA132" i="7"/>
  <c r="RV132" i="7"/>
  <c r="RU132" i="7"/>
  <c r="RL132" i="7"/>
  <c r="B21" i="16" s="1"/>
  <c r="H21" i="16" s="1"/>
  <c r="RK132" i="7"/>
  <c r="A21" i="16" s="1"/>
  <c r="G21" i="16" s="1"/>
  <c r="RE132" i="7"/>
  <c r="RD132" i="7"/>
  <c r="EH132" i="7"/>
  <c r="EG132" i="7"/>
  <c r="EF132" i="7"/>
  <c r="EE132" i="7"/>
  <c r="ED132" i="7"/>
  <c r="EC132" i="7"/>
  <c r="DV132" i="7"/>
  <c r="DU132" i="7"/>
  <c r="SG132" i="7" s="1"/>
  <c r="DT132" i="7"/>
  <c r="DS132" i="7"/>
  <c r="DR132" i="7"/>
  <c r="DQ132" i="7"/>
  <c r="DF132" i="7"/>
  <c r="DE132" i="7"/>
  <c r="DD132" i="7"/>
  <c r="DC132" i="7"/>
  <c r="CZ132" i="7"/>
  <c r="CY132" i="7"/>
  <c r="CV132" i="7"/>
  <c r="CU132" i="7"/>
  <c r="CS132" i="7"/>
  <c r="BE132" i="7"/>
  <c r="SF131" i="7"/>
  <c r="SE131" i="7"/>
  <c r="SB131" i="7"/>
  <c r="SA131" i="7"/>
  <c r="RV131" i="7"/>
  <c r="RU131" i="7"/>
  <c r="RL131" i="7"/>
  <c r="B20" i="16" s="1"/>
  <c r="H20" i="16" s="1"/>
  <c r="RK131" i="7"/>
  <c r="A20" i="16" s="1"/>
  <c r="G20" i="16" s="1"/>
  <c r="RE131" i="7"/>
  <c r="RD131" i="7"/>
  <c r="EH131" i="7"/>
  <c r="EG131" i="7"/>
  <c r="EF131" i="7"/>
  <c r="EE131" i="7"/>
  <c r="ED131" i="7"/>
  <c r="EC131" i="7"/>
  <c r="DV131" i="7"/>
  <c r="DU131" i="7"/>
  <c r="SG131" i="7" s="1"/>
  <c r="DT131" i="7"/>
  <c r="DS131" i="7"/>
  <c r="DR131" i="7"/>
  <c r="DQ131" i="7"/>
  <c r="DF131" i="7"/>
  <c r="DE131" i="7"/>
  <c r="DD131" i="7"/>
  <c r="DC131" i="7"/>
  <c r="CZ131" i="7"/>
  <c r="CY131" i="7"/>
  <c r="CV131" i="7"/>
  <c r="CU131" i="7"/>
  <c r="CS131" i="7"/>
  <c r="BE131" i="7"/>
  <c r="SF130" i="7"/>
  <c r="SE130" i="7"/>
  <c r="SB130" i="7"/>
  <c r="SA130" i="7"/>
  <c r="RV130" i="7"/>
  <c r="RU130" i="7"/>
  <c r="RL130" i="7"/>
  <c r="B19" i="16" s="1"/>
  <c r="H19" i="16" s="1"/>
  <c r="RK130" i="7"/>
  <c r="A19" i="16" s="1"/>
  <c r="G19" i="16" s="1"/>
  <c r="RE130" i="7"/>
  <c r="RD130" i="7"/>
  <c r="EH130" i="7"/>
  <c r="EG130" i="7"/>
  <c r="EF130" i="7"/>
  <c r="EE130" i="7"/>
  <c r="ED130" i="7"/>
  <c r="EC130" i="7"/>
  <c r="DV130" i="7"/>
  <c r="SI130" i="7" s="1"/>
  <c r="DU130" i="7"/>
  <c r="DT130" i="7"/>
  <c r="DS130" i="7"/>
  <c r="DR130" i="7"/>
  <c r="DQ130" i="7"/>
  <c r="DF130" i="7"/>
  <c r="DE130" i="7"/>
  <c r="DD130" i="7"/>
  <c r="DC130" i="7"/>
  <c r="CZ130" i="7"/>
  <c r="CY130" i="7"/>
  <c r="CV130" i="7"/>
  <c r="CU130" i="7"/>
  <c r="CS130" i="7"/>
  <c r="BE130" i="7"/>
  <c r="SF129" i="7"/>
  <c r="SE129" i="7"/>
  <c r="SB129" i="7"/>
  <c r="SA129" i="7"/>
  <c r="RV129" i="7"/>
  <c r="RU129" i="7"/>
  <c r="RL129" i="7"/>
  <c r="B18" i="16" s="1"/>
  <c r="H18" i="16" s="1"/>
  <c r="RK129" i="7"/>
  <c r="A18" i="16" s="1"/>
  <c r="G18" i="16" s="1"/>
  <c r="RE129" i="7"/>
  <c r="RD129" i="7"/>
  <c r="EH129" i="7"/>
  <c r="EG129" i="7"/>
  <c r="EF129" i="7"/>
  <c r="EE129" i="7"/>
  <c r="ED129" i="7"/>
  <c r="EC129" i="7"/>
  <c r="DV129" i="7"/>
  <c r="DU129" i="7"/>
  <c r="SG129" i="7" s="1"/>
  <c r="DT129" i="7"/>
  <c r="DS129" i="7"/>
  <c r="DR129" i="7"/>
  <c r="DQ129" i="7"/>
  <c r="DF129" i="7"/>
  <c r="DE129" i="7"/>
  <c r="DD129" i="7"/>
  <c r="DC129" i="7"/>
  <c r="CZ129" i="7"/>
  <c r="CY129" i="7"/>
  <c r="CV129" i="7"/>
  <c r="CU129" i="7"/>
  <c r="CS129" i="7"/>
  <c r="B19" i="15"/>
  <c r="BE129" i="7"/>
  <c r="SF128" i="7"/>
  <c r="SE128" i="7"/>
  <c r="SB128" i="7"/>
  <c r="SA128" i="7"/>
  <c r="RV128" i="7"/>
  <c r="RU128" i="7"/>
  <c r="RL128" i="7"/>
  <c r="B17" i="16" s="1"/>
  <c r="H17" i="16" s="1"/>
  <c r="RK128" i="7"/>
  <c r="A17" i="16" s="1"/>
  <c r="G17" i="16" s="1"/>
  <c r="RE128" i="7"/>
  <c r="RD128" i="7"/>
  <c r="EH128" i="7"/>
  <c r="EG128" i="7"/>
  <c r="EF128" i="7"/>
  <c r="EE128" i="7"/>
  <c r="ED128" i="7"/>
  <c r="EC128" i="7"/>
  <c r="DV128" i="7"/>
  <c r="DU128" i="7"/>
  <c r="DT128" i="7"/>
  <c r="DS128" i="7"/>
  <c r="DR128" i="7"/>
  <c r="DQ128" i="7"/>
  <c r="DF128" i="7"/>
  <c r="DE128" i="7"/>
  <c r="DD128" i="7"/>
  <c r="DC128" i="7"/>
  <c r="CZ128" i="7"/>
  <c r="CY128" i="7"/>
  <c r="CV128" i="7"/>
  <c r="CU128" i="7"/>
  <c r="CS128" i="7"/>
  <c r="BE128" i="7"/>
  <c r="SF127" i="7"/>
  <c r="SE127" i="7"/>
  <c r="SB127" i="7"/>
  <c r="SA127" i="7"/>
  <c r="RV127" i="7"/>
  <c r="RU127" i="7"/>
  <c r="RL127" i="7"/>
  <c r="B16" i="16" s="1"/>
  <c r="H16" i="16" s="1"/>
  <c r="RK127" i="7"/>
  <c r="A16" i="16" s="1"/>
  <c r="G16" i="16" s="1"/>
  <c r="RE127" i="7"/>
  <c r="RD127" i="7"/>
  <c r="EH127" i="7"/>
  <c r="EG127" i="7"/>
  <c r="EF127" i="7"/>
  <c r="EE127" i="7"/>
  <c r="ED127" i="7"/>
  <c r="EC127" i="7"/>
  <c r="DV127" i="7"/>
  <c r="DU127" i="7"/>
  <c r="SG127" i="7" s="1"/>
  <c r="DT127" i="7"/>
  <c r="DS127" i="7"/>
  <c r="DR127" i="7"/>
  <c r="DQ127" i="7"/>
  <c r="DF127" i="7"/>
  <c r="DE127" i="7"/>
  <c r="DD127" i="7"/>
  <c r="DC127" i="7"/>
  <c r="CZ127" i="7"/>
  <c r="CY127" i="7"/>
  <c r="CV127" i="7"/>
  <c r="CU127" i="7"/>
  <c r="CS127" i="7"/>
  <c r="BE127" i="7"/>
  <c r="SF126" i="7"/>
  <c r="SE126" i="7"/>
  <c r="SB126" i="7"/>
  <c r="SA126" i="7"/>
  <c r="RV126" i="7"/>
  <c r="RU126" i="7"/>
  <c r="RL126" i="7"/>
  <c r="B15" i="16" s="1"/>
  <c r="H15" i="16" s="1"/>
  <c r="RK126" i="7"/>
  <c r="A15" i="16" s="1"/>
  <c r="G15" i="16" s="1"/>
  <c r="RE126" i="7"/>
  <c r="RD126" i="7"/>
  <c r="EH126" i="7"/>
  <c r="EG126" i="7"/>
  <c r="EF126" i="7"/>
  <c r="EE126" i="7"/>
  <c r="ED126" i="7"/>
  <c r="EC126" i="7"/>
  <c r="DV126" i="7"/>
  <c r="DU126" i="7"/>
  <c r="DT126" i="7"/>
  <c r="DS126" i="7"/>
  <c r="DR126" i="7"/>
  <c r="DQ126" i="7"/>
  <c r="DF126" i="7"/>
  <c r="DE126" i="7"/>
  <c r="DD126" i="7"/>
  <c r="DC126" i="7"/>
  <c r="CZ126" i="7"/>
  <c r="CY126" i="7"/>
  <c r="CV126" i="7"/>
  <c r="CU126" i="7"/>
  <c r="CS126" i="7"/>
  <c r="BE126" i="7"/>
  <c r="SF125" i="7"/>
  <c r="SE125" i="7"/>
  <c r="SB125" i="7"/>
  <c r="SA125" i="7"/>
  <c r="RV125" i="7"/>
  <c r="RU125" i="7"/>
  <c r="RL125" i="7"/>
  <c r="B14" i="16" s="1"/>
  <c r="H14" i="16" s="1"/>
  <c r="RK125" i="7"/>
  <c r="A14" i="16" s="1"/>
  <c r="G14" i="16" s="1"/>
  <c r="RE125" i="7"/>
  <c r="RD125" i="7"/>
  <c r="EH125" i="7"/>
  <c r="EG125" i="7"/>
  <c r="EF125" i="7"/>
  <c r="EE125" i="7"/>
  <c r="ED125" i="7"/>
  <c r="EC125" i="7"/>
  <c r="DV125" i="7"/>
  <c r="DU125" i="7"/>
  <c r="SG125" i="7" s="1"/>
  <c r="DT125" i="7"/>
  <c r="DS125" i="7"/>
  <c r="DR125" i="7"/>
  <c r="DQ125" i="7"/>
  <c r="DF125" i="7"/>
  <c r="DE125" i="7"/>
  <c r="DD125" i="7"/>
  <c r="DC125" i="7"/>
  <c r="CZ125" i="7"/>
  <c r="CY125" i="7"/>
  <c r="CV125" i="7"/>
  <c r="CU125" i="7"/>
  <c r="CS125" i="7"/>
  <c r="B15" i="14"/>
  <c r="BE125" i="7"/>
  <c r="SF124" i="7"/>
  <c r="SE124" i="7"/>
  <c r="SB124" i="7"/>
  <c r="SA124" i="7"/>
  <c r="RV124" i="7"/>
  <c r="RU124" i="7"/>
  <c r="RL124" i="7"/>
  <c r="B13" i="16" s="1"/>
  <c r="H13" i="16" s="1"/>
  <c r="RK124" i="7"/>
  <c r="A13" i="16" s="1"/>
  <c r="G13" i="16" s="1"/>
  <c r="RE124" i="7"/>
  <c r="RD124" i="7"/>
  <c r="EH124" i="7"/>
  <c r="EG124" i="7"/>
  <c r="EF124" i="7"/>
  <c r="EE124" i="7"/>
  <c r="ED124" i="7"/>
  <c r="EC124" i="7"/>
  <c r="DV124" i="7"/>
  <c r="DU124" i="7"/>
  <c r="DT124" i="7"/>
  <c r="DS124" i="7"/>
  <c r="DR124" i="7"/>
  <c r="DQ124" i="7"/>
  <c r="DF124" i="7"/>
  <c r="DE124" i="7"/>
  <c r="DD124" i="7"/>
  <c r="DC124" i="7"/>
  <c r="CZ124" i="7"/>
  <c r="CY124" i="7"/>
  <c r="CV124" i="7"/>
  <c r="CU124" i="7"/>
  <c r="CS124" i="7"/>
  <c r="BE124" i="7"/>
  <c r="SF123" i="7"/>
  <c r="SE123" i="7"/>
  <c r="SB123" i="7"/>
  <c r="SA123" i="7"/>
  <c r="RV123" i="7"/>
  <c r="RU123" i="7"/>
  <c r="RL123" i="7"/>
  <c r="B12" i="16" s="1"/>
  <c r="H12" i="16" s="1"/>
  <c r="RK123" i="7"/>
  <c r="A12" i="16" s="1"/>
  <c r="G12" i="16" s="1"/>
  <c r="RE123" i="7"/>
  <c r="RD123" i="7"/>
  <c r="EH123" i="7"/>
  <c r="EG123" i="7"/>
  <c r="EF123" i="7"/>
  <c r="EE123" i="7"/>
  <c r="ED123" i="7"/>
  <c r="EC123" i="7"/>
  <c r="DV123" i="7"/>
  <c r="SI123" i="7" s="1"/>
  <c r="DU123" i="7"/>
  <c r="DT123" i="7"/>
  <c r="DS123" i="7"/>
  <c r="DR123" i="7"/>
  <c r="DQ123" i="7"/>
  <c r="DF123" i="7"/>
  <c r="DE123" i="7"/>
  <c r="DD123" i="7"/>
  <c r="DC123" i="7"/>
  <c r="CZ123" i="7"/>
  <c r="CY123" i="7"/>
  <c r="CV123" i="7"/>
  <c r="CU123" i="7"/>
  <c r="CS123" i="7"/>
  <c r="BE123" i="7"/>
  <c r="SF122" i="7"/>
  <c r="SE122" i="7"/>
  <c r="SB122" i="7"/>
  <c r="SA122" i="7"/>
  <c r="RV122" i="7"/>
  <c r="RU122" i="7"/>
  <c r="RL122" i="7"/>
  <c r="B11" i="16" s="1"/>
  <c r="H11" i="16" s="1"/>
  <c r="RK122" i="7"/>
  <c r="A11" i="16" s="1"/>
  <c r="G11" i="16" s="1"/>
  <c r="RE122" i="7"/>
  <c r="RD122" i="7"/>
  <c r="EH122" i="7"/>
  <c r="EG122" i="7"/>
  <c r="EF122" i="7"/>
  <c r="EE122" i="7"/>
  <c r="ED122" i="7"/>
  <c r="EC122" i="7"/>
  <c r="DV122" i="7"/>
  <c r="DU122" i="7"/>
  <c r="DT122" i="7"/>
  <c r="DS122" i="7"/>
  <c r="DR122" i="7"/>
  <c r="DQ122" i="7"/>
  <c r="DF122" i="7"/>
  <c r="DE122" i="7"/>
  <c r="DD122" i="7"/>
  <c r="DC122" i="7"/>
  <c r="CZ122" i="7"/>
  <c r="CY122" i="7"/>
  <c r="CV122" i="7"/>
  <c r="CU122" i="7"/>
  <c r="CS122" i="7"/>
  <c r="BE122" i="7"/>
  <c r="SF121" i="7"/>
  <c r="SE121" i="7"/>
  <c r="SB121" i="7"/>
  <c r="SA121" i="7"/>
  <c r="RV121" i="7"/>
  <c r="RU121" i="7"/>
  <c r="RL121" i="7"/>
  <c r="B10" i="16" s="1"/>
  <c r="H10" i="16" s="1"/>
  <c r="RK121" i="7"/>
  <c r="A10" i="16" s="1"/>
  <c r="G10" i="16" s="1"/>
  <c r="RE121" i="7"/>
  <c r="RD121" i="7"/>
  <c r="EH121" i="7"/>
  <c r="EG121" i="7"/>
  <c r="EF121" i="7"/>
  <c r="EE121" i="7"/>
  <c r="ED121" i="7"/>
  <c r="EC121" i="7"/>
  <c r="DV121" i="7"/>
  <c r="DU121" i="7"/>
  <c r="SG121" i="7" s="1"/>
  <c r="DT121" i="7"/>
  <c r="DS121" i="7"/>
  <c r="DR121" i="7"/>
  <c r="DQ121" i="7"/>
  <c r="DF121" i="7"/>
  <c r="DE121" i="7"/>
  <c r="DD121" i="7"/>
  <c r="DC121" i="7"/>
  <c r="CZ121" i="7"/>
  <c r="CY121" i="7"/>
  <c r="CV121" i="7"/>
  <c r="CU121" i="7"/>
  <c r="CS121" i="7"/>
  <c r="B11" i="14"/>
  <c r="BE121" i="7"/>
  <c r="SF120" i="7"/>
  <c r="SE120" i="7"/>
  <c r="SB120" i="7"/>
  <c r="SA120" i="7"/>
  <c r="RV120" i="7"/>
  <c r="RU120" i="7"/>
  <c r="RL120" i="7"/>
  <c r="B9" i="16" s="1"/>
  <c r="H9" i="16" s="1"/>
  <c r="RK120" i="7"/>
  <c r="A9" i="16" s="1"/>
  <c r="G9" i="16" s="1"/>
  <c r="RE120" i="7"/>
  <c r="RD120" i="7"/>
  <c r="EH120" i="7"/>
  <c r="EG120" i="7"/>
  <c r="EF120" i="7"/>
  <c r="EE120" i="7"/>
  <c r="ED120" i="7"/>
  <c r="EC120" i="7"/>
  <c r="DV120" i="7"/>
  <c r="DU120" i="7"/>
  <c r="DT120" i="7"/>
  <c r="DS120" i="7"/>
  <c r="DR120" i="7"/>
  <c r="DQ120" i="7"/>
  <c r="DF120" i="7"/>
  <c r="DE120" i="7"/>
  <c r="DD120" i="7"/>
  <c r="DC120" i="7"/>
  <c r="CZ120" i="7"/>
  <c r="CY120" i="7"/>
  <c r="CV120" i="7"/>
  <c r="CU120" i="7"/>
  <c r="CS120" i="7"/>
  <c r="BE120" i="7"/>
  <c r="SF119" i="7"/>
  <c r="SE119" i="7"/>
  <c r="SB119" i="7"/>
  <c r="SA119" i="7"/>
  <c r="RV119" i="7"/>
  <c r="RU119" i="7"/>
  <c r="RL119" i="7"/>
  <c r="B8" i="16" s="1"/>
  <c r="H8" i="16" s="1"/>
  <c r="RK119" i="7"/>
  <c r="A8" i="16" s="1"/>
  <c r="G8" i="16" s="1"/>
  <c r="RE119" i="7"/>
  <c r="RD119" i="7"/>
  <c r="EH119" i="7"/>
  <c r="EG119" i="7"/>
  <c r="EF119" i="7"/>
  <c r="EE119" i="7"/>
  <c r="ED119" i="7"/>
  <c r="EC119" i="7"/>
  <c r="DV119" i="7"/>
  <c r="DU119" i="7"/>
  <c r="DT119" i="7"/>
  <c r="DS119" i="7"/>
  <c r="DR119" i="7"/>
  <c r="DQ119" i="7"/>
  <c r="DF119" i="7"/>
  <c r="DE119" i="7"/>
  <c r="DD119" i="7"/>
  <c r="DC119" i="7"/>
  <c r="CZ119" i="7"/>
  <c r="CY119" i="7"/>
  <c r="CV119" i="7"/>
  <c r="CU119" i="7"/>
  <c r="CS119" i="7"/>
  <c r="BE119" i="7"/>
  <c r="SF118" i="7"/>
  <c r="SE118" i="7"/>
  <c r="SB118" i="7"/>
  <c r="SA118" i="7"/>
  <c r="RV118" i="7"/>
  <c r="RU118" i="7"/>
  <c r="RL118" i="7"/>
  <c r="B7" i="16" s="1"/>
  <c r="H7" i="16" s="1"/>
  <c r="RK118" i="7"/>
  <c r="A7" i="16" s="1"/>
  <c r="G7" i="16" s="1"/>
  <c r="RE118" i="7"/>
  <c r="RD118" i="7"/>
  <c r="EH118" i="7"/>
  <c r="EG118" i="7"/>
  <c r="EF118" i="7"/>
  <c r="EE118" i="7"/>
  <c r="ED118" i="7"/>
  <c r="EC118" i="7"/>
  <c r="DV118" i="7"/>
  <c r="DU118" i="7"/>
  <c r="DT118" i="7"/>
  <c r="DS118" i="7"/>
  <c r="DR118" i="7"/>
  <c r="DQ118" i="7"/>
  <c r="DF118" i="7"/>
  <c r="DE118" i="7"/>
  <c r="DD118" i="7"/>
  <c r="DC118" i="7"/>
  <c r="CZ118" i="7"/>
  <c r="CY118" i="7"/>
  <c r="CV118" i="7"/>
  <c r="CU118" i="7"/>
  <c r="CS118" i="7"/>
  <c r="BE118" i="7"/>
  <c r="SF117" i="7"/>
  <c r="SE117" i="7"/>
  <c r="SB117" i="7"/>
  <c r="SA117" i="7"/>
  <c r="RV117" i="7"/>
  <c r="RU117" i="7"/>
  <c r="RL117" i="7"/>
  <c r="B6" i="16" s="1"/>
  <c r="H6" i="16" s="1"/>
  <c r="RK117" i="7"/>
  <c r="A6" i="16" s="1"/>
  <c r="G6" i="16" s="1"/>
  <c r="RE117" i="7"/>
  <c r="RD117" i="7"/>
  <c r="EH117" i="7"/>
  <c r="EG117" i="7"/>
  <c r="EF117" i="7"/>
  <c r="EE117" i="7"/>
  <c r="ED117" i="7"/>
  <c r="EC117" i="7"/>
  <c r="DV117" i="7"/>
  <c r="DU117" i="7"/>
  <c r="SG117" i="7" s="1"/>
  <c r="DT117" i="7"/>
  <c r="DS117" i="7"/>
  <c r="DR117" i="7"/>
  <c r="DQ117" i="7"/>
  <c r="DF117" i="7"/>
  <c r="DE117" i="7"/>
  <c r="DD117" i="7"/>
  <c r="DC117" i="7"/>
  <c r="CZ117" i="7"/>
  <c r="CY117" i="7"/>
  <c r="CV117" i="7"/>
  <c r="CU117" i="7"/>
  <c r="CS117" i="7"/>
  <c r="B7" i="15"/>
  <c r="BE117" i="7"/>
  <c r="SF116" i="7"/>
  <c r="SE116" i="7"/>
  <c r="SB116" i="7"/>
  <c r="SA116" i="7"/>
  <c r="RV116" i="7"/>
  <c r="RU116" i="7"/>
  <c r="RL116" i="7"/>
  <c r="B5" i="16" s="1"/>
  <c r="H5" i="16" s="1"/>
  <c r="RK116" i="7"/>
  <c r="A5" i="16" s="1"/>
  <c r="G5" i="16" s="1"/>
  <c r="RE116" i="7"/>
  <c r="RD116" i="7"/>
  <c r="EH116" i="7"/>
  <c r="EG116" i="7"/>
  <c r="EF116" i="7"/>
  <c r="EE116" i="7"/>
  <c r="ED116" i="7"/>
  <c r="EC116" i="7"/>
  <c r="DV116" i="7"/>
  <c r="DU116" i="7"/>
  <c r="DT116" i="7"/>
  <c r="DS116" i="7"/>
  <c r="DR116" i="7"/>
  <c r="DQ116" i="7"/>
  <c r="DF116" i="7"/>
  <c r="DE116" i="7"/>
  <c r="DD116" i="7"/>
  <c r="DC116" i="7"/>
  <c r="CZ116" i="7"/>
  <c r="CY116" i="7"/>
  <c r="CV116" i="7"/>
  <c r="CU116" i="7"/>
  <c r="CS116" i="7"/>
  <c r="BE116" i="7"/>
  <c r="SF115" i="7"/>
  <c r="SE115" i="7"/>
  <c r="SB115" i="7"/>
  <c r="SA115" i="7"/>
  <c r="RV115" i="7"/>
  <c r="RU115" i="7"/>
  <c r="RL115" i="7"/>
  <c r="B4" i="16" s="1"/>
  <c r="H4" i="16" s="1"/>
  <c r="RK115" i="7"/>
  <c r="A4" i="16" s="1"/>
  <c r="G4" i="16" s="1"/>
  <c r="RE115" i="7"/>
  <c r="RD115" i="7"/>
  <c r="EH115" i="7"/>
  <c r="EG115" i="7"/>
  <c r="EF115" i="7"/>
  <c r="EE115" i="7"/>
  <c r="ED115" i="7"/>
  <c r="EC115" i="7"/>
  <c r="DV115" i="7"/>
  <c r="DU115" i="7"/>
  <c r="DT115" i="7"/>
  <c r="DS115" i="7"/>
  <c r="DR115" i="7"/>
  <c r="DQ115" i="7"/>
  <c r="DF115" i="7"/>
  <c r="DE115" i="7"/>
  <c r="DD115" i="7"/>
  <c r="DC115" i="7"/>
  <c r="CZ115" i="7"/>
  <c r="CY115" i="7"/>
  <c r="CV115" i="7"/>
  <c r="CU115" i="7"/>
  <c r="CS115" i="7"/>
  <c r="BE115" i="7"/>
  <c r="SF114" i="7"/>
  <c r="SE114" i="7"/>
  <c r="SB114" i="7"/>
  <c r="SA114" i="7"/>
  <c r="RV114" i="7"/>
  <c r="RU114" i="7"/>
  <c r="RL114" i="7"/>
  <c r="B3" i="16" s="1"/>
  <c r="H3" i="16" s="1"/>
  <c r="RK114" i="7"/>
  <c r="A3" i="16" s="1"/>
  <c r="G3" i="16" s="1"/>
  <c r="RE114" i="7"/>
  <c r="RD114" i="7"/>
  <c r="EH114" i="7"/>
  <c r="EG114" i="7"/>
  <c r="EF114" i="7"/>
  <c r="EE114" i="7"/>
  <c r="ED114" i="7"/>
  <c r="EC114" i="7"/>
  <c r="DV114" i="7"/>
  <c r="DU114" i="7"/>
  <c r="DT114" i="7"/>
  <c r="DS114" i="7"/>
  <c r="DR114" i="7"/>
  <c r="DQ114" i="7"/>
  <c r="DF114" i="7"/>
  <c r="DE114" i="7"/>
  <c r="DD114" i="7"/>
  <c r="DC114" i="7"/>
  <c r="CZ114" i="7"/>
  <c r="CY114" i="7"/>
  <c r="CV114" i="7"/>
  <c r="CU114" i="7"/>
  <c r="CS114" i="7"/>
  <c r="BE114" i="7"/>
  <c r="SF113" i="7"/>
  <c r="SE113" i="7"/>
  <c r="SB113" i="7"/>
  <c r="SA113" i="7"/>
  <c r="RV113" i="7"/>
  <c r="RU113" i="7"/>
  <c r="RL113" i="7"/>
  <c r="B2" i="16" s="1"/>
  <c r="H2" i="16" s="1"/>
  <c r="RK113" i="7"/>
  <c r="A2" i="16" s="1"/>
  <c r="G2" i="16" s="1"/>
  <c r="RE113" i="7"/>
  <c r="RD113" i="7"/>
  <c r="EH113" i="7"/>
  <c r="EG113" i="7"/>
  <c r="EF113" i="7"/>
  <c r="EE113" i="7"/>
  <c r="ED113" i="7"/>
  <c r="EC113" i="7"/>
  <c r="DV113" i="7"/>
  <c r="DU113" i="7"/>
  <c r="DT113" i="7"/>
  <c r="DS113" i="7"/>
  <c r="DR113" i="7"/>
  <c r="DQ113" i="7"/>
  <c r="DF113" i="7"/>
  <c r="DE113" i="7"/>
  <c r="DD113" i="7"/>
  <c r="DC113" i="7"/>
  <c r="CZ113" i="7"/>
  <c r="CY113" i="7"/>
  <c r="CV113" i="7"/>
  <c r="CU113" i="7"/>
  <c r="CS113" i="7"/>
  <c r="B3" i="14"/>
  <c r="BE113" i="7"/>
  <c r="A3" i="15" s="1"/>
  <c r="DK108" i="7"/>
  <c r="DJ108" i="7"/>
  <c r="DI108" i="7"/>
  <c r="DH108" i="7"/>
  <c r="DG108" i="7"/>
  <c r="DF108" i="7"/>
  <c r="DE108" i="7"/>
  <c r="DD108" i="7"/>
  <c r="DC108" i="7"/>
  <c r="DB108" i="7"/>
  <c r="DA108" i="7"/>
  <c r="CZ108" i="7"/>
  <c r="CY108" i="7"/>
  <c r="CX108" i="7"/>
  <c r="CT108" i="7"/>
  <c r="CS108" i="7"/>
  <c r="CR108" i="7"/>
  <c r="CQ108" i="7"/>
  <c r="CP108" i="7"/>
  <c r="CO108" i="7"/>
  <c r="CN108" i="7"/>
  <c r="CL108" i="7"/>
  <c r="CI108" i="7"/>
  <c r="CH108" i="7"/>
  <c r="CG108" i="7"/>
  <c r="CF108" i="7"/>
  <c r="CE108" i="7"/>
  <c r="CD108" i="7"/>
  <c r="CB108" i="7"/>
  <c r="CA108" i="7"/>
  <c r="BZ108" i="7"/>
  <c r="BY108" i="7"/>
  <c r="BX108" i="7"/>
  <c r="BW108" i="7"/>
  <c r="BV108" i="7"/>
  <c r="BU108" i="7"/>
  <c r="BT108" i="7"/>
  <c r="BS108" i="7"/>
  <c r="BR108" i="7"/>
  <c r="BO108" i="7"/>
  <c r="BN108" i="7"/>
  <c r="BM108" i="7"/>
  <c r="BL108" i="7"/>
  <c r="BK108" i="7"/>
  <c r="BJ108" i="7"/>
  <c r="BI108" i="7"/>
  <c r="BH108" i="7"/>
  <c r="BG108" i="7"/>
  <c r="BF108" i="7"/>
  <c r="BE108" i="7"/>
  <c r="BD108" i="7"/>
  <c r="RL107" i="7"/>
  <c r="G32" i="2" s="1"/>
  <c r="RK107" i="7"/>
  <c r="F32" i="2" s="1"/>
  <c r="RE107" i="7"/>
  <c r="B32" i="2" s="1"/>
  <c r="RD107" i="7"/>
  <c r="A32" i="2" s="1"/>
  <c r="GC107" i="7"/>
  <c r="GB107" i="7"/>
  <c r="GA107" i="7"/>
  <c r="FZ107" i="7"/>
  <c r="FY107" i="7"/>
  <c r="FX107" i="7"/>
  <c r="FW107" i="7"/>
  <c r="FV107" i="7"/>
  <c r="FU107" i="7"/>
  <c r="FT107" i="7"/>
  <c r="FS107" i="7"/>
  <c r="FR107" i="7"/>
  <c r="FO107" i="7"/>
  <c r="FN107" i="7"/>
  <c r="FM107" i="7"/>
  <c r="FL107" i="7"/>
  <c r="FK107" i="7"/>
  <c r="FJ107" i="7"/>
  <c r="FI107" i="7"/>
  <c r="FH107" i="7"/>
  <c r="FG107" i="7"/>
  <c r="FF107" i="7"/>
  <c r="FE107" i="7"/>
  <c r="FD107" i="7"/>
  <c r="FC107" i="7"/>
  <c r="FB107" i="7"/>
  <c r="EY107" i="7"/>
  <c r="EX107" i="7"/>
  <c r="EW107" i="7"/>
  <c r="EV107" i="7"/>
  <c r="EU107" i="7"/>
  <c r="ET107" i="7"/>
  <c r="ES107" i="7"/>
  <c r="ER107" i="7"/>
  <c r="EQ107" i="7"/>
  <c r="EP107" i="7"/>
  <c r="EO107" i="7"/>
  <c r="EN107" i="7"/>
  <c r="EM107" i="7"/>
  <c r="EL107" i="7"/>
  <c r="EK107" i="7"/>
  <c r="EJ107" i="7"/>
  <c r="EI107" i="7"/>
  <c r="EH107" i="7"/>
  <c r="EG107" i="7"/>
  <c r="EF107" i="7"/>
  <c r="EC107" i="7"/>
  <c r="EB107" i="7"/>
  <c r="EA107" i="7"/>
  <c r="DZ107" i="7"/>
  <c r="DY107" i="7"/>
  <c r="DX107" i="7"/>
  <c r="DW107" i="7"/>
  <c r="DV107" i="7"/>
  <c r="DU107" i="7"/>
  <c r="DT107" i="7"/>
  <c r="DS107" i="7"/>
  <c r="DR107" i="7"/>
  <c r="DQ107" i="7"/>
  <c r="DP107" i="7"/>
  <c r="DO107" i="7"/>
  <c r="DN107" i="7"/>
  <c r="CK107" i="7"/>
  <c r="CJ107" i="7"/>
  <c r="BC107" i="7"/>
  <c r="BB107" i="7"/>
  <c r="RL106" i="7"/>
  <c r="G31" i="2" s="1"/>
  <c r="RK106" i="7"/>
  <c r="F31" i="2" s="1"/>
  <c r="RE106" i="7"/>
  <c r="B31" i="2" s="1"/>
  <c r="RD106" i="7"/>
  <c r="A31" i="2" s="1"/>
  <c r="GC106" i="7"/>
  <c r="GB106" i="7"/>
  <c r="GA106" i="7"/>
  <c r="FZ106" i="7"/>
  <c r="FY106" i="7"/>
  <c r="FX106" i="7"/>
  <c r="FW106" i="7"/>
  <c r="FV106" i="7"/>
  <c r="FU106" i="7"/>
  <c r="FT106" i="7"/>
  <c r="FS106" i="7"/>
  <c r="FR106" i="7"/>
  <c r="FO106" i="7"/>
  <c r="FN106" i="7"/>
  <c r="FM106" i="7"/>
  <c r="FL106" i="7"/>
  <c r="FK106" i="7"/>
  <c r="FJ106" i="7"/>
  <c r="FI106" i="7"/>
  <c r="FH106" i="7"/>
  <c r="FG106" i="7"/>
  <c r="FF106" i="7"/>
  <c r="FE106" i="7"/>
  <c r="FD106" i="7"/>
  <c r="FC106" i="7"/>
  <c r="FB106" i="7"/>
  <c r="EY106" i="7"/>
  <c r="EX106" i="7"/>
  <c r="EW106" i="7"/>
  <c r="EV106" i="7"/>
  <c r="EU106" i="7"/>
  <c r="ET106" i="7"/>
  <c r="ES106" i="7"/>
  <c r="ER106" i="7"/>
  <c r="EQ106" i="7"/>
  <c r="EP106" i="7"/>
  <c r="EO106" i="7"/>
  <c r="EN106" i="7"/>
  <c r="EM106" i="7"/>
  <c r="EL106" i="7"/>
  <c r="EK106" i="7"/>
  <c r="EJ106" i="7"/>
  <c r="EI106" i="7"/>
  <c r="EH106" i="7"/>
  <c r="EG106" i="7"/>
  <c r="EF106" i="7"/>
  <c r="EC106" i="7"/>
  <c r="EB106" i="7"/>
  <c r="EA106" i="7"/>
  <c r="DZ106" i="7"/>
  <c r="DY106" i="7"/>
  <c r="DX106" i="7"/>
  <c r="DW106" i="7"/>
  <c r="DV106" i="7"/>
  <c r="DU106" i="7"/>
  <c r="DT106" i="7"/>
  <c r="DS106" i="7"/>
  <c r="DR106" i="7"/>
  <c r="DQ106" i="7"/>
  <c r="DP106" i="7"/>
  <c r="DO106" i="7"/>
  <c r="DN106" i="7"/>
  <c r="CJ106" i="7"/>
  <c r="BB106" i="7"/>
  <c r="RL105" i="7"/>
  <c r="G30" i="2" s="1"/>
  <c r="RK105" i="7"/>
  <c r="F30" i="2" s="1"/>
  <c r="RE105" i="7"/>
  <c r="B30" i="2" s="1"/>
  <c r="RD105" i="7"/>
  <c r="A30" i="2" s="1"/>
  <c r="GC105" i="7"/>
  <c r="GB105" i="7"/>
  <c r="GA105" i="7"/>
  <c r="FZ105" i="7"/>
  <c r="FY105" i="7"/>
  <c r="FX105" i="7"/>
  <c r="FW105" i="7"/>
  <c r="FV105" i="7"/>
  <c r="FU105" i="7"/>
  <c r="FT105" i="7"/>
  <c r="FS105" i="7"/>
  <c r="FR105" i="7"/>
  <c r="FO105" i="7"/>
  <c r="FN105" i="7"/>
  <c r="FM105" i="7"/>
  <c r="FL105" i="7"/>
  <c r="FK105" i="7"/>
  <c r="FJ105" i="7"/>
  <c r="FI105" i="7"/>
  <c r="FH105" i="7"/>
  <c r="FG105" i="7"/>
  <c r="FF105" i="7"/>
  <c r="FE105" i="7"/>
  <c r="FD105" i="7"/>
  <c r="FC105" i="7"/>
  <c r="FB105" i="7"/>
  <c r="EY105" i="7"/>
  <c r="EX105" i="7"/>
  <c r="EW105" i="7"/>
  <c r="EV105" i="7"/>
  <c r="EU105" i="7"/>
  <c r="ET105" i="7"/>
  <c r="ES105" i="7"/>
  <c r="ER105" i="7"/>
  <c r="EQ105" i="7"/>
  <c r="EP105" i="7"/>
  <c r="EO105" i="7"/>
  <c r="EN105" i="7"/>
  <c r="EM105" i="7"/>
  <c r="EL105" i="7"/>
  <c r="EK105" i="7"/>
  <c r="EJ105" i="7"/>
  <c r="EI105" i="7"/>
  <c r="EH105" i="7"/>
  <c r="EG105" i="7"/>
  <c r="EF105" i="7"/>
  <c r="EC105" i="7"/>
  <c r="EB105" i="7"/>
  <c r="EA105" i="7"/>
  <c r="DZ105" i="7"/>
  <c r="DY105" i="7"/>
  <c r="DX105" i="7"/>
  <c r="DW105" i="7"/>
  <c r="DV105" i="7"/>
  <c r="DU105" i="7"/>
  <c r="DT105" i="7"/>
  <c r="DS105" i="7"/>
  <c r="DR105" i="7"/>
  <c r="DQ105" i="7"/>
  <c r="DP105" i="7"/>
  <c r="DO105" i="7"/>
  <c r="DN105" i="7"/>
  <c r="CJ105" i="7"/>
  <c r="BB105" i="7"/>
  <c r="RL104" i="7"/>
  <c r="G29" i="2" s="1"/>
  <c r="RK104" i="7"/>
  <c r="F29" i="2" s="1"/>
  <c r="RE104" i="7"/>
  <c r="B29" i="2" s="1"/>
  <c r="RD104" i="7"/>
  <c r="A29" i="2" s="1"/>
  <c r="GC104" i="7"/>
  <c r="GB104" i="7"/>
  <c r="GA104" i="7"/>
  <c r="FZ104" i="7"/>
  <c r="FY104" i="7"/>
  <c r="FX104" i="7"/>
  <c r="FW104" i="7"/>
  <c r="FV104" i="7"/>
  <c r="FU104" i="7"/>
  <c r="FT104" i="7"/>
  <c r="FS104" i="7"/>
  <c r="FR104" i="7"/>
  <c r="FO104" i="7"/>
  <c r="FN104" i="7"/>
  <c r="FM104" i="7"/>
  <c r="FL104" i="7"/>
  <c r="FK104" i="7"/>
  <c r="FJ104" i="7"/>
  <c r="FI104" i="7"/>
  <c r="FH104" i="7"/>
  <c r="FG104" i="7"/>
  <c r="FF104" i="7"/>
  <c r="FE104" i="7"/>
  <c r="FD104" i="7"/>
  <c r="FC104" i="7"/>
  <c r="FB104" i="7"/>
  <c r="EY104" i="7"/>
  <c r="EX104" i="7"/>
  <c r="EW104" i="7"/>
  <c r="EV104" i="7"/>
  <c r="EU104" i="7"/>
  <c r="ET104" i="7"/>
  <c r="ES104" i="7"/>
  <c r="ER104" i="7"/>
  <c r="EQ104" i="7"/>
  <c r="EP104" i="7"/>
  <c r="EO104" i="7"/>
  <c r="EN104" i="7"/>
  <c r="EM104" i="7"/>
  <c r="EL104" i="7"/>
  <c r="EK104" i="7"/>
  <c r="EJ104" i="7"/>
  <c r="EI104" i="7"/>
  <c r="EH104" i="7"/>
  <c r="EG104" i="7"/>
  <c r="EF104" i="7"/>
  <c r="EC104" i="7"/>
  <c r="EB104" i="7"/>
  <c r="EA104" i="7"/>
  <c r="DZ104" i="7"/>
  <c r="DY104" i="7"/>
  <c r="DX104" i="7"/>
  <c r="DW104" i="7"/>
  <c r="DV104" i="7"/>
  <c r="DU104" i="7"/>
  <c r="DT104" i="7"/>
  <c r="DS104" i="7"/>
  <c r="DR104" i="7"/>
  <c r="DQ104" i="7"/>
  <c r="DP104" i="7"/>
  <c r="DO104" i="7"/>
  <c r="DN104" i="7"/>
  <c r="CJ104" i="7"/>
  <c r="BB104" i="7"/>
  <c r="RL103" i="7"/>
  <c r="G28" i="2" s="1"/>
  <c r="RK103" i="7"/>
  <c r="F28" i="2" s="1"/>
  <c r="RE103" i="7"/>
  <c r="B28" i="2" s="1"/>
  <c r="RD103" i="7"/>
  <c r="A28" i="2" s="1"/>
  <c r="GC103" i="7"/>
  <c r="GB103" i="7"/>
  <c r="GA103" i="7"/>
  <c r="FZ103" i="7"/>
  <c r="FY103" i="7"/>
  <c r="FX103" i="7"/>
  <c r="FW103" i="7"/>
  <c r="FV103" i="7"/>
  <c r="FU103" i="7"/>
  <c r="FT103" i="7"/>
  <c r="FS103" i="7"/>
  <c r="FR103" i="7"/>
  <c r="FO103" i="7"/>
  <c r="FN103" i="7"/>
  <c r="FM103" i="7"/>
  <c r="FL103" i="7"/>
  <c r="FK103" i="7"/>
  <c r="FJ103" i="7"/>
  <c r="FI103" i="7"/>
  <c r="FH103" i="7"/>
  <c r="FG103" i="7"/>
  <c r="FF103" i="7"/>
  <c r="FE103" i="7"/>
  <c r="FD103" i="7"/>
  <c r="FC103" i="7"/>
  <c r="FB103" i="7"/>
  <c r="EY103" i="7"/>
  <c r="EX103" i="7"/>
  <c r="EW103" i="7"/>
  <c r="EV103" i="7"/>
  <c r="EU103" i="7"/>
  <c r="ET103" i="7"/>
  <c r="ES103" i="7"/>
  <c r="ER103" i="7"/>
  <c r="EQ103" i="7"/>
  <c r="EP103" i="7"/>
  <c r="EO103" i="7"/>
  <c r="EN103" i="7"/>
  <c r="EM103" i="7"/>
  <c r="EL103" i="7"/>
  <c r="EK103" i="7"/>
  <c r="EJ103" i="7"/>
  <c r="EI103" i="7"/>
  <c r="EH103" i="7"/>
  <c r="EG103" i="7"/>
  <c r="EF103" i="7"/>
  <c r="EC103" i="7"/>
  <c r="EB103" i="7"/>
  <c r="EA103" i="7"/>
  <c r="DZ103" i="7"/>
  <c r="DY103" i="7"/>
  <c r="DX103" i="7"/>
  <c r="DW103" i="7"/>
  <c r="DV103" i="7"/>
  <c r="DU103" i="7"/>
  <c r="DT103" i="7"/>
  <c r="DS103" i="7"/>
  <c r="DR103" i="7"/>
  <c r="DQ103" i="7"/>
  <c r="DP103" i="7"/>
  <c r="DO103" i="7"/>
  <c r="DN103" i="7"/>
  <c r="CJ103" i="7"/>
  <c r="BB103" i="7"/>
  <c r="RL102" i="7"/>
  <c r="G27" i="2" s="1"/>
  <c r="RK102" i="7"/>
  <c r="F27" i="2" s="1"/>
  <c r="RE102" i="7"/>
  <c r="B27" i="2" s="1"/>
  <c r="RD102" i="7"/>
  <c r="A27" i="2" s="1"/>
  <c r="GC102" i="7"/>
  <c r="GB102" i="7"/>
  <c r="GA102" i="7"/>
  <c r="FZ102" i="7"/>
  <c r="FY102" i="7"/>
  <c r="FX102" i="7"/>
  <c r="FW102" i="7"/>
  <c r="FV102" i="7"/>
  <c r="FU102" i="7"/>
  <c r="FT102" i="7"/>
  <c r="FS102" i="7"/>
  <c r="FR102" i="7"/>
  <c r="FO102" i="7"/>
  <c r="FN102" i="7"/>
  <c r="FM102" i="7"/>
  <c r="FL102" i="7"/>
  <c r="FK102" i="7"/>
  <c r="FJ102" i="7"/>
  <c r="FI102" i="7"/>
  <c r="FH102" i="7"/>
  <c r="FG102" i="7"/>
  <c r="FF102" i="7"/>
  <c r="FE102" i="7"/>
  <c r="FD102" i="7"/>
  <c r="FC102" i="7"/>
  <c r="FB102" i="7"/>
  <c r="EY102" i="7"/>
  <c r="EX102" i="7"/>
  <c r="EW102" i="7"/>
  <c r="EV102" i="7"/>
  <c r="EU102" i="7"/>
  <c r="ET102" i="7"/>
  <c r="ES102" i="7"/>
  <c r="ER102" i="7"/>
  <c r="EQ102" i="7"/>
  <c r="EP102" i="7"/>
  <c r="EO102" i="7"/>
  <c r="EN102" i="7"/>
  <c r="EM102" i="7"/>
  <c r="EL102" i="7"/>
  <c r="EK102" i="7"/>
  <c r="EJ102" i="7"/>
  <c r="EI102" i="7"/>
  <c r="EH102" i="7"/>
  <c r="EG102" i="7"/>
  <c r="EF102" i="7"/>
  <c r="EC102" i="7"/>
  <c r="EB102" i="7"/>
  <c r="EA102" i="7"/>
  <c r="DZ102" i="7"/>
  <c r="DY102" i="7"/>
  <c r="DX102" i="7"/>
  <c r="DW102" i="7"/>
  <c r="DV102" i="7"/>
  <c r="DU102" i="7"/>
  <c r="DT102" i="7"/>
  <c r="DS102" i="7"/>
  <c r="DR102" i="7"/>
  <c r="DQ102" i="7"/>
  <c r="DP102" i="7"/>
  <c r="DO102" i="7"/>
  <c r="DN102" i="7"/>
  <c r="CJ102" i="7"/>
  <c r="BB102" i="7"/>
  <c r="RL101" i="7"/>
  <c r="G26" i="2" s="1"/>
  <c r="RK101" i="7"/>
  <c r="F26" i="2" s="1"/>
  <c r="RE101" i="7"/>
  <c r="B26" i="2" s="1"/>
  <c r="RD101" i="7"/>
  <c r="A26" i="2" s="1"/>
  <c r="GC101" i="7"/>
  <c r="GB101" i="7"/>
  <c r="GA101" i="7"/>
  <c r="FZ101" i="7"/>
  <c r="FY101" i="7"/>
  <c r="FX101" i="7"/>
  <c r="FW101" i="7"/>
  <c r="FV101" i="7"/>
  <c r="FU101" i="7"/>
  <c r="FT101" i="7"/>
  <c r="FS101" i="7"/>
  <c r="FR101" i="7"/>
  <c r="FO101" i="7"/>
  <c r="FN101" i="7"/>
  <c r="FM101" i="7"/>
  <c r="FL101" i="7"/>
  <c r="FK101" i="7"/>
  <c r="FJ101" i="7"/>
  <c r="FI101" i="7"/>
  <c r="FH101" i="7"/>
  <c r="FG101" i="7"/>
  <c r="FF101" i="7"/>
  <c r="FE101" i="7"/>
  <c r="FD101" i="7"/>
  <c r="FC101" i="7"/>
  <c r="FB101" i="7"/>
  <c r="EY101" i="7"/>
  <c r="EX101" i="7"/>
  <c r="EW101" i="7"/>
  <c r="EV101" i="7"/>
  <c r="EU101" i="7"/>
  <c r="ET101" i="7"/>
  <c r="ES101" i="7"/>
  <c r="ER101" i="7"/>
  <c r="EQ101" i="7"/>
  <c r="EP101" i="7"/>
  <c r="EO101" i="7"/>
  <c r="EN101" i="7"/>
  <c r="EM101" i="7"/>
  <c r="EL101" i="7"/>
  <c r="EK101" i="7"/>
  <c r="EJ101" i="7"/>
  <c r="EI101" i="7"/>
  <c r="EH101" i="7"/>
  <c r="EG101" i="7"/>
  <c r="EF101" i="7"/>
  <c r="EC101" i="7"/>
  <c r="EB101" i="7"/>
  <c r="EA101" i="7"/>
  <c r="DZ101" i="7"/>
  <c r="DY101" i="7"/>
  <c r="DX101" i="7"/>
  <c r="DW101" i="7"/>
  <c r="DV101" i="7"/>
  <c r="DU101" i="7"/>
  <c r="DT101" i="7"/>
  <c r="DS101" i="7"/>
  <c r="DR101" i="7"/>
  <c r="DQ101" i="7"/>
  <c r="DP101" i="7"/>
  <c r="DO101" i="7"/>
  <c r="DN101" i="7"/>
  <c r="CJ101" i="7"/>
  <c r="BB101" i="7"/>
  <c r="RL100" i="7"/>
  <c r="G25" i="2" s="1"/>
  <c r="RK100" i="7"/>
  <c r="F25" i="2" s="1"/>
  <c r="RE100" i="7"/>
  <c r="B25" i="2" s="1"/>
  <c r="RD100" i="7"/>
  <c r="A25" i="2" s="1"/>
  <c r="GC100" i="7"/>
  <c r="GB100" i="7"/>
  <c r="GA100" i="7"/>
  <c r="FZ100" i="7"/>
  <c r="FY100" i="7"/>
  <c r="FX100" i="7"/>
  <c r="FW100" i="7"/>
  <c r="FV100" i="7"/>
  <c r="FU100" i="7"/>
  <c r="FT100" i="7"/>
  <c r="FS100" i="7"/>
  <c r="FR100" i="7"/>
  <c r="FO100" i="7"/>
  <c r="FN100" i="7"/>
  <c r="FM100" i="7"/>
  <c r="FL100" i="7"/>
  <c r="FK100" i="7"/>
  <c r="FJ100" i="7"/>
  <c r="FI100" i="7"/>
  <c r="FH100" i="7"/>
  <c r="FG100" i="7"/>
  <c r="FF100" i="7"/>
  <c r="FE100" i="7"/>
  <c r="FD100" i="7"/>
  <c r="FC100" i="7"/>
  <c r="FB100" i="7"/>
  <c r="EY100" i="7"/>
  <c r="EX100" i="7"/>
  <c r="EW100" i="7"/>
  <c r="EV100" i="7"/>
  <c r="EU100" i="7"/>
  <c r="ET100" i="7"/>
  <c r="ES100" i="7"/>
  <c r="ER100" i="7"/>
  <c r="EQ100" i="7"/>
  <c r="EP100" i="7"/>
  <c r="EO100" i="7"/>
  <c r="EN100" i="7"/>
  <c r="EM100" i="7"/>
  <c r="EL100" i="7"/>
  <c r="EK100" i="7"/>
  <c r="EJ100" i="7"/>
  <c r="EI100" i="7"/>
  <c r="EH100" i="7"/>
  <c r="EG100" i="7"/>
  <c r="EF100" i="7"/>
  <c r="EC100" i="7"/>
  <c r="EB100" i="7"/>
  <c r="EA100" i="7"/>
  <c r="DZ100" i="7"/>
  <c r="DY100" i="7"/>
  <c r="DX100" i="7"/>
  <c r="DW100" i="7"/>
  <c r="DV100" i="7"/>
  <c r="DU100" i="7"/>
  <c r="DT100" i="7"/>
  <c r="DS100" i="7"/>
  <c r="DR100" i="7"/>
  <c r="DQ100" i="7"/>
  <c r="DP100" i="7"/>
  <c r="DO100" i="7"/>
  <c r="DN100" i="7"/>
  <c r="CJ100" i="7"/>
  <c r="BB100" i="7"/>
  <c r="RL99" i="7"/>
  <c r="G24" i="2" s="1"/>
  <c r="RK99" i="7"/>
  <c r="F24" i="2" s="1"/>
  <c r="RE99" i="7"/>
  <c r="B24" i="2" s="1"/>
  <c r="RD99" i="7"/>
  <c r="A24" i="2" s="1"/>
  <c r="GC99" i="7"/>
  <c r="GB99" i="7"/>
  <c r="GA99" i="7"/>
  <c r="FZ99" i="7"/>
  <c r="FY99" i="7"/>
  <c r="FX99" i="7"/>
  <c r="FW99" i="7"/>
  <c r="FV99" i="7"/>
  <c r="FU99" i="7"/>
  <c r="FT99" i="7"/>
  <c r="FS99" i="7"/>
  <c r="FR99" i="7"/>
  <c r="FO99" i="7"/>
  <c r="FN99" i="7"/>
  <c r="FM99" i="7"/>
  <c r="FL99" i="7"/>
  <c r="FK99" i="7"/>
  <c r="FJ99" i="7"/>
  <c r="FI99" i="7"/>
  <c r="FH99" i="7"/>
  <c r="FG99" i="7"/>
  <c r="FF99" i="7"/>
  <c r="FE99" i="7"/>
  <c r="FD99" i="7"/>
  <c r="FC99" i="7"/>
  <c r="FB99" i="7"/>
  <c r="EY99" i="7"/>
  <c r="EX99" i="7"/>
  <c r="EW99" i="7"/>
  <c r="EV99" i="7"/>
  <c r="EU99" i="7"/>
  <c r="ET99" i="7"/>
  <c r="ES99" i="7"/>
  <c r="ER99" i="7"/>
  <c r="EQ99" i="7"/>
  <c r="EP99" i="7"/>
  <c r="EO99" i="7"/>
  <c r="EN99" i="7"/>
  <c r="EM99" i="7"/>
  <c r="EL99" i="7"/>
  <c r="EK99" i="7"/>
  <c r="EJ99" i="7"/>
  <c r="EI99" i="7"/>
  <c r="EH99" i="7"/>
  <c r="EG99" i="7"/>
  <c r="EF99" i="7"/>
  <c r="EC99" i="7"/>
  <c r="EB99" i="7"/>
  <c r="EA99" i="7"/>
  <c r="DZ99" i="7"/>
  <c r="DY99" i="7"/>
  <c r="DX99" i="7"/>
  <c r="DW99" i="7"/>
  <c r="DV99" i="7"/>
  <c r="DU99" i="7"/>
  <c r="DT99" i="7"/>
  <c r="DS99" i="7"/>
  <c r="DR99" i="7"/>
  <c r="DQ99" i="7"/>
  <c r="DP99" i="7"/>
  <c r="DO99" i="7"/>
  <c r="DN99" i="7"/>
  <c r="CJ99" i="7"/>
  <c r="BB99" i="7"/>
  <c r="RL98" i="7"/>
  <c r="G23" i="2" s="1"/>
  <c r="RK98" i="7"/>
  <c r="F23" i="2" s="1"/>
  <c r="RE98" i="7"/>
  <c r="B23" i="2" s="1"/>
  <c r="RD98" i="7"/>
  <c r="A23" i="2" s="1"/>
  <c r="GC98" i="7"/>
  <c r="GB98" i="7"/>
  <c r="GA98" i="7"/>
  <c r="FZ98" i="7"/>
  <c r="FY98" i="7"/>
  <c r="FX98" i="7"/>
  <c r="FW98" i="7"/>
  <c r="FV98" i="7"/>
  <c r="FU98" i="7"/>
  <c r="FT98" i="7"/>
  <c r="FS98" i="7"/>
  <c r="FR98" i="7"/>
  <c r="FO98" i="7"/>
  <c r="FN98" i="7"/>
  <c r="FM98" i="7"/>
  <c r="FL98" i="7"/>
  <c r="FK98" i="7"/>
  <c r="FJ98" i="7"/>
  <c r="FI98" i="7"/>
  <c r="FH98" i="7"/>
  <c r="FG98" i="7"/>
  <c r="FF98" i="7"/>
  <c r="FE98" i="7"/>
  <c r="FD98" i="7"/>
  <c r="FC98" i="7"/>
  <c r="FB98" i="7"/>
  <c r="EY98" i="7"/>
  <c r="EX98" i="7"/>
  <c r="EW98" i="7"/>
  <c r="EV98" i="7"/>
  <c r="EU98" i="7"/>
  <c r="ET98" i="7"/>
  <c r="ES98" i="7"/>
  <c r="ER98" i="7"/>
  <c r="EQ98" i="7"/>
  <c r="EP98" i="7"/>
  <c r="EO98" i="7"/>
  <c r="EN98" i="7"/>
  <c r="EM98" i="7"/>
  <c r="EL98" i="7"/>
  <c r="EK98" i="7"/>
  <c r="EJ98" i="7"/>
  <c r="EI98" i="7"/>
  <c r="EH98" i="7"/>
  <c r="EG98" i="7"/>
  <c r="EF98" i="7"/>
  <c r="EC98" i="7"/>
  <c r="EB98" i="7"/>
  <c r="EA98" i="7"/>
  <c r="DZ98" i="7"/>
  <c r="DY98" i="7"/>
  <c r="DX98" i="7"/>
  <c r="DW98" i="7"/>
  <c r="DV98" i="7"/>
  <c r="DU98" i="7"/>
  <c r="DT98" i="7"/>
  <c r="DS98" i="7"/>
  <c r="DR98" i="7"/>
  <c r="DQ98" i="7"/>
  <c r="DP98" i="7"/>
  <c r="DO98" i="7"/>
  <c r="DN98" i="7"/>
  <c r="CJ98" i="7"/>
  <c r="BB98" i="7"/>
  <c r="RL97" i="7"/>
  <c r="G22" i="2" s="1"/>
  <c r="RK97" i="7"/>
  <c r="F22" i="2" s="1"/>
  <c r="RE97" i="7"/>
  <c r="B22" i="2" s="1"/>
  <c r="RD97" i="7"/>
  <c r="A22" i="2" s="1"/>
  <c r="GC97" i="7"/>
  <c r="GB97" i="7"/>
  <c r="GA97" i="7"/>
  <c r="FZ97" i="7"/>
  <c r="FY97" i="7"/>
  <c r="FX97" i="7"/>
  <c r="FW97" i="7"/>
  <c r="FV97" i="7"/>
  <c r="FU97" i="7"/>
  <c r="FT97" i="7"/>
  <c r="FS97" i="7"/>
  <c r="FR97" i="7"/>
  <c r="FO97" i="7"/>
  <c r="FN97" i="7"/>
  <c r="FM97" i="7"/>
  <c r="FL97" i="7"/>
  <c r="FK97" i="7"/>
  <c r="FJ97" i="7"/>
  <c r="FI97" i="7"/>
  <c r="FH97" i="7"/>
  <c r="FG97" i="7"/>
  <c r="FF97" i="7"/>
  <c r="FE97" i="7"/>
  <c r="FD97" i="7"/>
  <c r="FC97" i="7"/>
  <c r="FB97" i="7"/>
  <c r="EY97" i="7"/>
  <c r="EX97" i="7"/>
  <c r="EW97" i="7"/>
  <c r="EV97" i="7"/>
  <c r="EU97" i="7"/>
  <c r="ET97" i="7"/>
  <c r="ES97" i="7"/>
  <c r="ER97" i="7"/>
  <c r="EQ97" i="7"/>
  <c r="EP97" i="7"/>
  <c r="EO97" i="7"/>
  <c r="EN97" i="7"/>
  <c r="EM97" i="7"/>
  <c r="EL97" i="7"/>
  <c r="EK97" i="7"/>
  <c r="EJ97" i="7"/>
  <c r="EI97" i="7"/>
  <c r="EH97" i="7"/>
  <c r="EG97" i="7"/>
  <c r="EF97" i="7"/>
  <c r="EC97" i="7"/>
  <c r="EB97" i="7"/>
  <c r="EA97" i="7"/>
  <c r="DZ97" i="7"/>
  <c r="DY97" i="7"/>
  <c r="DX97" i="7"/>
  <c r="DW97" i="7"/>
  <c r="DV97" i="7"/>
  <c r="DU97" i="7"/>
  <c r="DT97" i="7"/>
  <c r="DS97" i="7"/>
  <c r="DR97" i="7"/>
  <c r="DQ97" i="7"/>
  <c r="DP97" i="7"/>
  <c r="DO97" i="7"/>
  <c r="DN97" i="7"/>
  <c r="CJ97" i="7"/>
  <c r="BB97" i="7"/>
  <c r="RL96" i="7"/>
  <c r="G21" i="2" s="1"/>
  <c r="RK96" i="7"/>
  <c r="F21" i="2" s="1"/>
  <c r="RE96" i="7"/>
  <c r="B21" i="2" s="1"/>
  <c r="RD96" i="7"/>
  <c r="A21" i="2" s="1"/>
  <c r="GC96" i="7"/>
  <c r="GB96" i="7"/>
  <c r="GA96" i="7"/>
  <c r="FZ96" i="7"/>
  <c r="FY96" i="7"/>
  <c r="FX96" i="7"/>
  <c r="FW96" i="7"/>
  <c r="FV96" i="7"/>
  <c r="FU96" i="7"/>
  <c r="FT96" i="7"/>
  <c r="FS96" i="7"/>
  <c r="FR96" i="7"/>
  <c r="FO96" i="7"/>
  <c r="FN96" i="7"/>
  <c r="FM96" i="7"/>
  <c r="FL96" i="7"/>
  <c r="FK96" i="7"/>
  <c r="FJ96" i="7"/>
  <c r="FI96" i="7"/>
  <c r="FH96" i="7"/>
  <c r="FG96" i="7"/>
  <c r="FF96" i="7"/>
  <c r="FE96" i="7"/>
  <c r="FD96" i="7"/>
  <c r="FC96" i="7"/>
  <c r="FB96" i="7"/>
  <c r="EY96" i="7"/>
  <c r="EX96" i="7"/>
  <c r="EW96" i="7"/>
  <c r="EV96" i="7"/>
  <c r="EU96" i="7"/>
  <c r="ET96" i="7"/>
  <c r="ES96" i="7"/>
  <c r="ER96" i="7"/>
  <c r="EQ96" i="7"/>
  <c r="EP96" i="7"/>
  <c r="EO96" i="7"/>
  <c r="EN96" i="7"/>
  <c r="EM96" i="7"/>
  <c r="EL96" i="7"/>
  <c r="EK96" i="7"/>
  <c r="EJ96" i="7"/>
  <c r="EI96" i="7"/>
  <c r="EH96" i="7"/>
  <c r="EG96" i="7"/>
  <c r="EF96" i="7"/>
  <c r="EC96" i="7"/>
  <c r="EB96" i="7"/>
  <c r="EA96" i="7"/>
  <c r="DZ96" i="7"/>
  <c r="DY96" i="7"/>
  <c r="DX96" i="7"/>
  <c r="DW96" i="7"/>
  <c r="DV96" i="7"/>
  <c r="DU96" i="7"/>
  <c r="DT96" i="7"/>
  <c r="DS96" i="7"/>
  <c r="DR96" i="7"/>
  <c r="DQ96" i="7"/>
  <c r="DP96" i="7"/>
  <c r="DO96" i="7"/>
  <c r="DN96" i="7"/>
  <c r="CJ96" i="7"/>
  <c r="BB96" i="7"/>
  <c r="RL95" i="7"/>
  <c r="G20" i="2" s="1"/>
  <c r="RK95" i="7"/>
  <c r="F20" i="2" s="1"/>
  <c r="RE95" i="7"/>
  <c r="B20" i="2" s="1"/>
  <c r="RD95" i="7"/>
  <c r="A20" i="2" s="1"/>
  <c r="GC95" i="7"/>
  <c r="GB95" i="7"/>
  <c r="GA95" i="7"/>
  <c r="FZ95" i="7"/>
  <c r="FY95" i="7"/>
  <c r="FX95" i="7"/>
  <c r="FW95" i="7"/>
  <c r="FV95" i="7"/>
  <c r="FU95" i="7"/>
  <c r="FT95" i="7"/>
  <c r="FS95" i="7"/>
  <c r="FR95" i="7"/>
  <c r="FO95" i="7"/>
  <c r="FN95" i="7"/>
  <c r="FM95" i="7"/>
  <c r="FL95" i="7"/>
  <c r="FK95" i="7"/>
  <c r="FJ95" i="7"/>
  <c r="FI95" i="7"/>
  <c r="FH95" i="7"/>
  <c r="FG95" i="7"/>
  <c r="FF95" i="7"/>
  <c r="FE95" i="7"/>
  <c r="FD95" i="7"/>
  <c r="FC95" i="7"/>
  <c r="FB95" i="7"/>
  <c r="EY95" i="7"/>
  <c r="EX95" i="7"/>
  <c r="EW95" i="7"/>
  <c r="EV95" i="7"/>
  <c r="EU95" i="7"/>
  <c r="ET95" i="7"/>
  <c r="ES95" i="7"/>
  <c r="ER95" i="7"/>
  <c r="EQ95" i="7"/>
  <c r="EP95" i="7"/>
  <c r="EO95" i="7"/>
  <c r="EN95" i="7"/>
  <c r="EM95" i="7"/>
  <c r="EL95" i="7"/>
  <c r="EK95" i="7"/>
  <c r="EJ95" i="7"/>
  <c r="EI95" i="7"/>
  <c r="EH95" i="7"/>
  <c r="EG95" i="7"/>
  <c r="EF95" i="7"/>
  <c r="EC95" i="7"/>
  <c r="EB95" i="7"/>
  <c r="EA95" i="7"/>
  <c r="DZ95" i="7"/>
  <c r="DY95" i="7"/>
  <c r="DX95" i="7"/>
  <c r="DW95" i="7"/>
  <c r="DV95" i="7"/>
  <c r="DU95" i="7"/>
  <c r="DT95" i="7"/>
  <c r="DS95" i="7"/>
  <c r="DR95" i="7"/>
  <c r="DQ95" i="7"/>
  <c r="DP95" i="7"/>
  <c r="DO95" i="7"/>
  <c r="DN95" i="7"/>
  <c r="CJ95" i="7"/>
  <c r="BB95" i="7"/>
  <c r="RL94" i="7"/>
  <c r="G19" i="2" s="1"/>
  <c r="RK94" i="7"/>
  <c r="F19" i="2" s="1"/>
  <c r="RE94" i="7"/>
  <c r="B19" i="2" s="1"/>
  <c r="RD94" i="7"/>
  <c r="A19" i="2" s="1"/>
  <c r="GC94" i="7"/>
  <c r="GB94" i="7"/>
  <c r="GA94" i="7"/>
  <c r="FZ94" i="7"/>
  <c r="FY94" i="7"/>
  <c r="FX94" i="7"/>
  <c r="FW94" i="7"/>
  <c r="FV94" i="7"/>
  <c r="FU94" i="7"/>
  <c r="FT94" i="7"/>
  <c r="FS94" i="7"/>
  <c r="FR94" i="7"/>
  <c r="FO94" i="7"/>
  <c r="FN94" i="7"/>
  <c r="FM94" i="7"/>
  <c r="FL94" i="7"/>
  <c r="FK94" i="7"/>
  <c r="FJ94" i="7"/>
  <c r="FI94" i="7"/>
  <c r="FH94" i="7"/>
  <c r="FG94" i="7"/>
  <c r="FF94" i="7"/>
  <c r="FE94" i="7"/>
  <c r="FD94" i="7"/>
  <c r="FC94" i="7"/>
  <c r="FB94" i="7"/>
  <c r="EY94" i="7"/>
  <c r="EX94" i="7"/>
  <c r="EW94" i="7"/>
  <c r="EV94" i="7"/>
  <c r="EU94" i="7"/>
  <c r="ET94" i="7"/>
  <c r="ES94" i="7"/>
  <c r="ER94" i="7"/>
  <c r="EQ94" i="7"/>
  <c r="EP94" i="7"/>
  <c r="EO94" i="7"/>
  <c r="EN94" i="7"/>
  <c r="EM94" i="7"/>
  <c r="EL94" i="7"/>
  <c r="EK94" i="7"/>
  <c r="EJ94" i="7"/>
  <c r="EI94" i="7"/>
  <c r="EH94" i="7"/>
  <c r="EG94" i="7"/>
  <c r="EF94" i="7"/>
  <c r="EC94" i="7"/>
  <c r="EB94" i="7"/>
  <c r="EA94" i="7"/>
  <c r="DZ94" i="7"/>
  <c r="DY94" i="7"/>
  <c r="DX94" i="7"/>
  <c r="DW94" i="7"/>
  <c r="DV94" i="7"/>
  <c r="DU94" i="7"/>
  <c r="DT94" i="7"/>
  <c r="DS94" i="7"/>
  <c r="DR94" i="7"/>
  <c r="DQ94" i="7"/>
  <c r="DP94" i="7"/>
  <c r="DO94" i="7"/>
  <c r="DN94" i="7"/>
  <c r="CJ94" i="7"/>
  <c r="BB94" i="7"/>
  <c r="RL93" i="7"/>
  <c r="G18" i="2" s="1"/>
  <c r="RK93" i="7"/>
  <c r="F18" i="2" s="1"/>
  <c r="RE93" i="7"/>
  <c r="B18" i="2" s="1"/>
  <c r="RD93" i="7"/>
  <c r="A18" i="2" s="1"/>
  <c r="GC93" i="7"/>
  <c r="GB93" i="7"/>
  <c r="GA93" i="7"/>
  <c r="FZ93" i="7"/>
  <c r="FY93" i="7"/>
  <c r="FX93" i="7"/>
  <c r="FW93" i="7"/>
  <c r="FV93" i="7"/>
  <c r="FU93" i="7"/>
  <c r="FT93" i="7"/>
  <c r="FS93" i="7"/>
  <c r="FR93" i="7"/>
  <c r="FO93" i="7"/>
  <c r="FN93" i="7"/>
  <c r="FM93" i="7"/>
  <c r="FL93" i="7"/>
  <c r="FK93" i="7"/>
  <c r="FJ93" i="7"/>
  <c r="FI93" i="7"/>
  <c r="FH93" i="7"/>
  <c r="FG93" i="7"/>
  <c r="FF93" i="7"/>
  <c r="FE93" i="7"/>
  <c r="FD93" i="7"/>
  <c r="FC93" i="7"/>
  <c r="FB93" i="7"/>
  <c r="EY93" i="7"/>
  <c r="EX93" i="7"/>
  <c r="EW93" i="7"/>
  <c r="EV93" i="7"/>
  <c r="EU93" i="7"/>
  <c r="ET93" i="7"/>
  <c r="ES93" i="7"/>
  <c r="ER93" i="7"/>
  <c r="EQ93" i="7"/>
  <c r="EP93" i="7"/>
  <c r="EO93" i="7"/>
  <c r="EN93" i="7"/>
  <c r="EM93" i="7"/>
  <c r="EL93" i="7"/>
  <c r="EK93" i="7"/>
  <c r="EJ93" i="7"/>
  <c r="EI93" i="7"/>
  <c r="EH93" i="7"/>
  <c r="EG93" i="7"/>
  <c r="EF93" i="7"/>
  <c r="EC93" i="7"/>
  <c r="EB93" i="7"/>
  <c r="EA93" i="7"/>
  <c r="DZ93" i="7"/>
  <c r="DY93" i="7"/>
  <c r="DX93" i="7"/>
  <c r="DW93" i="7"/>
  <c r="DV93" i="7"/>
  <c r="DU93" i="7"/>
  <c r="DT93" i="7"/>
  <c r="DS93" i="7"/>
  <c r="DR93" i="7"/>
  <c r="DQ93" i="7"/>
  <c r="DP93" i="7"/>
  <c r="DO93" i="7"/>
  <c r="DN93" i="7"/>
  <c r="CJ93" i="7"/>
  <c r="BB93" i="7"/>
  <c r="RL92" i="7"/>
  <c r="G17" i="2" s="1"/>
  <c r="RK92" i="7"/>
  <c r="F17" i="2" s="1"/>
  <c r="RE92" i="7"/>
  <c r="B17" i="2" s="1"/>
  <c r="RD92" i="7"/>
  <c r="A17" i="2" s="1"/>
  <c r="GC92" i="7"/>
  <c r="GB92" i="7"/>
  <c r="GA92" i="7"/>
  <c r="FZ92" i="7"/>
  <c r="FY92" i="7"/>
  <c r="FX92" i="7"/>
  <c r="FW92" i="7"/>
  <c r="FV92" i="7"/>
  <c r="FU92" i="7"/>
  <c r="FT92" i="7"/>
  <c r="FS92" i="7"/>
  <c r="FR92" i="7"/>
  <c r="FO92" i="7"/>
  <c r="FN92" i="7"/>
  <c r="FM92" i="7"/>
  <c r="FL92" i="7"/>
  <c r="FK92" i="7"/>
  <c r="FJ92" i="7"/>
  <c r="FI92" i="7"/>
  <c r="FH92" i="7"/>
  <c r="FG92" i="7"/>
  <c r="FF92" i="7"/>
  <c r="FE92" i="7"/>
  <c r="FD92" i="7"/>
  <c r="FC92" i="7"/>
  <c r="FB92" i="7"/>
  <c r="EY92" i="7"/>
  <c r="EX92" i="7"/>
  <c r="EW92" i="7"/>
  <c r="EV92" i="7"/>
  <c r="EU92" i="7"/>
  <c r="ET92" i="7"/>
  <c r="ES92" i="7"/>
  <c r="ER92" i="7"/>
  <c r="EQ92" i="7"/>
  <c r="EP92" i="7"/>
  <c r="EO92" i="7"/>
  <c r="EN92" i="7"/>
  <c r="EM92" i="7"/>
  <c r="EL92" i="7"/>
  <c r="EK92" i="7"/>
  <c r="EJ92" i="7"/>
  <c r="EI92" i="7"/>
  <c r="EH92" i="7"/>
  <c r="EG92" i="7"/>
  <c r="EF92" i="7"/>
  <c r="EC92" i="7"/>
  <c r="EB92" i="7"/>
  <c r="EA92" i="7"/>
  <c r="DZ92" i="7"/>
  <c r="DY92" i="7"/>
  <c r="DX92" i="7"/>
  <c r="DW92" i="7"/>
  <c r="DV92" i="7"/>
  <c r="DU92" i="7"/>
  <c r="DT92" i="7"/>
  <c r="DS92" i="7"/>
  <c r="DR92" i="7"/>
  <c r="DQ92" i="7"/>
  <c r="DP92" i="7"/>
  <c r="DO92" i="7"/>
  <c r="DN92" i="7"/>
  <c r="CJ92" i="7"/>
  <c r="BB92" i="7"/>
  <c r="RL91" i="7"/>
  <c r="G16" i="2" s="1"/>
  <c r="RK91" i="7"/>
  <c r="F16" i="2" s="1"/>
  <c r="RE91" i="7"/>
  <c r="B16" i="2" s="1"/>
  <c r="RD91" i="7"/>
  <c r="A16" i="2" s="1"/>
  <c r="GC91" i="7"/>
  <c r="GB91" i="7"/>
  <c r="GA91" i="7"/>
  <c r="FZ91" i="7"/>
  <c r="FY91" i="7"/>
  <c r="FX91" i="7"/>
  <c r="FW91" i="7"/>
  <c r="FV91" i="7"/>
  <c r="FU91" i="7"/>
  <c r="FT91" i="7"/>
  <c r="FS91" i="7"/>
  <c r="FR91" i="7"/>
  <c r="FO91" i="7"/>
  <c r="FN91" i="7"/>
  <c r="FM91" i="7"/>
  <c r="FL91" i="7"/>
  <c r="FK91" i="7"/>
  <c r="FJ91" i="7"/>
  <c r="FI91" i="7"/>
  <c r="FH91" i="7"/>
  <c r="FG91" i="7"/>
  <c r="FF91" i="7"/>
  <c r="FE91" i="7"/>
  <c r="FD91" i="7"/>
  <c r="FC91" i="7"/>
  <c r="FB91" i="7"/>
  <c r="EY91" i="7"/>
  <c r="EX91" i="7"/>
  <c r="EW91" i="7"/>
  <c r="EV91" i="7"/>
  <c r="EU91" i="7"/>
  <c r="ET91" i="7"/>
  <c r="ES91" i="7"/>
  <c r="ER91" i="7"/>
  <c r="EQ91" i="7"/>
  <c r="EP91" i="7"/>
  <c r="EO91" i="7"/>
  <c r="EN91" i="7"/>
  <c r="EM91" i="7"/>
  <c r="EL91" i="7"/>
  <c r="EK91" i="7"/>
  <c r="EJ91" i="7"/>
  <c r="EI91" i="7"/>
  <c r="EH91" i="7"/>
  <c r="EG91" i="7"/>
  <c r="EF91" i="7"/>
  <c r="EC91" i="7"/>
  <c r="EB91" i="7"/>
  <c r="EA91" i="7"/>
  <c r="DZ91" i="7"/>
  <c r="DY91" i="7"/>
  <c r="DX91" i="7"/>
  <c r="DW91" i="7"/>
  <c r="DV91" i="7"/>
  <c r="DU91" i="7"/>
  <c r="DT91" i="7"/>
  <c r="DS91" i="7"/>
  <c r="DR91" i="7"/>
  <c r="DQ91" i="7"/>
  <c r="DP91" i="7"/>
  <c r="DO91" i="7"/>
  <c r="DN91" i="7"/>
  <c r="CJ91" i="7"/>
  <c r="BB91" i="7"/>
  <c r="RL90" i="7"/>
  <c r="G15" i="2" s="1"/>
  <c r="RK90" i="7"/>
  <c r="F15" i="2" s="1"/>
  <c r="RE90" i="7"/>
  <c r="B15" i="2" s="1"/>
  <c r="RD90" i="7"/>
  <c r="A15" i="2" s="1"/>
  <c r="GC90" i="7"/>
  <c r="GB90" i="7"/>
  <c r="GA90" i="7"/>
  <c r="FZ90" i="7"/>
  <c r="FY90" i="7"/>
  <c r="FX90" i="7"/>
  <c r="FW90" i="7"/>
  <c r="FV90" i="7"/>
  <c r="FU90" i="7"/>
  <c r="FT90" i="7"/>
  <c r="FS90" i="7"/>
  <c r="FR90" i="7"/>
  <c r="FO90" i="7"/>
  <c r="FN90" i="7"/>
  <c r="FM90" i="7"/>
  <c r="FL90" i="7"/>
  <c r="FK90" i="7"/>
  <c r="FJ90" i="7"/>
  <c r="FI90" i="7"/>
  <c r="FH90" i="7"/>
  <c r="FG90" i="7"/>
  <c r="FF90" i="7"/>
  <c r="FE90" i="7"/>
  <c r="FD90" i="7"/>
  <c r="FC90" i="7"/>
  <c r="FB90" i="7"/>
  <c r="EY90" i="7"/>
  <c r="EX90" i="7"/>
  <c r="EW90" i="7"/>
  <c r="EV90" i="7"/>
  <c r="EU90" i="7"/>
  <c r="ET90" i="7"/>
  <c r="ES90" i="7"/>
  <c r="ER90" i="7"/>
  <c r="EQ90" i="7"/>
  <c r="EP90" i="7"/>
  <c r="EO90" i="7"/>
  <c r="EN90" i="7"/>
  <c r="EM90" i="7"/>
  <c r="EL90" i="7"/>
  <c r="EK90" i="7"/>
  <c r="EJ90" i="7"/>
  <c r="EI90" i="7"/>
  <c r="EH90" i="7"/>
  <c r="EG90" i="7"/>
  <c r="EF90" i="7"/>
  <c r="EC90" i="7"/>
  <c r="EB90" i="7"/>
  <c r="EA90" i="7"/>
  <c r="DZ90" i="7"/>
  <c r="DY90" i="7"/>
  <c r="DX90" i="7"/>
  <c r="DW90" i="7"/>
  <c r="DV90" i="7"/>
  <c r="DU90" i="7"/>
  <c r="DT90" i="7"/>
  <c r="DS90" i="7"/>
  <c r="DR90" i="7"/>
  <c r="DQ90" i="7"/>
  <c r="DP90" i="7"/>
  <c r="DO90" i="7"/>
  <c r="DN90" i="7"/>
  <c r="CJ90" i="7"/>
  <c r="BB90" i="7"/>
  <c r="RL89" i="7"/>
  <c r="G14" i="2" s="1"/>
  <c r="RK89" i="7"/>
  <c r="F14" i="2" s="1"/>
  <c r="RE89" i="7"/>
  <c r="B14" i="2" s="1"/>
  <c r="RD89" i="7"/>
  <c r="A14" i="2" s="1"/>
  <c r="GC89" i="7"/>
  <c r="GB89" i="7"/>
  <c r="GA89" i="7"/>
  <c r="FZ89" i="7"/>
  <c r="FY89" i="7"/>
  <c r="FX89" i="7"/>
  <c r="FW89" i="7"/>
  <c r="FV89" i="7"/>
  <c r="FU89" i="7"/>
  <c r="FT89" i="7"/>
  <c r="FS89" i="7"/>
  <c r="FR89" i="7"/>
  <c r="FO89" i="7"/>
  <c r="FN89" i="7"/>
  <c r="FM89" i="7"/>
  <c r="FL89" i="7"/>
  <c r="FK89" i="7"/>
  <c r="FJ89" i="7"/>
  <c r="FI89" i="7"/>
  <c r="FH89" i="7"/>
  <c r="FG89" i="7"/>
  <c r="FF89" i="7"/>
  <c r="FE89" i="7"/>
  <c r="FD89" i="7"/>
  <c r="FC89" i="7"/>
  <c r="FB89" i="7"/>
  <c r="EY89" i="7"/>
  <c r="EX89" i="7"/>
  <c r="EW89" i="7"/>
  <c r="EV89" i="7"/>
  <c r="EU89" i="7"/>
  <c r="ET89" i="7"/>
  <c r="ES89" i="7"/>
  <c r="ER89" i="7"/>
  <c r="EQ89" i="7"/>
  <c r="EP89" i="7"/>
  <c r="EO89" i="7"/>
  <c r="EN89" i="7"/>
  <c r="EM89" i="7"/>
  <c r="EL89" i="7"/>
  <c r="EK89" i="7"/>
  <c r="EJ89" i="7"/>
  <c r="EI89" i="7"/>
  <c r="EH89" i="7"/>
  <c r="EG89" i="7"/>
  <c r="EF89" i="7"/>
  <c r="EC89" i="7"/>
  <c r="EB89" i="7"/>
  <c r="EA89" i="7"/>
  <c r="DZ89" i="7"/>
  <c r="DY89" i="7"/>
  <c r="DX89" i="7"/>
  <c r="DW89" i="7"/>
  <c r="DV89" i="7"/>
  <c r="DU89" i="7"/>
  <c r="DT89" i="7"/>
  <c r="DS89" i="7"/>
  <c r="DR89" i="7"/>
  <c r="DQ89" i="7"/>
  <c r="DP89" i="7"/>
  <c r="DO89" i="7"/>
  <c r="DN89" i="7"/>
  <c r="CJ89" i="7"/>
  <c r="BB89" i="7"/>
  <c r="RL88" i="7"/>
  <c r="G13" i="2" s="1"/>
  <c r="RK88" i="7"/>
  <c r="F13" i="2" s="1"/>
  <c r="RE88" i="7"/>
  <c r="B13" i="2" s="1"/>
  <c r="RD88" i="7"/>
  <c r="A13" i="2" s="1"/>
  <c r="GC88" i="7"/>
  <c r="GB88" i="7"/>
  <c r="GA88" i="7"/>
  <c r="FZ88" i="7"/>
  <c r="FY88" i="7"/>
  <c r="FX88" i="7"/>
  <c r="FW88" i="7"/>
  <c r="FV88" i="7"/>
  <c r="FU88" i="7"/>
  <c r="FT88" i="7"/>
  <c r="FS88" i="7"/>
  <c r="FR88" i="7"/>
  <c r="FO88" i="7"/>
  <c r="FN88" i="7"/>
  <c r="FM88" i="7"/>
  <c r="FL88" i="7"/>
  <c r="FK88" i="7"/>
  <c r="FJ88" i="7"/>
  <c r="FI88" i="7"/>
  <c r="FH88" i="7"/>
  <c r="FG88" i="7"/>
  <c r="FF88" i="7"/>
  <c r="FE88" i="7"/>
  <c r="FD88" i="7"/>
  <c r="FC88" i="7"/>
  <c r="FB88" i="7"/>
  <c r="EY88" i="7"/>
  <c r="EX88" i="7"/>
  <c r="EW88" i="7"/>
  <c r="EV88" i="7"/>
  <c r="EU88" i="7"/>
  <c r="ET88" i="7"/>
  <c r="ES88" i="7"/>
  <c r="ER88" i="7"/>
  <c r="EQ88" i="7"/>
  <c r="EP88" i="7"/>
  <c r="EO88" i="7"/>
  <c r="EN88" i="7"/>
  <c r="EM88" i="7"/>
  <c r="EL88" i="7"/>
  <c r="EK88" i="7"/>
  <c r="EJ88" i="7"/>
  <c r="EI88" i="7"/>
  <c r="EH88" i="7"/>
  <c r="EG88" i="7"/>
  <c r="EF88" i="7"/>
  <c r="EC88" i="7"/>
  <c r="EB88" i="7"/>
  <c r="EA88" i="7"/>
  <c r="DZ88" i="7"/>
  <c r="DY88" i="7"/>
  <c r="DX88" i="7"/>
  <c r="DW88" i="7"/>
  <c r="DV88" i="7"/>
  <c r="DU88" i="7"/>
  <c r="DT88" i="7"/>
  <c r="DS88" i="7"/>
  <c r="DR88" i="7"/>
  <c r="DQ88" i="7"/>
  <c r="DP88" i="7"/>
  <c r="DO88" i="7"/>
  <c r="DN88" i="7"/>
  <c r="CJ88" i="7"/>
  <c r="BB88" i="7"/>
  <c r="RL87" i="7"/>
  <c r="G12" i="2" s="1"/>
  <c r="RK87" i="7"/>
  <c r="F12" i="2" s="1"/>
  <c r="RE87" i="7"/>
  <c r="B12" i="2" s="1"/>
  <c r="RD87" i="7"/>
  <c r="A12" i="2" s="1"/>
  <c r="GC87" i="7"/>
  <c r="GB87" i="7"/>
  <c r="GA87" i="7"/>
  <c r="FZ87" i="7"/>
  <c r="FY87" i="7"/>
  <c r="FX87" i="7"/>
  <c r="FW87" i="7"/>
  <c r="FV87" i="7"/>
  <c r="FU87" i="7"/>
  <c r="FT87" i="7"/>
  <c r="FS87" i="7"/>
  <c r="FR87" i="7"/>
  <c r="FO87" i="7"/>
  <c r="FN87" i="7"/>
  <c r="FM87" i="7"/>
  <c r="FL87" i="7"/>
  <c r="FK87" i="7"/>
  <c r="FJ87" i="7"/>
  <c r="FI87" i="7"/>
  <c r="FH87" i="7"/>
  <c r="FG87" i="7"/>
  <c r="FF87" i="7"/>
  <c r="FE87" i="7"/>
  <c r="FD87" i="7"/>
  <c r="FC87" i="7"/>
  <c r="FB87" i="7"/>
  <c r="EY87" i="7"/>
  <c r="EX87" i="7"/>
  <c r="EW87" i="7"/>
  <c r="EV87" i="7"/>
  <c r="EU87" i="7"/>
  <c r="ET87" i="7"/>
  <c r="ES87" i="7"/>
  <c r="ER87" i="7"/>
  <c r="EQ87" i="7"/>
  <c r="EP87" i="7"/>
  <c r="EO87" i="7"/>
  <c r="EN87" i="7"/>
  <c r="EM87" i="7"/>
  <c r="EL87" i="7"/>
  <c r="EK87" i="7"/>
  <c r="EJ87" i="7"/>
  <c r="EI87" i="7"/>
  <c r="EH87" i="7"/>
  <c r="EG87" i="7"/>
  <c r="EF87" i="7"/>
  <c r="EC87" i="7"/>
  <c r="EB87" i="7"/>
  <c r="EA87" i="7"/>
  <c r="DZ87" i="7"/>
  <c r="DY87" i="7"/>
  <c r="DX87" i="7"/>
  <c r="DW87" i="7"/>
  <c r="DV87" i="7"/>
  <c r="DU87" i="7"/>
  <c r="DT87" i="7"/>
  <c r="DS87" i="7"/>
  <c r="DR87" i="7"/>
  <c r="DQ87" i="7"/>
  <c r="DP87" i="7"/>
  <c r="DO87" i="7"/>
  <c r="DN87" i="7"/>
  <c r="CJ87" i="7"/>
  <c r="BB87" i="7"/>
  <c r="RL86" i="7"/>
  <c r="G11" i="2" s="1"/>
  <c r="RK86" i="7"/>
  <c r="F11" i="2" s="1"/>
  <c r="RE86" i="7"/>
  <c r="B11" i="2" s="1"/>
  <c r="RD86" i="7"/>
  <c r="A11" i="2" s="1"/>
  <c r="GC86" i="7"/>
  <c r="GB86" i="7"/>
  <c r="GA86" i="7"/>
  <c r="FZ86" i="7"/>
  <c r="FY86" i="7"/>
  <c r="FX86" i="7"/>
  <c r="FW86" i="7"/>
  <c r="FV86" i="7"/>
  <c r="FU86" i="7"/>
  <c r="FT86" i="7"/>
  <c r="FS86" i="7"/>
  <c r="FR86" i="7"/>
  <c r="FO86" i="7"/>
  <c r="FN86" i="7"/>
  <c r="FM86" i="7"/>
  <c r="FL86" i="7"/>
  <c r="FK86" i="7"/>
  <c r="FJ86" i="7"/>
  <c r="FI86" i="7"/>
  <c r="FH86" i="7"/>
  <c r="FG86" i="7"/>
  <c r="FF86" i="7"/>
  <c r="FE86" i="7"/>
  <c r="FD86" i="7"/>
  <c r="FC86" i="7"/>
  <c r="FB86" i="7"/>
  <c r="EY86" i="7"/>
  <c r="EX86" i="7"/>
  <c r="EW86" i="7"/>
  <c r="EV86" i="7"/>
  <c r="EU86" i="7"/>
  <c r="ET86" i="7"/>
  <c r="ES86" i="7"/>
  <c r="ER86" i="7"/>
  <c r="EQ86" i="7"/>
  <c r="EP86" i="7"/>
  <c r="EO86" i="7"/>
  <c r="EN86" i="7"/>
  <c r="EM86" i="7"/>
  <c r="EL86" i="7"/>
  <c r="EK86" i="7"/>
  <c r="EJ86" i="7"/>
  <c r="EI86" i="7"/>
  <c r="EH86" i="7"/>
  <c r="EG86" i="7"/>
  <c r="EF86" i="7"/>
  <c r="EC86" i="7"/>
  <c r="EB86" i="7"/>
  <c r="EA86" i="7"/>
  <c r="DZ86" i="7"/>
  <c r="DY86" i="7"/>
  <c r="DX86" i="7"/>
  <c r="DW86" i="7"/>
  <c r="DV86" i="7"/>
  <c r="DU86" i="7"/>
  <c r="DT86" i="7"/>
  <c r="DS86" i="7"/>
  <c r="DR86" i="7"/>
  <c r="DQ86" i="7"/>
  <c r="DP86" i="7"/>
  <c r="DO86" i="7"/>
  <c r="DN86" i="7"/>
  <c r="CJ86" i="7"/>
  <c r="BB86" i="7"/>
  <c r="RL85" i="7"/>
  <c r="G10" i="2" s="1"/>
  <c r="RK85" i="7"/>
  <c r="F10" i="2" s="1"/>
  <c r="RE85" i="7"/>
  <c r="B10" i="2" s="1"/>
  <c r="RD85" i="7"/>
  <c r="A10" i="2" s="1"/>
  <c r="GC85" i="7"/>
  <c r="GB85" i="7"/>
  <c r="GA85" i="7"/>
  <c r="FZ85" i="7"/>
  <c r="FY85" i="7"/>
  <c r="FX85" i="7"/>
  <c r="FW85" i="7"/>
  <c r="FV85" i="7"/>
  <c r="FU85" i="7"/>
  <c r="FT85" i="7"/>
  <c r="FS85" i="7"/>
  <c r="FR85" i="7"/>
  <c r="FO85" i="7"/>
  <c r="FN85" i="7"/>
  <c r="FM85" i="7"/>
  <c r="FL85" i="7"/>
  <c r="FK85" i="7"/>
  <c r="FJ85" i="7"/>
  <c r="FI85" i="7"/>
  <c r="FH85" i="7"/>
  <c r="FG85" i="7"/>
  <c r="FF85" i="7"/>
  <c r="FE85" i="7"/>
  <c r="FD85" i="7"/>
  <c r="FC85" i="7"/>
  <c r="FB85" i="7"/>
  <c r="EY85" i="7"/>
  <c r="EX85" i="7"/>
  <c r="EW85" i="7"/>
  <c r="EV85" i="7"/>
  <c r="EU85" i="7"/>
  <c r="ET85" i="7"/>
  <c r="ES85" i="7"/>
  <c r="ER85" i="7"/>
  <c r="EQ85" i="7"/>
  <c r="EP85" i="7"/>
  <c r="EO85" i="7"/>
  <c r="EN85" i="7"/>
  <c r="EM85" i="7"/>
  <c r="EL85" i="7"/>
  <c r="EK85" i="7"/>
  <c r="EJ85" i="7"/>
  <c r="EI85" i="7"/>
  <c r="EH85" i="7"/>
  <c r="EG85" i="7"/>
  <c r="EF85" i="7"/>
  <c r="EC85" i="7"/>
  <c r="EB85" i="7"/>
  <c r="EA85" i="7"/>
  <c r="DZ85" i="7"/>
  <c r="DY85" i="7"/>
  <c r="DX85" i="7"/>
  <c r="DW85" i="7"/>
  <c r="DV85" i="7"/>
  <c r="DU85" i="7"/>
  <c r="DT85" i="7"/>
  <c r="DS85" i="7"/>
  <c r="DR85" i="7"/>
  <c r="DQ85" i="7"/>
  <c r="DP85" i="7"/>
  <c r="DO85" i="7"/>
  <c r="DN85" i="7"/>
  <c r="CJ85" i="7"/>
  <c r="BB85" i="7"/>
  <c r="RL84" i="7"/>
  <c r="G9" i="2" s="1"/>
  <c r="RK84" i="7"/>
  <c r="F9" i="2" s="1"/>
  <c r="RE84" i="7"/>
  <c r="B9" i="2" s="1"/>
  <c r="RD84" i="7"/>
  <c r="A9" i="2" s="1"/>
  <c r="GC84" i="7"/>
  <c r="GB84" i="7"/>
  <c r="GA84" i="7"/>
  <c r="FZ84" i="7"/>
  <c r="FY84" i="7"/>
  <c r="FX84" i="7"/>
  <c r="FW84" i="7"/>
  <c r="FV84" i="7"/>
  <c r="FU84" i="7"/>
  <c r="FT84" i="7"/>
  <c r="FS84" i="7"/>
  <c r="FR84" i="7"/>
  <c r="FO84" i="7"/>
  <c r="FN84" i="7"/>
  <c r="FM84" i="7"/>
  <c r="FL84" i="7"/>
  <c r="FK84" i="7"/>
  <c r="FJ84" i="7"/>
  <c r="FI84" i="7"/>
  <c r="FH84" i="7"/>
  <c r="FG84" i="7"/>
  <c r="FF84" i="7"/>
  <c r="FE84" i="7"/>
  <c r="FD84" i="7"/>
  <c r="FC84" i="7"/>
  <c r="FB84" i="7"/>
  <c r="EY84" i="7"/>
  <c r="EX84" i="7"/>
  <c r="EW84" i="7"/>
  <c r="EV84" i="7"/>
  <c r="EU84" i="7"/>
  <c r="ET84" i="7"/>
  <c r="ES84" i="7"/>
  <c r="ER84" i="7"/>
  <c r="EQ84" i="7"/>
  <c r="EP84" i="7"/>
  <c r="EO84" i="7"/>
  <c r="EN84" i="7"/>
  <c r="EM84" i="7"/>
  <c r="EL84" i="7"/>
  <c r="EK84" i="7"/>
  <c r="EJ84" i="7"/>
  <c r="EI84" i="7"/>
  <c r="EH84" i="7"/>
  <c r="EG84" i="7"/>
  <c r="EF84" i="7"/>
  <c r="EC84" i="7"/>
  <c r="EB84" i="7"/>
  <c r="EA84" i="7"/>
  <c r="DZ84" i="7"/>
  <c r="DY84" i="7"/>
  <c r="DX84" i="7"/>
  <c r="DW84" i="7"/>
  <c r="DV84" i="7"/>
  <c r="DU84" i="7"/>
  <c r="DT84" i="7"/>
  <c r="DS84" i="7"/>
  <c r="DR84" i="7"/>
  <c r="DQ84" i="7"/>
  <c r="DP84" i="7"/>
  <c r="DO84" i="7"/>
  <c r="DN84" i="7"/>
  <c r="CJ84" i="7"/>
  <c r="BB84" i="7"/>
  <c r="RL83" i="7"/>
  <c r="G8" i="2" s="1"/>
  <c r="RK83" i="7"/>
  <c r="F8" i="2" s="1"/>
  <c r="RE83" i="7"/>
  <c r="B8" i="2" s="1"/>
  <c r="RD83" i="7"/>
  <c r="A8" i="2" s="1"/>
  <c r="GC83" i="7"/>
  <c r="GB83" i="7"/>
  <c r="GA83" i="7"/>
  <c r="FZ83" i="7"/>
  <c r="FY83" i="7"/>
  <c r="FX83" i="7"/>
  <c r="FW83" i="7"/>
  <c r="FV83" i="7"/>
  <c r="FU83" i="7"/>
  <c r="FT83" i="7"/>
  <c r="FS83" i="7"/>
  <c r="FR83" i="7"/>
  <c r="FO83" i="7"/>
  <c r="FN83" i="7"/>
  <c r="FM83" i="7"/>
  <c r="FL83" i="7"/>
  <c r="FK83" i="7"/>
  <c r="FJ83" i="7"/>
  <c r="FI83" i="7"/>
  <c r="FH83" i="7"/>
  <c r="FG83" i="7"/>
  <c r="FF83" i="7"/>
  <c r="FE83" i="7"/>
  <c r="FD83" i="7"/>
  <c r="FC83" i="7"/>
  <c r="FB83" i="7"/>
  <c r="EY83" i="7"/>
  <c r="EX83" i="7"/>
  <c r="EW83" i="7"/>
  <c r="EV83" i="7"/>
  <c r="EU83" i="7"/>
  <c r="ET83" i="7"/>
  <c r="ES83" i="7"/>
  <c r="ER83" i="7"/>
  <c r="EQ83" i="7"/>
  <c r="EP83" i="7"/>
  <c r="EO83" i="7"/>
  <c r="EN83" i="7"/>
  <c r="EM83" i="7"/>
  <c r="EL83" i="7"/>
  <c r="EK83" i="7"/>
  <c r="EJ83" i="7"/>
  <c r="EI83" i="7"/>
  <c r="EH83" i="7"/>
  <c r="EG83" i="7"/>
  <c r="EF83" i="7"/>
  <c r="EC83" i="7"/>
  <c r="EB83" i="7"/>
  <c r="EA83" i="7"/>
  <c r="DZ83" i="7"/>
  <c r="DY83" i="7"/>
  <c r="DX83" i="7"/>
  <c r="DW83" i="7"/>
  <c r="DV83" i="7"/>
  <c r="DU83" i="7"/>
  <c r="DT83" i="7"/>
  <c r="DS83" i="7"/>
  <c r="DR83" i="7"/>
  <c r="DQ83" i="7"/>
  <c r="DP83" i="7"/>
  <c r="DO83" i="7"/>
  <c r="DN83" i="7"/>
  <c r="CJ83" i="7"/>
  <c r="BB83" i="7"/>
  <c r="RL82" i="7"/>
  <c r="G7" i="2" s="1"/>
  <c r="RK82" i="7"/>
  <c r="F7" i="2" s="1"/>
  <c r="RE82" i="7"/>
  <c r="B7" i="2" s="1"/>
  <c r="RD82" i="7"/>
  <c r="A7" i="2" s="1"/>
  <c r="GC82" i="7"/>
  <c r="GB82" i="7"/>
  <c r="GA82" i="7"/>
  <c r="FZ82" i="7"/>
  <c r="FY82" i="7"/>
  <c r="FX82" i="7"/>
  <c r="FW82" i="7"/>
  <c r="FV82" i="7"/>
  <c r="FU82" i="7"/>
  <c r="FT82" i="7"/>
  <c r="FS82" i="7"/>
  <c r="FR82" i="7"/>
  <c r="FO82" i="7"/>
  <c r="FN82" i="7"/>
  <c r="FM82" i="7"/>
  <c r="FL82" i="7"/>
  <c r="FK82" i="7"/>
  <c r="FJ82" i="7"/>
  <c r="FI82" i="7"/>
  <c r="FH82" i="7"/>
  <c r="FG82" i="7"/>
  <c r="FF82" i="7"/>
  <c r="FE82" i="7"/>
  <c r="FD82" i="7"/>
  <c r="FC82" i="7"/>
  <c r="FB82" i="7"/>
  <c r="EY82" i="7"/>
  <c r="EX82" i="7"/>
  <c r="EW82" i="7"/>
  <c r="EV82" i="7"/>
  <c r="EU82" i="7"/>
  <c r="ET82" i="7"/>
  <c r="ES82" i="7"/>
  <c r="ER82" i="7"/>
  <c r="EQ82" i="7"/>
  <c r="EP82" i="7"/>
  <c r="EO82" i="7"/>
  <c r="EN82" i="7"/>
  <c r="EM82" i="7"/>
  <c r="EL82" i="7"/>
  <c r="EK82" i="7"/>
  <c r="EJ82" i="7"/>
  <c r="EI82" i="7"/>
  <c r="EH82" i="7"/>
  <c r="EG82" i="7"/>
  <c r="EF82" i="7"/>
  <c r="EC82" i="7"/>
  <c r="EB82" i="7"/>
  <c r="EA82" i="7"/>
  <c r="DZ82" i="7"/>
  <c r="DY82" i="7"/>
  <c r="DX82" i="7"/>
  <c r="DW82" i="7"/>
  <c r="DV82" i="7"/>
  <c r="DU82" i="7"/>
  <c r="DT82" i="7"/>
  <c r="DS82" i="7"/>
  <c r="DR82" i="7"/>
  <c r="DQ82" i="7"/>
  <c r="DP82" i="7"/>
  <c r="DO82" i="7"/>
  <c r="DN82" i="7"/>
  <c r="CJ82" i="7"/>
  <c r="BB82" i="7"/>
  <c r="RL81" i="7"/>
  <c r="G6" i="2" s="1"/>
  <c r="RK81" i="7"/>
  <c r="F6" i="2" s="1"/>
  <c r="RE81" i="7"/>
  <c r="B6" i="2" s="1"/>
  <c r="RD81" i="7"/>
  <c r="A6" i="2" s="1"/>
  <c r="GC81" i="7"/>
  <c r="GB81" i="7"/>
  <c r="GA81" i="7"/>
  <c r="FZ81" i="7"/>
  <c r="FY81" i="7"/>
  <c r="FX81" i="7"/>
  <c r="FW81" i="7"/>
  <c r="FV81" i="7"/>
  <c r="FU81" i="7"/>
  <c r="FT81" i="7"/>
  <c r="FS81" i="7"/>
  <c r="FR81" i="7"/>
  <c r="FO81" i="7"/>
  <c r="FN81" i="7"/>
  <c r="FM81" i="7"/>
  <c r="FL81" i="7"/>
  <c r="FK81" i="7"/>
  <c r="FJ81" i="7"/>
  <c r="FI81" i="7"/>
  <c r="FH81" i="7"/>
  <c r="FG81" i="7"/>
  <c r="FF81" i="7"/>
  <c r="FE81" i="7"/>
  <c r="FD81" i="7"/>
  <c r="FC81" i="7"/>
  <c r="FB81" i="7"/>
  <c r="EY81" i="7"/>
  <c r="EX81" i="7"/>
  <c r="EW81" i="7"/>
  <c r="EV81" i="7"/>
  <c r="EU81" i="7"/>
  <c r="ET81" i="7"/>
  <c r="ES81" i="7"/>
  <c r="ER81" i="7"/>
  <c r="EQ81" i="7"/>
  <c r="EP81" i="7"/>
  <c r="EO81" i="7"/>
  <c r="EN81" i="7"/>
  <c r="EM81" i="7"/>
  <c r="EL81" i="7"/>
  <c r="EK81" i="7"/>
  <c r="EJ81" i="7"/>
  <c r="EI81" i="7"/>
  <c r="EH81" i="7"/>
  <c r="EG81" i="7"/>
  <c r="EF81" i="7"/>
  <c r="EC81" i="7"/>
  <c r="EB81" i="7"/>
  <c r="EA81" i="7"/>
  <c r="DZ81" i="7"/>
  <c r="DY81" i="7"/>
  <c r="DX81" i="7"/>
  <c r="DW81" i="7"/>
  <c r="DV81" i="7"/>
  <c r="DU81" i="7"/>
  <c r="DT81" i="7"/>
  <c r="DS81" i="7"/>
  <c r="DR81" i="7"/>
  <c r="DQ81" i="7"/>
  <c r="DP81" i="7"/>
  <c r="DO81" i="7"/>
  <c r="DN81" i="7"/>
  <c r="CJ81" i="7"/>
  <c r="BB81" i="7"/>
  <c r="RL80" i="7"/>
  <c r="G5" i="2" s="1"/>
  <c r="RK80" i="7"/>
  <c r="F5" i="2" s="1"/>
  <c r="RE80" i="7"/>
  <c r="B5" i="2" s="1"/>
  <c r="RD80" i="7"/>
  <c r="A5" i="2" s="1"/>
  <c r="GC80" i="7"/>
  <c r="GB80" i="7"/>
  <c r="GA80" i="7"/>
  <c r="FZ80" i="7"/>
  <c r="FY80" i="7"/>
  <c r="FX80" i="7"/>
  <c r="FW80" i="7"/>
  <c r="FV80" i="7"/>
  <c r="FU80" i="7"/>
  <c r="FT80" i="7"/>
  <c r="FS80" i="7"/>
  <c r="FR80" i="7"/>
  <c r="FO80" i="7"/>
  <c r="FN80" i="7"/>
  <c r="FM80" i="7"/>
  <c r="FL80" i="7"/>
  <c r="FK80" i="7"/>
  <c r="FJ80" i="7"/>
  <c r="FI80" i="7"/>
  <c r="FH80" i="7"/>
  <c r="FG80" i="7"/>
  <c r="FF80" i="7"/>
  <c r="FE80" i="7"/>
  <c r="FD80" i="7"/>
  <c r="FC80" i="7"/>
  <c r="FB80" i="7"/>
  <c r="EY80" i="7"/>
  <c r="EX80" i="7"/>
  <c r="EW80" i="7"/>
  <c r="EV80" i="7"/>
  <c r="EU80" i="7"/>
  <c r="ET80" i="7"/>
  <c r="ES80" i="7"/>
  <c r="ER80" i="7"/>
  <c r="EQ80" i="7"/>
  <c r="EP80" i="7"/>
  <c r="EO80" i="7"/>
  <c r="EN80" i="7"/>
  <c r="EM80" i="7"/>
  <c r="EL80" i="7"/>
  <c r="EK80" i="7"/>
  <c r="EJ80" i="7"/>
  <c r="EI80" i="7"/>
  <c r="EH80" i="7"/>
  <c r="EG80" i="7"/>
  <c r="EF80" i="7"/>
  <c r="EC80" i="7"/>
  <c r="EB80" i="7"/>
  <c r="EA80" i="7"/>
  <c r="DZ80" i="7"/>
  <c r="DY80" i="7"/>
  <c r="DX80" i="7"/>
  <c r="DW80" i="7"/>
  <c r="DV80" i="7"/>
  <c r="DU80" i="7"/>
  <c r="DT80" i="7"/>
  <c r="DS80" i="7"/>
  <c r="DR80" i="7"/>
  <c r="DQ80" i="7"/>
  <c r="DP80" i="7"/>
  <c r="DO80" i="7"/>
  <c r="DN80" i="7"/>
  <c r="CJ80" i="7"/>
  <c r="BB80" i="7"/>
  <c r="RL79" i="7"/>
  <c r="G4" i="2" s="1"/>
  <c r="RK79" i="7"/>
  <c r="F4" i="2" s="1"/>
  <c r="RE79" i="7"/>
  <c r="B4" i="2" s="1"/>
  <c r="RD79" i="7"/>
  <c r="A4" i="2" s="1"/>
  <c r="GC79" i="7"/>
  <c r="GB79" i="7"/>
  <c r="GA79" i="7"/>
  <c r="FZ79" i="7"/>
  <c r="FY79" i="7"/>
  <c r="FX79" i="7"/>
  <c r="FW79" i="7"/>
  <c r="FV79" i="7"/>
  <c r="FU79" i="7"/>
  <c r="FT79" i="7"/>
  <c r="FS79" i="7"/>
  <c r="FR79" i="7"/>
  <c r="FO79" i="7"/>
  <c r="FN79" i="7"/>
  <c r="FM79" i="7"/>
  <c r="FL79" i="7"/>
  <c r="FK79" i="7"/>
  <c r="FJ79" i="7"/>
  <c r="FI79" i="7"/>
  <c r="FH79" i="7"/>
  <c r="FG79" i="7"/>
  <c r="FF79" i="7"/>
  <c r="FE79" i="7"/>
  <c r="FD79" i="7"/>
  <c r="FC79" i="7"/>
  <c r="FB79" i="7"/>
  <c r="EY79" i="7"/>
  <c r="EX79" i="7"/>
  <c r="EW79" i="7"/>
  <c r="EV79" i="7"/>
  <c r="EU79" i="7"/>
  <c r="ET79" i="7"/>
  <c r="ES79" i="7"/>
  <c r="ER79" i="7"/>
  <c r="EQ79" i="7"/>
  <c r="EP79" i="7"/>
  <c r="EO79" i="7"/>
  <c r="EN79" i="7"/>
  <c r="EM79" i="7"/>
  <c r="EL79" i="7"/>
  <c r="EK79" i="7"/>
  <c r="EJ79" i="7"/>
  <c r="EI79" i="7"/>
  <c r="EH79" i="7"/>
  <c r="EG79" i="7"/>
  <c r="EF79" i="7"/>
  <c r="EC79" i="7"/>
  <c r="EB79" i="7"/>
  <c r="EA79" i="7"/>
  <c r="DZ79" i="7"/>
  <c r="DY79" i="7"/>
  <c r="DX79" i="7"/>
  <c r="DW79" i="7"/>
  <c r="DV79" i="7"/>
  <c r="DU79" i="7"/>
  <c r="DT79" i="7"/>
  <c r="DS79" i="7"/>
  <c r="DR79" i="7"/>
  <c r="DQ79" i="7"/>
  <c r="DP79" i="7"/>
  <c r="DO79" i="7"/>
  <c r="DN79" i="7"/>
  <c r="CJ79" i="7"/>
  <c r="BB79" i="7"/>
  <c r="RL78" i="7"/>
  <c r="G3" i="2" s="1"/>
  <c r="RK78" i="7"/>
  <c r="F3" i="2" s="1"/>
  <c r="RE78" i="7"/>
  <c r="B3" i="2" s="1"/>
  <c r="RD78" i="7"/>
  <c r="A3" i="2" s="1"/>
  <c r="GC78" i="7"/>
  <c r="GB78" i="7"/>
  <c r="GA78" i="7"/>
  <c r="FZ78" i="7"/>
  <c r="FY78" i="7"/>
  <c r="FX78" i="7"/>
  <c r="FW78" i="7"/>
  <c r="FV78" i="7"/>
  <c r="FU78" i="7"/>
  <c r="FT78" i="7"/>
  <c r="FS78" i="7"/>
  <c r="FR78" i="7"/>
  <c r="FO78" i="7"/>
  <c r="FN78" i="7"/>
  <c r="FM78" i="7"/>
  <c r="FL78" i="7"/>
  <c r="FK78" i="7"/>
  <c r="FJ78" i="7"/>
  <c r="FI78" i="7"/>
  <c r="FH78" i="7"/>
  <c r="FG78" i="7"/>
  <c r="FF78" i="7"/>
  <c r="FE78" i="7"/>
  <c r="FD78" i="7"/>
  <c r="FC78" i="7"/>
  <c r="FB78" i="7"/>
  <c r="EY78" i="7"/>
  <c r="EX78" i="7"/>
  <c r="EW78" i="7"/>
  <c r="EV78" i="7"/>
  <c r="EU78" i="7"/>
  <c r="ET78" i="7"/>
  <c r="ES78" i="7"/>
  <c r="ER78" i="7"/>
  <c r="EQ78" i="7"/>
  <c r="EP78" i="7"/>
  <c r="EO78" i="7"/>
  <c r="EN78" i="7"/>
  <c r="EM78" i="7"/>
  <c r="EL78" i="7"/>
  <c r="EK78" i="7"/>
  <c r="EJ78" i="7"/>
  <c r="EI78" i="7"/>
  <c r="EH78" i="7"/>
  <c r="EG78" i="7"/>
  <c r="EF78" i="7"/>
  <c r="EC78" i="7"/>
  <c r="EB78" i="7"/>
  <c r="EA78" i="7"/>
  <c r="DZ78" i="7"/>
  <c r="DY78" i="7"/>
  <c r="DX78" i="7"/>
  <c r="DW78" i="7"/>
  <c r="DV78" i="7"/>
  <c r="DU78" i="7"/>
  <c r="DT78" i="7"/>
  <c r="DS78" i="7"/>
  <c r="DR78" i="7"/>
  <c r="DQ78" i="7"/>
  <c r="DP78" i="7"/>
  <c r="DO78" i="7"/>
  <c r="DN78" i="7"/>
  <c r="CJ78" i="7"/>
  <c r="BB78" i="7"/>
  <c r="RL77" i="7"/>
  <c r="G2" i="2" s="1"/>
  <c r="RK77" i="7"/>
  <c r="F2" i="2" s="1"/>
  <c r="RE77" i="7"/>
  <c r="B2" i="2" s="1"/>
  <c r="RD77" i="7"/>
  <c r="A2" i="2" s="1"/>
  <c r="GC77" i="7"/>
  <c r="GB77" i="7"/>
  <c r="GA77" i="7"/>
  <c r="FZ77" i="7"/>
  <c r="FY77" i="7"/>
  <c r="FX77" i="7"/>
  <c r="FW77" i="7"/>
  <c r="FV77" i="7"/>
  <c r="FU77" i="7"/>
  <c r="FT77" i="7"/>
  <c r="FS77" i="7"/>
  <c r="FR77" i="7"/>
  <c r="FO77" i="7"/>
  <c r="FN77" i="7"/>
  <c r="FM77" i="7"/>
  <c r="FL77" i="7"/>
  <c r="FK77" i="7"/>
  <c r="FJ77" i="7"/>
  <c r="FI77" i="7"/>
  <c r="FH77" i="7"/>
  <c r="FG77" i="7"/>
  <c r="FF77" i="7"/>
  <c r="FE77" i="7"/>
  <c r="FD77" i="7"/>
  <c r="FC77" i="7"/>
  <c r="FB77" i="7"/>
  <c r="EY77" i="7"/>
  <c r="EX77" i="7"/>
  <c r="EW77" i="7"/>
  <c r="EV77" i="7"/>
  <c r="EU77" i="7"/>
  <c r="ET77" i="7"/>
  <c r="ES77" i="7"/>
  <c r="ER77" i="7"/>
  <c r="EQ77" i="7"/>
  <c r="EP77" i="7"/>
  <c r="EO77" i="7"/>
  <c r="EN77" i="7"/>
  <c r="EM77" i="7"/>
  <c r="EL77" i="7"/>
  <c r="EK77" i="7"/>
  <c r="EJ77" i="7"/>
  <c r="EI77" i="7"/>
  <c r="EH77" i="7"/>
  <c r="EG77" i="7"/>
  <c r="EF77" i="7"/>
  <c r="EC77" i="7"/>
  <c r="EB77" i="7"/>
  <c r="EA77" i="7"/>
  <c r="DZ77" i="7"/>
  <c r="DY77" i="7"/>
  <c r="DX77" i="7"/>
  <c r="DW77" i="7"/>
  <c r="DV77" i="7"/>
  <c r="DU77" i="7"/>
  <c r="DT77" i="7"/>
  <c r="DS77" i="7"/>
  <c r="DR77" i="7"/>
  <c r="DQ77" i="7"/>
  <c r="DP77" i="7"/>
  <c r="DO77" i="7"/>
  <c r="DN77" i="7"/>
  <c r="CJ77" i="7"/>
  <c r="BB77" i="7"/>
  <c r="RN71" i="7"/>
  <c r="H32" i="8" s="1"/>
  <c r="RM71" i="7"/>
  <c r="G32" i="8" s="1"/>
  <c r="RE71" i="7"/>
  <c r="B32" i="8" s="1"/>
  <c r="RD71" i="7"/>
  <c r="A32" i="8" s="1"/>
  <c r="RN70" i="7"/>
  <c r="H31" i="8" s="1"/>
  <c r="RM70" i="7"/>
  <c r="G31" i="8" s="1"/>
  <c r="RE70" i="7"/>
  <c r="B31" i="8" s="1"/>
  <c r="RD70" i="7"/>
  <c r="A31" i="8" s="1"/>
  <c r="RN69" i="7"/>
  <c r="H30" i="8" s="1"/>
  <c r="RM69" i="7"/>
  <c r="G30" i="8" s="1"/>
  <c r="RE69" i="7"/>
  <c r="B30" i="8" s="1"/>
  <c r="RD69" i="7"/>
  <c r="A30" i="8" s="1"/>
  <c r="RN68" i="7"/>
  <c r="H29" i="8" s="1"/>
  <c r="RM68" i="7"/>
  <c r="G29" i="8" s="1"/>
  <c r="RE68" i="7"/>
  <c r="B29" i="8" s="1"/>
  <c r="RD68" i="7"/>
  <c r="A29" i="8" s="1"/>
  <c r="RN67" i="7"/>
  <c r="H28" i="8" s="1"/>
  <c r="RM67" i="7"/>
  <c r="G28" i="8" s="1"/>
  <c r="RE67" i="7"/>
  <c r="B28" i="8" s="1"/>
  <c r="RD67" i="7"/>
  <c r="A28" i="8" s="1"/>
  <c r="RN66" i="7"/>
  <c r="H27" i="8" s="1"/>
  <c r="RM66" i="7"/>
  <c r="G27" i="8" s="1"/>
  <c r="RE66" i="7"/>
  <c r="B27" i="8" s="1"/>
  <c r="RD66" i="7"/>
  <c r="A27" i="8" s="1"/>
  <c r="RN65" i="7"/>
  <c r="H26" i="8" s="1"/>
  <c r="RM65" i="7"/>
  <c r="G26" i="8" s="1"/>
  <c r="RE65" i="7"/>
  <c r="B26" i="8" s="1"/>
  <c r="RD65" i="7"/>
  <c r="A26" i="8" s="1"/>
  <c r="RN64" i="7"/>
  <c r="H25" i="8" s="1"/>
  <c r="RM64" i="7"/>
  <c r="G25" i="8" s="1"/>
  <c r="RE64" i="7"/>
  <c r="B25" i="8" s="1"/>
  <c r="RD64" i="7"/>
  <c r="A25" i="8" s="1"/>
  <c r="RN63" i="7"/>
  <c r="RW63" i="7" s="1"/>
  <c r="M24" i="8" s="1"/>
  <c r="RM63" i="7"/>
  <c r="G24" i="8" s="1"/>
  <c r="RE63" i="7"/>
  <c r="B24" i="8" s="1"/>
  <c r="RD63" i="7"/>
  <c r="A24" i="8" s="1"/>
  <c r="RN62" i="7"/>
  <c r="H23" i="8" s="1"/>
  <c r="RM62" i="7"/>
  <c r="G23" i="8" s="1"/>
  <c r="RE62" i="7"/>
  <c r="B23" i="8" s="1"/>
  <c r="RD62" i="7"/>
  <c r="A23" i="8" s="1"/>
  <c r="RN61" i="7"/>
  <c r="H22" i="8" s="1"/>
  <c r="RM61" i="7"/>
  <c r="G22" i="8" s="1"/>
  <c r="RE61" i="7"/>
  <c r="B22" i="8" s="1"/>
  <c r="RD61" i="7"/>
  <c r="A22" i="8" s="1"/>
  <c r="RN60" i="7"/>
  <c r="H21" i="8" s="1"/>
  <c r="RM60" i="7"/>
  <c r="G21" i="8" s="1"/>
  <c r="RE60" i="7"/>
  <c r="B21" i="8" s="1"/>
  <c r="RD60" i="7"/>
  <c r="A21" i="8" s="1"/>
  <c r="RN59" i="7"/>
  <c r="H20" i="8" s="1"/>
  <c r="RM59" i="7"/>
  <c r="G20" i="8" s="1"/>
  <c r="RE59" i="7"/>
  <c r="B20" i="8" s="1"/>
  <c r="RD59" i="7"/>
  <c r="A20" i="8" s="1"/>
  <c r="RN58" i="7"/>
  <c r="H19" i="8" s="1"/>
  <c r="RM58" i="7"/>
  <c r="G19" i="8" s="1"/>
  <c r="RE58" i="7"/>
  <c r="B19" i="8" s="1"/>
  <c r="RD58" i="7"/>
  <c r="A19" i="8" s="1"/>
  <c r="RN57" i="7"/>
  <c r="H18" i="8" s="1"/>
  <c r="RM57" i="7"/>
  <c r="G18" i="8" s="1"/>
  <c r="RE57" i="7"/>
  <c r="B18" i="8" s="1"/>
  <c r="RD57" i="7"/>
  <c r="A18" i="8" s="1"/>
  <c r="RN56" i="7"/>
  <c r="RW56" i="7" s="1"/>
  <c r="M17" i="8" s="1"/>
  <c r="RM56" i="7"/>
  <c r="G17" i="8" s="1"/>
  <c r="RE56" i="7"/>
  <c r="B17" i="8" s="1"/>
  <c r="RD56" i="7"/>
  <c r="A17" i="8" s="1"/>
  <c r="RN55" i="7"/>
  <c r="H16" i="8" s="1"/>
  <c r="RM55" i="7"/>
  <c r="G16" i="8" s="1"/>
  <c r="RE55" i="7"/>
  <c r="B16" i="8" s="1"/>
  <c r="RD55" i="7"/>
  <c r="A16" i="8" s="1"/>
  <c r="RN54" i="7"/>
  <c r="H15" i="8" s="1"/>
  <c r="RM54" i="7"/>
  <c r="G15" i="8" s="1"/>
  <c r="RE54" i="7"/>
  <c r="B15" i="8" s="1"/>
  <c r="RD54" i="7"/>
  <c r="A15" i="8" s="1"/>
  <c r="RN53" i="7"/>
  <c r="H14" i="8" s="1"/>
  <c r="RM53" i="7"/>
  <c r="G14" i="8" s="1"/>
  <c r="RE53" i="7"/>
  <c r="B14" i="8" s="1"/>
  <c r="RD53" i="7"/>
  <c r="A14" i="8" s="1"/>
  <c r="RN52" i="7"/>
  <c r="H13" i="8" s="1"/>
  <c r="RM52" i="7"/>
  <c r="G13" i="8" s="1"/>
  <c r="RE52" i="7"/>
  <c r="B13" i="8" s="1"/>
  <c r="RD52" i="7"/>
  <c r="A13" i="8" s="1"/>
  <c r="RN51" i="7"/>
  <c r="H12" i="8" s="1"/>
  <c r="RM51" i="7"/>
  <c r="G12" i="8" s="1"/>
  <c r="RE51" i="7"/>
  <c r="B12" i="8" s="1"/>
  <c r="RD51" i="7"/>
  <c r="A12" i="8" s="1"/>
  <c r="RN50" i="7"/>
  <c r="H11" i="8" s="1"/>
  <c r="RM50" i="7"/>
  <c r="G11" i="8" s="1"/>
  <c r="RE50" i="7"/>
  <c r="B11" i="8" s="1"/>
  <c r="RD50" i="7"/>
  <c r="A11" i="8" s="1"/>
  <c r="RN49" i="7"/>
  <c r="H10" i="8" s="1"/>
  <c r="RM49" i="7"/>
  <c r="G10" i="8" s="1"/>
  <c r="RE49" i="7"/>
  <c r="B10" i="8" s="1"/>
  <c r="RD49" i="7"/>
  <c r="A10" i="8" s="1"/>
  <c r="RN48" i="7"/>
  <c r="H9" i="8" s="1"/>
  <c r="RM48" i="7"/>
  <c r="G9" i="8" s="1"/>
  <c r="RE48" i="7"/>
  <c r="B9" i="8" s="1"/>
  <c r="RD48" i="7"/>
  <c r="A9" i="8" s="1"/>
  <c r="RN47" i="7"/>
  <c r="H8" i="8" s="1"/>
  <c r="RM47" i="7"/>
  <c r="G8" i="8" s="1"/>
  <c r="RE47" i="7"/>
  <c r="B8" i="8" s="1"/>
  <c r="RD47" i="7"/>
  <c r="A8" i="8" s="1"/>
  <c r="RN46" i="7"/>
  <c r="H7" i="8" s="1"/>
  <c r="RM46" i="7"/>
  <c r="G7" i="8" s="1"/>
  <c r="RE46" i="7"/>
  <c r="B7" i="8" s="1"/>
  <c r="RD46" i="7"/>
  <c r="A7" i="8" s="1"/>
  <c r="RN45" i="7"/>
  <c r="H6" i="8" s="1"/>
  <c r="RM45" i="7"/>
  <c r="G6" i="8" s="1"/>
  <c r="RE45" i="7"/>
  <c r="B6" i="8" s="1"/>
  <c r="RD45" i="7"/>
  <c r="A6" i="8" s="1"/>
  <c r="RN44" i="7"/>
  <c r="H5" i="8" s="1"/>
  <c r="RM44" i="7"/>
  <c r="G5" i="8" s="1"/>
  <c r="RE44" i="7"/>
  <c r="B5" i="8" s="1"/>
  <c r="RD44" i="7"/>
  <c r="A5" i="8" s="1"/>
  <c r="RN43" i="7"/>
  <c r="H4" i="8" s="1"/>
  <c r="RM43" i="7"/>
  <c r="G4" i="8" s="1"/>
  <c r="RE43" i="7"/>
  <c r="B4" i="8" s="1"/>
  <c r="RD43" i="7"/>
  <c r="A4" i="8" s="1"/>
  <c r="RN42" i="7"/>
  <c r="H3" i="8" s="1"/>
  <c r="RM42" i="7"/>
  <c r="G3" i="8" s="1"/>
  <c r="RE42" i="7"/>
  <c r="B3" i="8" s="1"/>
  <c r="RD42" i="7"/>
  <c r="A3" i="8" s="1"/>
  <c r="RN41" i="7"/>
  <c r="H2" i="8" s="1"/>
  <c r="RM41" i="7"/>
  <c r="RV41" i="7" s="1"/>
  <c r="L2" i="8" s="1"/>
  <c r="RE41" i="7"/>
  <c r="B2" i="8" s="1"/>
  <c r="RD41" i="7"/>
  <c r="A2" i="8" s="1"/>
  <c r="RM35" i="7"/>
  <c r="H32" i="10" s="1"/>
  <c r="RL35" i="7"/>
  <c r="G32" i="10" s="1"/>
  <c r="RE35" i="7"/>
  <c r="B32" i="10" s="1"/>
  <c r="RD35" i="7"/>
  <c r="A32" i="10" s="1"/>
  <c r="IG35" i="7"/>
  <c r="IF35" i="7"/>
  <c r="IE35" i="7"/>
  <c r="ID35" i="7"/>
  <c r="IC35" i="7"/>
  <c r="IB35" i="7"/>
  <c r="IA35" i="7"/>
  <c r="HZ35" i="7"/>
  <c r="HM35" i="7"/>
  <c r="HL35" i="7"/>
  <c r="HK35" i="7"/>
  <c r="HJ35" i="7"/>
  <c r="HI35" i="7"/>
  <c r="HH35" i="7"/>
  <c r="HG35" i="7"/>
  <c r="HF35" i="7"/>
  <c r="HE35" i="7"/>
  <c r="HD35" i="7"/>
  <c r="HC35" i="7"/>
  <c r="HB35" i="7"/>
  <c r="EU35" i="7"/>
  <c r="ET35" i="7"/>
  <c r="RM34" i="7"/>
  <c r="H31" i="10" s="1"/>
  <c r="RL34" i="7"/>
  <c r="G31" i="10" s="1"/>
  <c r="RE34" i="7"/>
  <c r="B31" i="10" s="1"/>
  <c r="RD34" i="7"/>
  <c r="A31" i="10" s="1"/>
  <c r="IG34" i="7"/>
  <c r="IF34" i="7"/>
  <c r="IE34" i="7"/>
  <c r="ID34" i="7"/>
  <c r="IC34" i="7"/>
  <c r="IB34" i="7"/>
  <c r="IA34" i="7"/>
  <c r="HZ34" i="7"/>
  <c r="HM34" i="7"/>
  <c r="HL34" i="7"/>
  <c r="HK34" i="7"/>
  <c r="HJ34" i="7"/>
  <c r="HI34" i="7"/>
  <c r="HH34" i="7"/>
  <c r="HG34" i="7"/>
  <c r="HF34" i="7"/>
  <c r="HE34" i="7"/>
  <c r="HD34" i="7"/>
  <c r="HC34" i="7"/>
  <c r="HB34" i="7"/>
  <c r="ET34" i="7"/>
  <c r="RM33" i="7"/>
  <c r="H30" i="10" s="1"/>
  <c r="RL33" i="7"/>
  <c r="G30" i="10" s="1"/>
  <c r="RE33" i="7"/>
  <c r="B30" i="10" s="1"/>
  <c r="RD33" i="7"/>
  <c r="A30" i="10" s="1"/>
  <c r="IG33" i="7"/>
  <c r="IF33" i="7"/>
  <c r="IE33" i="7"/>
  <c r="ID33" i="7"/>
  <c r="IC33" i="7"/>
  <c r="IB33" i="7"/>
  <c r="IA33" i="7"/>
  <c r="HZ33" i="7"/>
  <c r="HM33" i="7"/>
  <c r="HL33" i="7"/>
  <c r="HK33" i="7"/>
  <c r="HJ33" i="7"/>
  <c r="HI33" i="7"/>
  <c r="HH33" i="7"/>
  <c r="HG33" i="7"/>
  <c r="HF33" i="7"/>
  <c r="HE33" i="7"/>
  <c r="HD33" i="7"/>
  <c r="HC33" i="7"/>
  <c r="HB33" i="7"/>
  <c r="ET33" i="7"/>
  <c r="RM32" i="7"/>
  <c r="H29" i="10" s="1"/>
  <c r="RL32" i="7"/>
  <c r="G29" i="10" s="1"/>
  <c r="RE32" i="7"/>
  <c r="B29" i="10" s="1"/>
  <c r="RD32" i="7"/>
  <c r="A29" i="10" s="1"/>
  <c r="IG32" i="7"/>
  <c r="IF32" i="7"/>
  <c r="IE32" i="7"/>
  <c r="ID32" i="7"/>
  <c r="IC32" i="7"/>
  <c r="IB32" i="7"/>
  <c r="IA32" i="7"/>
  <c r="HZ32" i="7"/>
  <c r="HM32" i="7"/>
  <c r="HL32" i="7"/>
  <c r="HK32" i="7"/>
  <c r="HJ32" i="7"/>
  <c r="HI32" i="7"/>
  <c r="HH32" i="7"/>
  <c r="HG32" i="7"/>
  <c r="HF32" i="7"/>
  <c r="HE32" i="7"/>
  <c r="HD32" i="7"/>
  <c r="HC32" i="7"/>
  <c r="HB32" i="7"/>
  <c r="ET32" i="7"/>
  <c r="RM31" i="7"/>
  <c r="H28" i="10" s="1"/>
  <c r="RL31" i="7"/>
  <c r="G28" i="10" s="1"/>
  <c r="RE31" i="7"/>
  <c r="B28" i="10" s="1"/>
  <c r="RD31" i="7"/>
  <c r="A28" i="10" s="1"/>
  <c r="IG31" i="7"/>
  <c r="IF31" i="7"/>
  <c r="IE31" i="7"/>
  <c r="ID31" i="7"/>
  <c r="IC31" i="7"/>
  <c r="IB31" i="7"/>
  <c r="IA31" i="7"/>
  <c r="HZ31" i="7"/>
  <c r="HM31" i="7"/>
  <c r="HL31" i="7"/>
  <c r="HK31" i="7"/>
  <c r="HJ31" i="7"/>
  <c r="HI31" i="7"/>
  <c r="HH31" i="7"/>
  <c r="HG31" i="7"/>
  <c r="HF31" i="7"/>
  <c r="HE31" i="7"/>
  <c r="HD31" i="7"/>
  <c r="HC31" i="7"/>
  <c r="HB31" i="7"/>
  <c r="ET31" i="7"/>
  <c r="RM30" i="7"/>
  <c r="H27" i="10" s="1"/>
  <c r="RL30" i="7"/>
  <c r="G27" i="10" s="1"/>
  <c r="RE30" i="7"/>
  <c r="B27" i="10" s="1"/>
  <c r="RD30" i="7"/>
  <c r="A27" i="10" s="1"/>
  <c r="IG30" i="7"/>
  <c r="IF30" i="7"/>
  <c r="IE30" i="7"/>
  <c r="ID30" i="7"/>
  <c r="IC30" i="7"/>
  <c r="IB30" i="7"/>
  <c r="IA30" i="7"/>
  <c r="HZ30" i="7"/>
  <c r="HM30" i="7"/>
  <c r="HL30" i="7"/>
  <c r="HK30" i="7"/>
  <c r="HJ30" i="7"/>
  <c r="HI30" i="7"/>
  <c r="HH30" i="7"/>
  <c r="HG30" i="7"/>
  <c r="HF30" i="7"/>
  <c r="HE30" i="7"/>
  <c r="HD30" i="7"/>
  <c r="HC30" i="7"/>
  <c r="HB30" i="7"/>
  <c r="ET30" i="7"/>
  <c r="RM29" i="7"/>
  <c r="H26" i="10" s="1"/>
  <c r="RL29" i="7"/>
  <c r="G26" i="10" s="1"/>
  <c r="RE29" i="7"/>
  <c r="B26" i="10" s="1"/>
  <c r="RD29" i="7"/>
  <c r="A26" i="10" s="1"/>
  <c r="IG29" i="7"/>
  <c r="IF29" i="7"/>
  <c r="IE29" i="7"/>
  <c r="ID29" i="7"/>
  <c r="IC29" i="7"/>
  <c r="IB29" i="7"/>
  <c r="IA29" i="7"/>
  <c r="HZ29" i="7"/>
  <c r="HM29" i="7"/>
  <c r="HL29" i="7"/>
  <c r="HK29" i="7"/>
  <c r="HJ29" i="7"/>
  <c r="HI29" i="7"/>
  <c r="HH29" i="7"/>
  <c r="HG29" i="7"/>
  <c r="HF29" i="7"/>
  <c r="HE29" i="7"/>
  <c r="HD29" i="7"/>
  <c r="HC29" i="7"/>
  <c r="HB29" i="7"/>
  <c r="ET29" i="7"/>
  <c r="RM28" i="7"/>
  <c r="H25" i="10" s="1"/>
  <c r="RL28" i="7"/>
  <c r="G25" i="10" s="1"/>
  <c r="RE28" i="7"/>
  <c r="B25" i="10" s="1"/>
  <c r="RD28" i="7"/>
  <c r="A25" i="10" s="1"/>
  <c r="IG28" i="7"/>
  <c r="IF28" i="7"/>
  <c r="IE28" i="7"/>
  <c r="ID28" i="7"/>
  <c r="IC28" i="7"/>
  <c r="IB28" i="7"/>
  <c r="IA28" i="7"/>
  <c r="HZ28" i="7"/>
  <c r="HM28" i="7"/>
  <c r="HL28" i="7"/>
  <c r="HK28" i="7"/>
  <c r="HJ28" i="7"/>
  <c r="HI28" i="7"/>
  <c r="HH28" i="7"/>
  <c r="HG28" i="7"/>
  <c r="HF28" i="7"/>
  <c r="HE28" i="7"/>
  <c r="HD28" i="7"/>
  <c r="HC28" i="7"/>
  <c r="HB28" i="7"/>
  <c r="ET28" i="7"/>
  <c r="RM27" i="7"/>
  <c r="H24" i="10" s="1"/>
  <c r="RL27" i="7"/>
  <c r="G24" i="10" s="1"/>
  <c r="RE27" i="7"/>
  <c r="B24" i="10" s="1"/>
  <c r="RD27" i="7"/>
  <c r="A24" i="10" s="1"/>
  <c r="IG27" i="7"/>
  <c r="IF27" i="7"/>
  <c r="IE27" i="7"/>
  <c r="ID27" i="7"/>
  <c r="IC27" i="7"/>
  <c r="IB27" i="7"/>
  <c r="IA27" i="7"/>
  <c r="HZ27" i="7"/>
  <c r="HM27" i="7"/>
  <c r="HL27" i="7"/>
  <c r="HK27" i="7"/>
  <c r="HJ27" i="7"/>
  <c r="HI27" i="7"/>
  <c r="HH27" i="7"/>
  <c r="HG27" i="7"/>
  <c r="HF27" i="7"/>
  <c r="HE27" i="7"/>
  <c r="HD27" i="7"/>
  <c r="HC27" i="7"/>
  <c r="HB27" i="7"/>
  <c r="ET27" i="7"/>
  <c r="RM26" i="7"/>
  <c r="H23" i="10" s="1"/>
  <c r="RL26" i="7"/>
  <c r="G23" i="10" s="1"/>
  <c r="RE26" i="7"/>
  <c r="B23" i="10" s="1"/>
  <c r="RD26" i="7"/>
  <c r="A23" i="10" s="1"/>
  <c r="IG26" i="7"/>
  <c r="IF26" i="7"/>
  <c r="IE26" i="7"/>
  <c r="ID26" i="7"/>
  <c r="IC26" i="7"/>
  <c r="IB26" i="7"/>
  <c r="IA26" i="7"/>
  <c r="HZ26" i="7"/>
  <c r="HM26" i="7"/>
  <c r="HL26" i="7"/>
  <c r="HK26" i="7"/>
  <c r="HJ26" i="7"/>
  <c r="HI26" i="7"/>
  <c r="HH26" i="7"/>
  <c r="HG26" i="7"/>
  <c r="HF26" i="7"/>
  <c r="HE26" i="7"/>
  <c r="HD26" i="7"/>
  <c r="HC26" i="7"/>
  <c r="HB26" i="7"/>
  <c r="ET26" i="7"/>
  <c r="RM25" i="7"/>
  <c r="H22" i="10" s="1"/>
  <c r="RL25" i="7"/>
  <c r="G22" i="10" s="1"/>
  <c r="RE25" i="7"/>
  <c r="B22" i="10" s="1"/>
  <c r="RD25" i="7"/>
  <c r="A22" i="10" s="1"/>
  <c r="IG25" i="7"/>
  <c r="IF25" i="7"/>
  <c r="IE25" i="7"/>
  <c r="ID25" i="7"/>
  <c r="IC25" i="7"/>
  <c r="IB25" i="7"/>
  <c r="IA25" i="7"/>
  <c r="HZ25" i="7"/>
  <c r="HM25" i="7"/>
  <c r="HL25" i="7"/>
  <c r="HK25" i="7"/>
  <c r="HJ25" i="7"/>
  <c r="HI25" i="7"/>
  <c r="HH25" i="7"/>
  <c r="HG25" i="7"/>
  <c r="HF25" i="7"/>
  <c r="HE25" i="7"/>
  <c r="HD25" i="7"/>
  <c r="HC25" i="7"/>
  <c r="HB25" i="7"/>
  <c r="ET25" i="7"/>
  <c r="RM24" i="7"/>
  <c r="H21" i="10" s="1"/>
  <c r="RL24" i="7"/>
  <c r="G21" i="10" s="1"/>
  <c r="RE24" i="7"/>
  <c r="B21" i="10" s="1"/>
  <c r="RD24" i="7"/>
  <c r="A21" i="10" s="1"/>
  <c r="IG24" i="7"/>
  <c r="IF24" i="7"/>
  <c r="IE24" i="7"/>
  <c r="ID24" i="7"/>
  <c r="IC24" i="7"/>
  <c r="IB24" i="7"/>
  <c r="IA24" i="7"/>
  <c r="HZ24" i="7"/>
  <c r="HM24" i="7"/>
  <c r="HL24" i="7"/>
  <c r="HK24" i="7"/>
  <c r="HJ24" i="7"/>
  <c r="HI24" i="7"/>
  <c r="HH24" i="7"/>
  <c r="HG24" i="7"/>
  <c r="HF24" i="7"/>
  <c r="HE24" i="7"/>
  <c r="HD24" i="7"/>
  <c r="HC24" i="7"/>
  <c r="HB24" i="7"/>
  <c r="ET24" i="7"/>
  <c r="RM23" i="7"/>
  <c r="H20" i="10" s="1"/>
  <c r="RL23" i="7"/>
  <c r="G20" i="10" s="1"/>
  <c r="RE23" i="7"/>
  <c r="B20" i="10" s="1"/>
  <c r="RD23" i="7"/>
  <c r="A20" i="10" s="1"/>
  <c r="IG23" i="7"/>
  <c r="IF23" i="7"/>
  <c r="IE23" i="7"/>
  <c r="ID23" i="7"/>
  <c r="IC23" i="7"/>
  <c r="IB23" i="7"/>
  <c r="IA23" i="7"/>
  <c r="HZ23" i="7"/>
  <c r="HM23" i="7"/>
  <c r="HL23" i="7"/>
  <c r="HK23" i="7"/>
  <c r="HJ23" i="7"/>
  <c r="HI23" i="7"/>
  <c r="HH23" i="7"/>
  <c r="HG23" i="7"/>
  <c r="HF23" i="7"/>
  <c r="HE23" i="7"/>
  <c r="HD23" i="7"/>
  <c r="HC23" i="7"/>
  <c r="HB23" i="7"/>
  <c r="ET23" i="7"/>
  <c r="RM22" i="7"/>
  <c r="H19" i="10" s="1"/>
  <c r="RL22" i="7"/>
  <c r="G19" i="10" s="1"/>
  <c r="RE22" i="7"/>
  <c r="B19" i="10" s="1"/>
  <c r="RD22" i="7"/>
  <c r="A19" i="10" s="1"/>
  <c r="IG22" i="7"/>
  <c r="IF22" i="7"/>
  <c r="IE22" i="7"/>
  <c r="ID22" i="7"/>
  <c r="IC22" i="7"/>
  <c r="IB22" i="7"/>
  <c r="IA22" i="7"/>
  <c r="HZ22" i="7"/>
  <c r="HM22" i="7"/>
  <c r="HL22" i="7"/>
  <c r="HK22" i="7"/>
  <c r="HJ22" i="7"/>
  <c r="HI22" i="7"/>
  <c r="HH22" i="7"/>
  <c r="HG22" i="7"/>
  <c r="HF22" i="7"/>
  <c r="HE22" i="7"/>
  <c r="HD22" i="7"/>
  <c r="HC22" i="7"/>
  <c r="HB22" i="7"/>
  <c r="ET22" i="7"/>
  <c r="RM21" i="7"/>
  <c r="H18" i="10" s="1"/>
  <c r="RL21" i="7"/>
  <c r="G18" i="10" s="1"/>
  <c r="RE21" i="7"/>
  <c r="B18" i="10" s="1"/>
  <c r="RD21" i="7"/>
  <c r="A18" i="10" s="1"/>
  <c r="IG21" i="7"/>
  <c r="IF21" i="7"/>
  <c r="IE21" i="7"/>
  <c r="ID21" i="7"/>
  <c r="IC21" i="7"/>
  <c r="IB21" i="7"/>
  <c r="IA21" i="7"/>
  <c r="HZ21" i="7"/>
  <c r="HM21" i="7"/>
  <c r="HL21" i="7"/>
  <c r="HK21" i="7"/>
  <c r="HJ21" i="7"/>
  <c r="HI21" i="7"/>
  <c r="HH21" i="7"/>
  <c r="HG21" i="7"/>
  <c r="HF21" i="7"/>
  <c r="HE21" i="7"/>
  <c r="HD21" i="7"/>
  <c r="HC21" i="7"/>
  <c r="HB21" i="7"/>
  <c r="ET21" i="7"/>
  <c r="RM20" i="7"/>
  <c r="H17" i="10" s="1"/>
  <c r="RL20" i="7"/>
  <c r="G17" i="10" s="1"/>
  <c r="RE20" i="7"/>
  <c r="B17" i="10" s="1"/>
  <c r="RD20" i="7"/>
  <c r="A17" i="10" s="1"/>
  <c r="IG20" i="7"/>
  <c r="IF20" i="7"/>
  <c r="IE20" i="7"/>
  <c r="ID20" i="7"/>
  <c r="IC20" i="7"/>
  <c r="IB20" i="7"/>
  <c r="IA20" i="7"/>
  <c r="HZ20" i="7"/>
  <c r="HM20" i="7"/>
  <c r="HL20" i="7"/>
  <c r="HK20" i="7"/>
  <c r="HJ20" i="7"/>
  <c r="HI20" i="7"/>
  <c r="HH20" i="7"/>
  <c r="HG20" i="7"/>
  <c r="HF20" i="7"/>
  <c r="HE20" i="7"/>
  <c r="HD20" i="7"/>
  <c r="HC20" i="7"/>
  <c r="HB20" i="7"/>
  <c r="ET20" i="7"/>
  <c r="RM19" i="7"/>
  <c r="H16" i="10" s="1"/>
  <c r="RL19" i="7"/>
  <c r="G16" i="10" s="1"/>
  <c r="RE19" i="7"/>
  <c r="B16" i="10" s="1"/>
  <c r="RD19" i="7"/>
  <c r="A16" i="10" s="1"/>
  <c r="IG19" i="7"/>
  <c r="IF19" i="7"/>
  <c r="IE19" i="7"/>
  <c r="ID19" i="7"/>
  <c r="IC19" i="7"/>
  <c r="IB19" i="7"/>
  <c r="IA19" i="7"/>
  <c r="HZ19" i="7"/>
  <c r="HM19" i="7"/>
  <c r="HL19" i="7"/>
  <c r="HK19" i="7"/>
  <c r="HJ19" i="7"/>
  <c r="HI19" i="7"/>
  <c r="HH19" i="7"/>
  <c r="HG19" i="7"/>
  <c r="HF19" i="7"/>
  <c r="HE19" i="7"/>
  <c r="HD19" i="7"/>
  <c r="HC19" i="7"/>
  <c r="HB19" i="7"/>
  <c r="ET19" i="7"/>
  <c r="RM18" i="7"/>
  <c r="H15" i="10" s="1"/>
  <c r="RL18" i="7"/>
  <c r="G15" i="10" s="1"/>
  <c r="RE18" i="7"/>
  <c r="B15" i="10" s="1"/>
  <c r="RD18" i="7"/>
  <c r="A15" i="10" s="1"/>
  <c r="IG18" i="7"/>
  <c r="IF18" i="7"/>
  <c r="IE18" i="7"/>
  <c r="ID18" i="7"/>
  <c r="IC18" i="7"/>
  <c r="IB18" i="7"/>
  <c r="IA18" i="7"/>
  <c r="HZ18" i="7"/>
  <c r="HM18" i="7"/>
  <c r="HL18" i="7"/>
  <c r="HK18" i="7"/>
  <c r="HJ18" i="7"/>
  <c r="HI18" i="7"/>
  <c r="HH18" i="7"/>
  <c r="HG18" i="7"/>
  <c r="HF18" i="7"/>
  <c r="HE18" i="7"/>
  <c r="HD18" i="7"/>
  <c r="HC18" i="7"/>
  <c r="HB18" i="7"/>
  <c r="ET18" i="7"/>
  <c r="RM17" i="7"/>
  <c r="H14" i="10" s="1"/>
  <c r="RL17" i="7"/>
  <c r="G14" i="10" s="1"/>
  <c r="RE17" i="7"/>
  <c r="B14" i="10" s="1"/>
  <c r="RD17" i="7"/>
  <c r="A14" i="10" s="1"/>
  <c r="IG17" i="7"/>
  <c r="IF17" i="7"/>
  <c r="IE17" i="7"/>
  <c r="ID17" i="7"/>
  <c r="IC17" i="7"/>
  <c r="IB17" i="7"/>
  <c r="IA17" i="7"/>
  <c r="HZ17" i="7"/>
  <c r="HM17" i="7"/>
  <c r="HL17" i="7"/>
  <c r="HK17" i="7"/>
  <c r="HJ17" i="7"/>
  <c r="HI17" i="7"/>
  <c r="HH17" i="7"/>
  <c r="HG17" i="7"/>
  <c r="HF17" i="7"/>
  <c r="HE17" i="7"/>
  <c r="HD17" i="7"/>
  <c r="HC17" i="7"/>
  <c r="HB17" i="7"/>
  <c r="ET17" i="7"/>
  <c r="RM16" i="7"/>
  <c r="H13" i="10" s="1"/>
  <c r="RL16" i="7"/>
  <c r="G13" i="10" s="1"/>
  <c r="RE16" i="7"/>
  <c r="B13" i="10" s="1"/>
  <c r="RD16" i="7"/>
  <c r="A13" i="10" s="1"/>
  <c r="IG16" i="7"/>
  <c r="IF16" i="7"/>
  <c r="IE16" i="7"/>
  <c r="ID16" i="7"/>
  <c r="IC16" i="7"/>
  <c r="IB16" i="7"/>
  <c r="IA16" i="7"/>
  <c r="HZ16" i="7"/>
  <c r="HM16" i="7"/>
  <c r="HL16" i="7"/>
  <c r="HK16" i="7"/>
  <c r="HJ16" i="7"/>
  <c r="HI16" i="7"/>
  <c r="HH16" i="7"/>
  <c r="HG16" i="7"/>
  <c r="HF16" i="7"/>
  <c r="HE16" i="7"/>
  <c r="HD16" i="7"/>
  <c r="HC16" i="7"/>
  <c r="HB16" i="7"/>
  <c r="ET16" i="7"/>
  <c r="RM15" i="7"/>
  <c r="H12" i="10" s="1"/>
  <c r="RL15" i="7"/>
  <c r="G12" i="10" s="1"/>
  <c r="RE15" i="7"/>
  <c r="B12" i="10" s="1"/>
  <c r="RD15" i="7"/>
  <c r="A12" i="10" s="1"/>
  <c r="IG15" i="7"/>
  <c r="IF15" i="7"/>
  <c r="IE15" i="7"/>
  <c r="ID15" i="7"/>
  <c r="IC15" i="7"/>
  <c r="IB15" i="7"/>
  <c r="IA15" i="7"/>
  <c r="HZ15" i="7"/>
  <c r="HM15" i="7"/>
  <c r="HL15" i="7"/>
  <c r="HK15" i="7"/>
  <c r="HJ15" i="7"/>
  <c r="HI15" i="7"/>
  <c r="HH15" i="7"/>
  <c r="HG15" i="7"/>
  <c r="HF15" i="7"/>
  <c r="HE15" i="7"/>
  <c r="HD15" i="7"/>
  <c r="HC15" i="7"/>
  <c r="HB15" i="7"/>
  <c r="ET15" i="7"/>
  <c r="DT15" i="7"/>
  <c r="DJ15" i="7"/>
  <c r="RM14" i="7"/>
  <c r="H11" i="10" s="1"/>
  <c r="RL14" i="7"/>
  <c r="G11" i="10" s="1"/>
  <c r="RE14" i="7"/>
  <c r="B11" i="10" s="1"/>
  <c r="RD14" i="7"/>
  <c r="A11" i="10" s="1"/>
  <c r="IG14" i="7"/>
  <c r="IF14" i="7"/>
  <c r="IE14" i="7"/>
  <c r="ID14" i="7"/>
  <c r="IC14" i="7"/>
  <c r="IB14" i="7"/>
  <c r="IA14" i="7"/>
  <c r="HZ14" i="7"/>
  <c r="HM14" i="7"/>
  <c r="HL14" i="7"/>
  <c r="HK14" i="7"/>
  <c r="HJ14" i="7"/>
  <c r="HI14" i="7"/>
  <c r="HH14" i="7"/>
  <c r="HG14" i="7"/>
  <c r="HF14" i="7"/>
  <c r="HE14" i="7"/>
  <c r="HD14" i="7"/>
  <c r="HC14" i="7"/>
  <c r="HB14" i="7"/>
  <c r="ET14" i="7"/>
  <c r="DT14" i="7"/>
  <c r="DJ14" i="7"/>
  <c r="RM13" i="7"/>
  <c r="H10" i="10" s="1"/>
  <c r="RL13" i="7"/>
  <c r="G10" i="10" s="1"/>
  <c r="RE13" i="7"/>
  <c r="B10" i="10" s="1"/>
  <c r="RD13" i="7"/>
  <c r="A10" i="10" s="1"/>
  <c r="IG13" i="7"/>
  <c r="IF13" i="7"/>
  <c r="IE13" i="7"/>
  <c r="ID13" i="7"/>
  <c r="IC13" i="7"/>
  <c r="IB13" i="7"/>
  <c r="IA13" i="7"/>
  <c r="HZ13" i="7"/>
  <c r="HM13" i="7"/>
  <c r="HL13" i="7"/>
  <c r="HK13" i="7"/>
  <c r="HJ13" i="7"/>
  <c r="HI13" i="7"/>
  <c r="HH13" i="7"/>
  <c r="HG13" i="7"/>
  <c r="HF13" i="7"/>
  <c r="HE13" i="7"/>
  <c r="HD13" i="7"/>
  <c r="HC13" i="7"/>
  <c r="HB13" i="7"/>
  <c r="ET13" i="7"/>
  <c r="DT13" i="7"/>
  <c r="DJ13" i="7"/>
  <c r="RM12" i="7"/>
  <c r="H9" i="10" s="1"/>
  <c r="RL12" i="7"/>
  <c r="G9" i="10" s="1"/>
  <c r="RE12" i="7"/>
  <c r="B9" i="10" s="1"/>
  <c r="RD12" i="7"/>
  <c r="A9" i="10" s="1"/>
  <c r="IG12" i="7"/>
  <c r="IF12" i="7"/>
  <c r="IE12" i="7"/>
  <c r="ID12" i="7"/>
  <c r="IC12" i="7"/>
  <c r="IB12" i="7"/>
  <c r="IA12" i="7"/>
  <c r="HZ12" i="7"/>
  <c r="HM12" i="7"/>
  <c r="HL12" i="7"/>
  <c r="HK12" i="7"/>
  <c r="HJ12" i="7"/>
  <c r="HI12" i="7"/>
  <c r="HH12" i="7"/>
  <c r="HG12" i="7"/>
  <c r="HF12" i="7"/>
  <c r="HE12" i="7"/>
  <c r="HD12" i="7"/>
  <c r="HC12" i="7"/>
  <c r="HB12" i="7"/>
  <c r="ET12" i="7"/>
  <c r="DT12" i="7"/>
  <c r="DJ12" i="7"/>
  <c r="RM11" i="7"/>
  <c r="H8" i="10" s="1"/>
  <c r="RL11" i="7"/>
  <c r="G8" i="10" s="1"/>
  <c r="RE11" i="7"/>
  <c r="B8" i="10" s="1"/>
  <c r="RD11" i="7"/>
  <c r="A8" i="10" s="1"/>
  <c r="IG11" i="7"/>
  <c r="IF11" i="7"/>
  <c r="IE11" i="7"/>
  <c r="ID11" i="7"/>
  <c r="IC11" i="7"/>
  <c r="IB11" i="7"/>
  <c r="IA11" i="7"/>
  <c r="HZ11" i="7"/>
  <c r="HM11" i="7"/>
  <c r="HL11" i="7"/>
  <c r="HK11" i="7"/>
  <c r="HJ11" i="7"/>
  <c r="HI11" i="7"/>
  <c r="HH11" i="7"/>
  <c r="HG11" i="7"/>
  <c r="HF11" i="7"/>
  <c r="HE11" i="7"/>
  <c r="HD11" i="7"/>
  <c r="HC11" i="7"/>
  <c r="HB11" i="7"/>
  <c r="ET11" i="7"/>
  <c r="DT11" i="7"/>
  <c r="DJ11" i="7"/>
  <c r="RM10" i="7"/>
  <c r="H7" i="10" s="1"/>
  <c r="RL10" i="7"/>
  <c r="G7" i="10" s="1"/>
  <c r="RE10" i="7"/>
  <c r="B7" i="10" s="1"/>
  <c r="RD10" i="7"/>
  <c r="A7" i="10" s="1"/>
  <c r="IG10" i="7"/>
  <c r="IF10" i="7"/>
  <c r="IE10" i="7"/>
  <c r="ID10" i="7"/>
  <c r="IC10" i="7"/>
  <c r="IB10" i="7"/>
  <c r="IA10" i="7"/>
  <c r="HZ10" i="7"/>
  <c r="HM10" i="7"/>
  <c r="HL10" i="7"/>
  <c r="HK10" i="7"/>
  <c r="HJ10" i="7"/>
  <c r="HI10" i="7"/>
  <c r="HH10" i="7"/>
  <c r="HG10" i="7"/>
  <c r="HF10" i="7"/>
  <c r="HE10" i="7"/>
  <c r="HD10" i="7"/>
  <c r="HC10" i="7"/>
  <c r="HB10" i="7"/>
  <c r="ET10" i="7"/>
  <c r="DT10" i="7"/>
  <c r="DJ10" i="7"/>
  <c r="RM9" i="7"/>
  <c r="H6" i="10" s="1"/>
  <c r="RL9" i="7"/>
  <c r="G6" i="10" s="1"/>
  <c r="RE9" i="7"/>
  <c r="B6" i="10" s="1"/>
  <c r="RD9" i="7"/>
  <c r="A6" i="10" s="1"/>
  <c r="IG9" i="7"/>
  <c r="IF9" i="7"/>
  <c r="IE9" i="7"/>
  <c r="ID9" i="7"/>
  <c r="IC9" i="7"/>
  <c r="IB9" i="7"/>
  <c r="IA9" i="7"/>
  <c r="HZ9" i="7"/>
  <c r="HM9" i="7"/>
  <c r="HL9" i="7"/>
  <c r="HK9" i="7"/>
  <c r="HJ9" i="7"/>
  <c r="HI9" i="7"/>
  <c r="HH9" i="7"/>
  <c r="HG9" i="7"/>
  <c r="HF9" i="7"/>
  <c r="HE9" i="7"/>
  <c r="HD9" i="7"/>
  <c r="HC9" i="7"/>
  <c r="HB9" i="7"/>
  <c r="ET9" i="7"/>
  <c r="DT9" i="7"/>
  <c r="DJ9" i="7"/>
  <c r="RM8" i="7"/>
  <c r="H5" i="10" s="1"/>
  <c r="RL8" i="7"/>
  <c r="G5" i="10" s="1"/>
  <c r="RE8" i="7"/>
  <c r="B5" i="10" s="1"/>
  <c r="RD8" i="7"/>
  <c r="A5" i="10" s="1"/>
  <c r="IG8" i="7"/>
  <c r="IF8" i="7"/>
  <c r="IE8" i="7"/>
  <c r="ID8" i="7"/>
  <c r="IC8" i="7"/>
  <c r="IB8" i="7"/>
  <c r="IA8" i="7"/>
  <c r="HZ8" i="7"/>
  <c r="HM8" i="7"/>
  <c r="HL8" i="7"/>
  <c r="HK8" i="7"/>
  <c r="HJ8" i="7"/>
  <c r="HI8" i="7"/>
  <c r="HH8" i="7"/>
  <c r="HG8" i="7"/>
  <c r="HF8" i="7"/>
  <c r="HE8" i="7"/>
  <c r="HD8" i="7"/>
  <c r="HC8" i="7"/>
  <c r="HB8" i="7"/>
  <c r="ET8" i="7"/>
  <c r="DT8" i="7"/>
  <c r="DJ8" i="7"/>
  <c r="RM7" i="7"/>
  <c r="H4" i="10" s="1"/>
  <c r="RL7" i="7"/>
  <c r="G4" i="10" s="1"/>
  <c r="RE7" i="7"/>
  <c r="B4" i="10" s="1"/>
  <c r="RD7" i="7"/>
  <c r="A4" i="10" s="1"/>
  <c r="IG7" i="7"/>
  <c r="IF7" i="7"/>
  <c r="IE7" i="7"/>
  <c r="ID7" i="7"/>
  <c r="IC7" i="7"/>
  <c r="IB7" i="7"/>
  <c r="IA7" i="7"/>
  <c r="HZ7" i="7"/>
  <c r="HM7" i="7"/>
  <c r="HL7" i="7"/>
  <c r="HK7" i="7"/>
  <c r="HJ7" i="7"/>
  <c r="HI7" i="7"/>
  <c r="HH7" i="7"/>
  <c r="HG7" i="7"/>
  <c r="HF7" i="7"/>
  <c r="HE7" i="7"/>
  <c r="HD7" i="7"/>
  <c r="HC7" i="7"/>
  <c r="HB7" i="7"/>
  <c r="ET7" i="7"/>
  <c r="DT7" i="7"/>
  <c r="DJ7" i="7"/>
  <c r="RM6" i="7"/>
  <c r="H3" i="10" s="1"/>
  <c r="RL6" i="7"/>
  <c r="G3" i="10" s="1"/>
  <c r="RE6" i="7"/>
  <c r="B3" i="10" s="1"/>
  <c r="RD6" i="7"/>
  <c r="A3" i="10" s="1"/>
  <c r="IG6" i="7"/>
  <c r="IF6" i="7"/>
  <c r="IE6" i="7"/>
  <c r="ID6" i="7"/>
  <c r="IC6" i="7"/>
  <c r="IB6" i="7"/>
  <c r="IA6" i="7"/>
  <c r="HZ6" i="7"/>
  <c r="HM6" i="7"/>
  <c r="HL6" i="7"/>
  <c r="HK6" i="7"/>
  <c r="HJ6" i="7"/>
  <c r="HI6" i="7"/>
  <c r="HH6" i="7"/>
  <c r="HG6" i="7"/>
  <c r="HF6" i="7"/>
  <c r="HE6" i="7"/>
  <c r="HD6" i="7"/>
  <c r="HC6" i="7"/>
  <c r="HB6" i="7"/>
  <c r="ET6" i="7"/>
  <c r="DT6" i="7"/>
  <c r="DJ6" i="7"/>
  <c r="RM5" i="7"/>
  <c r="H2" i="10" s="1"/>
  <c r="RL5" i="7"/>
  <c r="G2" i="10" s="1"/>
  <c r="RE5" i="7"/>
  <c r="B2" i="10" s="1"/>
  <c r="RD5" i="7"/>
  <c r="A2" i="10" s="1"/>
  <c r="IG5" i="7"/>
  <c r="IF5" i="7"/>
  <c r="IE5" i="7"/>
  <c r="ID5" i="7"/>
  <c r="IC5" i="7"/>
  <c r="IB5" i="7"/>
  <c r="IA5" i="7"/>
  <c r="HZ5" i="7"/>
  <c r="HY5" i="7"/>
  <c r="HX5" i="7"/>
  <c r="HO5" i="7"/>
  <c r="HN5" i="7"/>
  <c r="HM5" i="7"/>
  <c r="HL5" i="7"/>
  <c r="HK5" i="7"/>
  <c r="HJ5" i="7"/>
  <c r="HI5" i="7"/>
  <c r="HH5" i="7"/>
  <c r="HG5" i="7"/>
  <c r="HF5" i="7"/>
  <c r="HE5" i="7"/>
  <c r="HD5" i="7"/>
  <c r="HC5" i="7"/>
  <c r="HB5" i="7"/>
  <c r="GQ5" i="7"/>
  <c r="GO5" i="7"/>
  <c r="GM5" i="7"/>
  <c r="GL5" i="7"/>
  <c r="GK5" i="7"/>
  <c r="GJ5" i="7"/>
  <c r="GI5" i="7"/>
  <c r="GG5" i="7"/>
  <c r="GF5" i="7"/>
  <c r="GE5" i="7"/>
  <c r="GD5" i="7"/>
  <c r="FY5" i="7"/>
  <c r="FW5" i="7"/>
  <c r="FU5" i="7"/>
  <c r="FQ5" i="7"/>
  <c r="FO5" i="7"/>
  <c r="FN5" i="7"/>
  <c r="FK5" i="7"/>
  <c r="FE5" i="7"/>
  <c r="FC5" i="7"/>
  <c r="FA5" i="7"/>
  <c r="ET5" i="7"/>
  <c r="DT5" i="7"/>
  <c r="DJ5" i="7"/>
  <c r="II72" i="7" l="1"/>
  <c r="JB72" i="7" s="1"/>
  <c r="PU137" i="7"/>
  <c r="I26" i="16" s="1"/>
  <c r="PU138" i="7"/>
  <c r="I27" i="16" s="1"/>
  <c r="PU139" i="7"/>
  <c r="I28" i="16" s="1"/>
  <c r="PU140" i="7"/>
  <c r="I29" i="16" s="1"/>
  <c r="PU141" i="7"/>
  <c r="I30" i="16" s="1"/>
  <c r="PU142" i="7"/>
  <c r="I31" i="16" s="1"/>
  <c r="PU143" i="7"/>
  <c r="I32" i="16" s="1"/>
  <c r="PW113" i="7"/>
  <c r="J2" i="16" s="1"/>
  <c r="PW114" i="7"/>
  <c r="J3" i="16" s="1"/>
  <c r="PW115" i="7"/>
  <c r="J4" i="16" s="1"/>
  <c r="PW116" i="7"/>
  <c r="J5" i="16" s="1"/>
  <c r="PW117" i="7"/>
  <c r="J6" i="16" s="1"/>
  <c r="PW118" i="7"/>
  <c r="J7" i="16" s="1"/>
  <c r="PW119" i="7"/>
  <c r="J8" i="16" s="1"/>
  <c r="PW120" i="7"/>
  <c r="J9" i="16" s="1"/>
  <c r="PW129" i="7"/>
  <c r="J18" i="16" s="1"/>
  <c r="PW130" i="7"/>
  <c r="J19" i="16" s="1"/>
  <c r="PW131" i="7"/>
  <c r="J20" i="16" s="1"/>
  <c r="PW132" i="7"/>
  <c r="J21" i="16" s="1"/>
  <c r="PW133" i="7"/>
  <c r="J22" i="16" s="1"/>
  <c r="PW134" i="7"/>
  <c r="J23" i="16" s="1"/>
  <c r="PW135" i="7"/>
  <c r="J24" i="16" s="1"/>
  <c r="PW136" i="7"/>
  <c r="J25" i="16" s="1"/>
  <c r="PW137" i="7"/>
  <c r="J26" i="16" s="1"/>
  <c r="PW138" i="7"/>
  <c r="J27" i="16" s="1"/>
  <c r="PW139" i="7"/>
  <c r="J28" i="16" s="1"/>
  <c r="PW140" i="7"/>
  <c r="J29" i="16" s="1"/>
  <c r="PW141" i="7"/>
  <c r="J30" i="16" s="1"/>
  <c r="PW142" i="7"/>
  <c r="J31" i="16" s="1"/>
  <c r="PW143" i="7"/>
  <c r="J32" i="16" s="1"/>
  <c r="PU113" i="7"/>
  <c r="I2" i="16" s="1"/>
  <c r="PU114" i="7"/>
  <c r="I3" i="16" s="1"/>
  <c r="PU115" i="7"/>
  <c r="I4" i="16" s="1"/>
  <c r="PU116" i="7"/>
  <c r="I5" i="16" s="1"/>
  <c r="PU117" i="7"/>
  <c r="I6" i="16" s="1"/>
  <c r="PU118" i="7"/>
  <c r="I7" i="16" s="1"/>
  <c r="PU119" i="7"/>
  <c r="I8" i="16" s="1"/>
  <c r="PU120" i="7"/>
  <c r="I9" i="16" s="1"/>
  <c r="PU121" i="7"/>
  <c r="I10" i="16" s="1"/>
  <c r="PU122" i="7"/>
  <c r="I11" i="16" s="1"/>
  <c r="PU123" i="7"/>
  <c r="I12" i="16" s="1"/>
  <c r="PU124" i="7"/>
  <c r="I13" i="16" s="1"/>
  <c r="PU125" i="7"/>
  <c r="I14" i="16" s="1"/>
  <c r="PU126" i="7"/>
  <c r="I15" i="16" s="1"/>
  <c r="PU127" i="7"/>
  <c r="I16" i="16" s="1"/>
  <c r="PU128" i="7"/>
  <c r="I17" i="16" s="1"/>
  <c r="PU129" i="7"/>
  <c r="I18" i="16" s="1"/>
  <c r="PU130" i="7"/>
  <c r="I19" i="16" s="1"/>
  <c r="PU131" i="7"/>
  <c r="I20" i="16" s="1"/>
  <c r="PU132" i="7"/>
  <c r="I21" i="16" s="1"/>
  <c r="PU133" i="7"/>
  <c r="I22" i="16" s="1"/>
  <c r="PU134" i="7"/>
  <c r="I23" i="16" s="1"/>
  <c r="PU135" i="7"/>
  <c r="I24" i="16" s="1"/>
  <c r="PU136" i="7"/>
  <c r="I25" i="16" s="1"/>
  <c r="PW121" i="7"/>
  <c r="J10" i="16" s="1"/>
  <c r="PW122" i="7"/>
  <c r="J11" i="16" s="1"/>
  <c r="PW123" i="7"/>
  <c r="J12" i="16" s="1"/>
  <c r="PW124" i="7"/>
  <c r="J13" i="16" s="1"/>
  <c r="PW125" i="7"/>
  <c r="J14" i="16" s="1"/>
  <c r="PW126" i="7"/>
  <c r="J15" i="16" s="1"/>
  <c r="PW127" i="7"/>
  <c r="J16" i="16" s="1"/>
  <c r="PW128" i="7"/>
  <c r="J17" i="16" s="1"/>
  <c r="RJ9" i="7"/>
  <c r="AD42" i="7" s="1"/>
  <c r="RV60" i="7"/>
  <c r="L21" i="8" s="1"/>
  <c r="RV42" i="7"/>
  <c r="L3" i="8" s="1"/>
  <c r="RV61" i="7"/>
  <c r="L22" i="8" s="1"/>
  <c r="RY141" i="7"/>
  <c r="RY142" i="7"/>
  <c r="RY120" i="7"/>
  <c r="RY122" i="7"/>
  <c r="RY126" i="7"/>
  <c r="RY130" i="7"/>
  <c r="RY143" i="7"/>
  <c r="RO132" i="7"/>
  <c r="RG133" i="7"/>
  <c r="AN184" i="7" s="1"/>
  <c r="RG140" i="7"/>
  <c r="RG141" i="7"/>
  <c r="AN256" i="7" s="1"/>
  <c r="RG142" i="7"/>
  <c r="AN265" i="7" s="1"/>
  <c r="RG143" i="7"/>
  <c r="AN274" i="7" s="1"/>
  <c r="RI115" i="7"/>
  <c r="AN25" i="7" s="1"/>
  <c r="RR115" i="7"/>
  <c r="F4" i="16" s="1"/>
  <c r="RI116" i="7"/>
  <c r="AN34" i="7" s="1"/>
  <c r="RR116" i="7"/>
  <c r="F5" i="16" s="1"/>
  <c r="RI117" i="7"/>
  <c r="AN43" i="7" s="1"/>
  <c r="RR117" i="7"/>
  <c r="F6" i="16" s="1"/>
  <c r="RI118" i="7"/>
  <c r="AN52" i="7" s="1"/>
  <c r="RR118" i="7"/>
  <c r="F7" i="16" s="1"/>
  <c r="RI119" i="7"/>
  <c r="AN61" i="7" s="1"/>
  <c r="RI120" i="7"/>
  <c r="AN70" i="7" s="1"/>
  <c r="RR120" i="7"/>
  <c r="F9" i="16" s="1"/>
  <c r="RI121" i="7"/>
  <c r="AN79" i="7" s="1"/>
  <c r="RI122" i="7"/>
  <c r="AN88" i="7" s="1"/>
  <c r="RI123" i="7"/>
  <c r="AN97" i="7" s="1"/>
  <c r="RI124" i="7"/>
  <c r="RI125" i="7"/>
  <c r="RI126" i="7"/>
  <c r="AN124" i="7" s="1"/>
  <c r="RI127" i="7"/>
  <c r="AN133" i="7" s="1"/>
  <c r="RR127" i="7"/>
  <c r="F16" i="16" s="1"/>
  <c r="RI128" i="7"/>
  <c r="AN142" i="7" s="1"/>
  <c r="RI129" i="7"/>
  <c r="AN151" i="7" s="1"/>
  <c r="RI130" i="7"/>
  <c r="AN160" i="7" s="1"/>
  <c r="RR130" i="7"/>
  <c r="F19" i="16" s="1"/>
  <c r="RI131" i="7"/>
  <c r="AN169" i="7" s="1"/>
  <c r="RI141" i="7"/>
  <c r="AN259" i="7" s="1"/>
  <c r="RR141" i="7"/>
  <c r="F30" i="16" s="1"/>
  <c r="RI142" i="7"/>
  <c r="AN268" i="7" s="1"/>
  <c r="RR142" i="7"/>
  <c r="F31" i="16" s="1"/>
  <c r="RI143" i="7"/>
  <c r="AN277" i="7" s="1"/>
  <c r="RR143" i="7"/>
  <c r="F32" i="16" s="1"/>
  <c r="RI114" i="7"/>
  <c r="AN16" i="7" s="1"/>
  <c r="RR113" i="7"/>
  <c r="F2" i="16" s="1"/>
  <c r="RI113" i="7"/>
  <c r="AN7" i="7" s="1"/>
  <c r="RG113" i="7"/>
  <c r="AN4" i="7" s="1"/>
  <c r="RG114" i="7"/>
  <c r="AN13" i="7" s="1"/>
  <c r="RG115" i="7"/>
  <c r="AN22" i="7" s="1"/>
  <c r="RG116" i="7"/>
  <c r="AN31" i="7" s="1"/>
  <c r="RG117" i="7"/>
  <c r="AN40" i="7" s="1"/>
  <c r="RG118" i="7"/>
  <c r="AN49" i="7" s="1"/>
  <c r="RG119" i="7"/>
  <c r="AN58" i="7" s="1"/>
  <c r="RG120" i="7"/>
  <c r="AN67" i="7" s="1"/>
  <c r="RG121" i="7"/>
  <c r="AN76" i="7" s="1"/>
  <c r="RG122" i="7"/>
  <c r="AN85" i="7" s="1"/>
  <c r="RG123" i="7"/>
  <c r="AN94" i="7" s="1"/>
  <c r="RG124" i="7"/>
  <c r="RG125" i="7"/>
  <c r="RG126" i="7"/>
  <c r="AN121" i="7" s="1"/>
  <c r="RO130" i="7"/>
  <c r="D19" i="16" s="1"/>
  <c r="RG131" i="7"/>
  <c r="AN166" i="7" s="1"/>
  <c r="RG132" i="7"/>
  <c r="AN175" i="7" s="1"/>
  <c r="RV49" i="7"/>
  <c r="L10" i="8" s="1"/>
  <c r="RV69" i="7"/>
  <c r="L30" i="8" s="1"/>
  <c r="RV50" i="7"/>
  <c r="L11" i="8" s="1"/>
  <c r="RG127" i="7"/>
  <c r="AN130" i="7" s="1"/>
  <c r="RG128" i="7"/>
  <c r="AN139" i="7" s="1"/>
  <c r="RG129" i="7"/>
  <c r="AN148" i="7" s="1"/>
  <c r="RG130" i="7"/>
  <c r="AN157" i="7" s="1"/>
  <c r="RI135" i="7"/>
  <c r="AN205" i="7" s="1"/>
  <c r="RI136" i="7"/>
  <c r="AN214" i="7" s="1"/>
  <c r="RI137" i="7"/>
  <c r="AN223" i="7" s="1"/>
  <c r="RY137" i="7"/>
  <c r="RI138" i="7"/>
  <c r="AN232" i="7" s="1"/>
  <c r="RR138" i="7"/>
  <c r="F27" i="16" s="1"/>
  <c r="RI139" i="7"/>
  <c r="AN241" i="7" s="1"/>
  <c r="RI140" i="7"/>
  <c r="A3" i="14"/>
  <c r="SC143" i="7"/>
  <c r="G2" i="8"/>
  <c r="RV45" i="7"/>
  <c r="L6" i="8" s="1"/>
  <c r="RV53" i="7"/>
  <c r="L14" i="8" s="1"/>
  <c r="RV65" i="7"/>
  <c r="L26" i="8" s="1"/>
  <c r="RI132" i="7"/>
  <c r="AN178" i="7" s="1"/>
  <c r="RG134" i="7"/>
  <c r="AN193" i="7" s="1"/>
  <c r="RV46" i="7"/>
  <c r="L7" i="8" s="1"/>
  <c r="RV57" i="7"/>
  <c r="L18" i="8" s="1"/>
  <c r="RV68" i="7"/>
  <c r="L29" i="8" s="1"/>
  <c r="RI133" i="7"/>
  <c r="AN187" i="7" s="1"/>
  <c r="RI134" i="7"/>
  <c r="AN196" i="7" s="1"/>
  <c r="RG135" i="7"/>
  <c r="AN202" i="7" s="1"/>
  <c r="RG136" i="7"/>
  <c r="AN211" i="7" s="1"/>
  <c r="RG137" i="7"/>
  <c r="AN220" i="7" s="1"/>
  <c r="RG138" i="7"/>
  <c r="AN229" i="7" s="1"/>
  <c r="RG139" i="7"/>
  <c r="AN238" i="7" s="1"/>
  <c r="RR71" i="7"/>
  <c r="K32" i="8" s="1"/>
  <c r="RR125" i="7"/>
  <c r="F14" i="16" s="1"/>
  <c r="RR124" i="7"/>
  <c r="F13" i="16" s="1"/>
  <c r="RR123" i="7"/>
  <c r="F12" i="16" s="1"/>
  <c r="RR122" i="7"/>
  <c r="F11" i="16" s="1"/>
  <c r="RR132" i="7"/>
  <c r="F21" i="16" s="1"/>
  <c r="RY134" i="7"/>
  <c r="RO134" i="7"/>
  <c r="D23" i="16" s="1"/>
  <c r="RO136" i="7"/>
  <c r="RO137" i="7"/>
  <c r="D26" i="16" s="1"/>
  <c r="RO115" i="7"/>
  <c r="RO116" i="7"/>
  <c r="D5" i="16" s="1"/>
  <c r="RO117" i="7"/>
  <c r="RO118" i="7"/>
  <c r="D7" i="16" s="1"/>
  <c r="RO120" i="7"/>
  <c r="RO122" i="7"/>
  <c r="D11" i="16" s="1"/>
  <c r="RO123" i="7"/>
  <c r="D12" i="16" s="1"/>
  <c r="RO125" i="7"/>
  <c r="RO127" i="7"/>
  <c r="RO129" i="7"/>
  <c r="RR134" i="7"/>
  <c r="F23" i="16" s="1"/>
  <c r="RR136" i="7"/>
  <c r="F25" i="16" s="1"/>
  <c r="RR137" i="7"/>
  <c r="RW138" i="7"/>
  <c r="RO138" i="7"/>
  <c r="D27" i="16" s="1"/>
  <c r="RO139" i="7"/>
  <c r="RO141" i="7"/>
  <c r="RO142" i="7"/>
  <c r="RO143" i="7"/>
  <c r="D32" i="16" s="1"/>
  <c r="RO113" i="7"/>
  <c r="SA71" i="7"/>
  <c r="RV54" i="7"/>
  <c r="L15" i="8" s="1"/>
  <c r="RV58" i="7"/>
  <c r="L19" i="8" s="1"/>
  <c r="RV62" i="7"/>
  <c r="L23" i="8" s="1"/>
  <c r="RV66" i="7"/>
  <c r="L27" i="8" s="1"/>
  <c r="RV71" i="7"/>
  <c r="L32" i="8" s="1"/>
  <c r="A21" i="14"/>
  <c r="A21" i="15"/>
  <c r="A22" i="14"/>
  <c r="A22" i="15"/>
  <c r="B33" i="15"/>
  <c r="B33" i="14"/>
  <c r="RV43" i="7"/>
  <c r="L4" i="8" s="1"/>
  <c r="RV47" i="7"/>
  <c r="L8" i="8" s="1"/>
  <c r="RV51" i="7"/>
  <c r="L12" i="8" s="1"/>
  <c r="RV55" i="7"/>
  <c r="L16" i="8" s="1"/>
  <c r="RV59" i="7"/>
  <c r="L20" i="8" s="1"/>
  <c r="RV63" i="7"/>
  <c r="L24" i="8" s="1"/>
  <c r="RV67" i="7"/>
  <c r="L28" i="8" s="1"/>
  <c r="RW71" i="7"/>
  <c r="M32" i="8" s="1"/>
  <c r="A23" i="14"/>
  <c r="A23" i="15"/>
  <c r="A24" i="14"/>
  <c r="A24" i="15"/>
  <c r="RV44" i="7"/>
  <c r="L5" i="8" s="1"/>
  <c r="RV48" i="7"/>
  <c r="L9" i="8" s="1"/>
  <c r="RV52" i="7"/>
  <c r="L13" i="8" s="1"/>
  <c r="RV56" i="7"/>
  <c r="L17" i="8" s="1"/>
  <c r="RV64" i="7"/>
  <c r="L25" i="8" s="1"/>
  <c r="A25" i="14"/>
  <c r="A25" i="15"/>
  <c r="A26" i="14"/>
  <c r="A26" i="15"/>
  <c r="A27" i="14"/>
  <c r="A27" i="15"/>
  <c r="A4" i="14"/>
  <c r="A4" i="15"/>
  <c r="A5" i="14"/>
  <c r="A5" i="15"/>
  <c r="A6" i="14"/>
  <c r="A6" i="15"/>
  <c r="A7" i="14"/>
  <c r="A7" i="15"/>
  <c r="A8" i="14"/>
  <c r="A8" i="15"/>
  <c r="A9" i="14"/>
  <c r="A9" i="15"/>
  <c r="A10" i="14"/>
  <c r="A10" i="15"/>
  <c r="A11" i="14"/>
  <c r="A11" i="15"/>
  <c r="A12" i="14"/>
  <c r="A12" i="15"/>
  <c r="A13" i="14"/>
  <c r="A13" i="15"/>
  <c r="A14" i="14"/>
  <c r="A14" i="15"/>
  <c r="A15" i="14"/>
  <c r="A15" i="15"/>
  <c r="A16" i="14"/>
  <c r="A16" i="15"/>
  <c r="A17" i="14"/>
  <c r="A17" i="15"/>
  <c r="A18" i="14"/>
  <c r="A18" i="15"/>
  <c r="A19" i="14"/>
  <c r="A19" i="15"/>
  <c r="A20" i="14"/>
  <c r="A20" i="15"/>
  <c r="A28" i="14"/>
  <c r="A28" i="15"/>
  <c r="A29" i="14"/>
  <c r="A29" i="15"/>
  <c r="A30" i="14"/>
  <c r="A30" i="15"/>
  <c r="A31" i="14"/>
  <c r="A31" i="15"/>
  <c r="A32" i="15"/>
  <c r="A32" i="14"/>
  <c r="A33" i="14"/>
  <c r="A33" i="15"/>
  <c r="RO124" i="7"/>
  <c r="RR139" i="7"/>
  <c r="F28" i="16" s="1"/>
  <c r="RR129" i="7"/>
  <c r="F18" i="16" s="1"/>
  <c r="RO131" i="7"/>
  <c r="D20" i="16" s="1"/>
  <c r="RR131" i="7"/>
  <c r="F20" i="16" s="1"/>
  <c r="RR140" i="7"/>
  <c r="F29" i="16" s="1"/>
  <c r="RO140" i="7"/>
  <c r="RO135" i="7"/>
  <c r="D24" i="16" s="1"/>
  <c r="RR135" i="7"/>
  <c r="F24" i="16" s="1"/>
  <c r="RR133" i="7"/>
  <c r="F22" i="16" s="1"/>
  <c r="RO133" i="7"/>
  <c r="RO128" i="7"/>
  <c r="RR128" i="7"/>
  <c r="F17" i="16" s="1"/>
  <c r="RR126" i="7"/>
  <c r="F15" i="16" s="1"/>
  <c r="RO126" i="7"/>
  <c r="D15" i="16" s="1"/>
  <c r="RO121" i="7"/>
  <c r="RR121" i="7"/>
  <c r="F10" i="16" s="1"/>
  <c r="RR119" i="7"/>
  <c r="F8" i="16" s="1"/>
  <c r="RO119" i="7"/>
  <c r="RO114" i="7"/>
  <c r="D3" i="16" s="1"/>
  <c r="RR114" i="7"/>
  <c r="F3" i="16" s="1"/>
  <c r="SI126" i="7"/>
  <c r="SG143" i="7"/>
  <c r="SG122" i="7"/>
  <c r="SI143" i="7"/>
  <c r="RW128" i="7"/>
  <c r="RW143" i="7"/>
  <c r="RW136" i="7"/>
  <c r="SI120" i="7"/>
  <c r="RY121" i="7"/>
  <c r="SG130" i="7"/>
  <c r="SI131" i="7"/>
  <c r="RW133" i="7"/>
  <c r="SG133" i="7"/>
  <c r="SG134" i="7"/>
  <c r="SI139" i="7"/>
  <c r="RY140" i="7"/>
  <c r="SI141" i="7"/>
  <c r="SI118" i="7"/>
  <c r="RY128" i="7"/>
  <c r="RY129" i="7"/>
  <c r="RY133" i="7"/>
  <c r="SI136" i="7"/>
  <c r="SG140" i="7"/>
  <c r="SC140" i="7"/>
  <c r="RP107" i="7"/>
  <c r="J32" i="2" s="1"/>
  <c r="RR66" i="7"/>
  <c r="K27" i="8" s="1"/>
  <c r="RV70" i="7"/>
  <c r="L31" i="8" s="1"/>
  <c r="B19" i="14"/>
  <c r="B27" i="15"/>
  <c r="SC117" i="7"/>
  <c r="F26" i="16"/>
  <c r="RN107" i="7"/>
  <c r="I32" i="2" s="1"/>
  <c r="RW115" i="7"/>
  <c r="RW134" i="7"/>
  <c r="SC134" i="7"/>
  <c r="RW119" i="7"/>
  <c r="SI128" i="7"/>
  <c r="RY116" i="7"/>
  <c r="SI121" i="7"/>
  <c r="SG123" i="7"/>
  <c r="RW127" i="7"/>
  <c r="SC127" i="7"/>
  <c r="SI137" i="7"/>
  <c r="SG138" i="7"/>
  <c r="RW121" i="7"/>
  <c r="SI116" i="7"/>
  <c r="RY118" i="7"/>
  <c r="RW120" i="7"/>
  <c r="SC121" i="7"/>
  <c r="SI122" i="7"/>
  <c r="RY124" i="7"/>
  <c r="SI124" i="7"/>
  <c r="RW126" i="7"/>
  <c r="SG126" i="7"/>
  <c r="SC126" i="7"/>
  <c r="RY127" i="7"/>
  <c r="SI127" i="7"/>
  <c r="SI129" i="7"/>
  <c r="RY132" i="7"/>
  <c r="SI132" i="7"/>
  <c r="SC133" i="7"/>
  <c r="RY135" i="7"/>
  <c r="SG136" i="7"/>
  <c r="SC136" i="7"/>
  <c r="SG137" i="7"/>
  <c r="RY138" i="7"/>
  <c r="SI138" i="7"/>
  <c r="SG139" i="7"/>
  <c r="RW140" i="7"/>
  <c r="SG141" i="7"/>
  <c r="RW142" i="7"/>
  <c r="RY114" i="7"/>
  <c r="RY115" i="7"/>
  <c r="RW117" i="7"/>
  <c r="SG119" i="7"/>
  <c r="SC119" i="7"/>
  <c r="SG120" i="7"/>
  <c r="SC115" i="7"/>
  <c r="SG116" i="7"/>
  <c r="RY117" i="7"/>
  <c r="SI117" i="7"/>
  <c r="RW118" i="7"/>
  <c r="SG118" i="7"/>
  <c r="SC118" i="7"/>
  <c r="RY119" i="7"/>
  <c r="SI119" i="7"/>
  <c r="SG128" i="7"/>
  <c r="SC128" i="7"/>
  <c r="RW131" i="7"/>
  <c r="SC131" i="7"/>
  <c r="RW132" i="7"/>
  <c r="RW135" i="7"/>
  <c r="SC135" i="7"/>
  <c r="RY136" i="7"/>
  <c r="RY139" i="7"/>
  <c r="RY113" i="7"/>
  <c r="SC113" i="7"/>
  <c r="RR67" i="7"/>
  <c r="K28" i="8" s="1"/>
  <c r="RR68" i="7"/>
  <c r="K29" i="8" s="1"/>
  <c r="SA65" i="7"/>
  <c r="SA66" i="7"/>
  <c r="SA69" i="7"/>
  <c r="SA70" i="7"/>
  <c r="RR35" i="7"/>
  <c r="L32" i="10" s="1"/>
  <c r="B11" i="15"/>
  <c r="SA68" i="7"/>
  <c r="SA67" i="7"/>
  <c r="RW125" i="7"/>
  <c r="SC142" i="7"/>
  <c r="RW141" i="7"/>
  <c r="SC141" i="7"/>
  <c r="RW139" i="7"/>
  <c r="SC139" i="7"/>
  <c r="SC138" i="7"/>
  <c r="SC132" i="7"/>
  <c r="RW129" i="7"/>
  <c r="SC129" i="7"/>
  <c r="SC124" i="7"/>
  <c r="RW122" i="7"/>
  <c r="SC122" i="7"/>
  <c r="SC120" i="7"/>
  <c r="RW114" i="7"/>
  <c r="SC114" i="7"/>
  <c r="RW113" i="7"/>
  <c r="RP106" i="7"/>
  <c r="SA61" i="7"/>
  <c r="SA60" i="7"/>
  <c r="SA63" i="7"/>
  <c r="SA64" i="7"/>
  <c r="AC278" i="7"/>
  <c r="RR47" i="7"/>
  <c r="RR8" i="7"/>
  <c r="L5" i="10" s="1"/>
  <c r="RR26" i="7"/>
  <c r="RR34" i="7"/>
  <c r="AC224" i="7"/>
  <c r="RO18" i="7"/>
  <c r="AC126" i="7" s="1"/>
  <c r="RO6" i="7"/>
  <c r="AC18" i="7" s="1"/>
  <c r="RO14" i="7"/>
  <c r="AC90" i="7" s="1"/>
  <c r="RO17" i="7"/>
  <c r="AC117" i="7" s="1"/>
  <c r="RO20" i="7"/>
  <c r="AC144" i="7" s="1"/>
  <c r="RO23" i="7"/>
  <c r="AC171" i="7" s="1"/>
  <c r="RO35" i="7"/>
  <c r="RG107" i="7"/>
  <c r="AD274" i="7" s="1"/>
  <c r="RX71" i="7"/>
  <c r="N32" i="8" s="1"/>
  <c r="RI107" i="7"/>
  <c r="AD277" i="7" s="1"/>
  <c r="RG80" i="7"/>
  <c r="AD31" i="7" s="1"/>
  <c r="RI89" i="7"/>
  <c r="AD115" i="7" s="1"/>
  <c r="RG89" i="7"/>
  <c r="RG82" i="7"/>
  <c r="AD49" i="7" s="1"/>
  <c r="RG90" i="7"/>
  <c r="AD121" i="7" s="1"/>
  <c r="RG91" i="7"/>
  <c r="AD130" i="7" s="1"/>
  <c r="RI81" i="7"/>
  <c r="AD43" i="7" s="1"/>
  <c r="RI96" i="7"/>
  <c r="AD178" i="7" s="1"/>
  <c r="RN79" i="7"/>
  <c r="I4" i="2" s="1"/>
  <c r="RP103" i="7"/>
  <c r="J28" i="2" s="1"/>
  <c r="RP77" i="7"/>
  <c r="RP79" i="7"/>
  <c r="RP93" i="7"/>
  <c r="J18" i="2" s="1"/>
  <c r="RP88" i="7"/>
  <c r="J13" i="2" s="1"/>
  <c r="RP89" i="7"/>
  <c r="J14" i="2" s="1"/>
  <c r="RP91" i="7"/>
  <c r="RP92" i="7"/>
  <c r="J17" i="2" s="1"/>
  <c r="RN94" i="7"/>
  <c r="RN95" i="7"/>
  <c r="I20" i="2" s="1"/>
  <c r="RP100" i="7"/>
  <c r="J25" i="2" s="1"/>
  <c r="RP101" i="7"/>
  <c r="RP102" i="7"/>
  <c r="RP81" i="7"/>
  <c r="J6" i="2" s="1"/>
  <c r="RP85" i="7"/>
  <c r="J10" i="2" s="1"/>
  <c r="RP87" i="7"/>
  <c r="RP78" i="7"/>
  <c r="RN80" i="7"/>
  <c r="I5" i="2" s="1"/>
  <c r="RN88" i="7"/>
  <c r="I13" i="2" s="1"/>
  <c r="RP95" i="7"/>
  <c r="RP99" i="7"/>
  <c r="RP83" i="7"/>
  <c r="RP84" i="7"/>
  <c r="J9" i="2" s="1"/>
  <c r="RP96" i="7"/>
  <c r="J21" i="2" s="1"/>
  <c r="RP97" i="7"/>
  <c r="J22" i="2" s="1"/>
  <c r="RN100" i="7"/>
  <c r="I25" i="2" s="1"/>
  <c r="RN102" i="7"/>
  <c r="RN103" i="7"/>
  <c r="I28" i="2" s="1"/>
  <c r="RP80" i="7"/>
  <c r="J5" i="2" s="1"/>
  <c r="RP94" i="7"/>
  <c r="SA62" i="7"/>
  <c r="RP82" i="7"/>
  <c r="J7" i="2" s="1"/>
  <c r="RP90" i="7"/>
  <c r="J15" i="2" s="1"/>
  <c r="RP98" i="7"/>
  <c r="J23" i="2" s="1"/>
  <c r="RP86" i="7"/>
  <c r="SA47" i="7"/>
  <c r="SA49" i="7"/>
  <c r="SA57" i="7"/>
  <c r="RP104" i="7"/>
  <c r="J29" i="2" s="1"/>
  <c r="RP105" i="7"/>
  <c r="J30" i="2" s="1"/>
  <c r="SA45" i="7"/>
  <c r="RR56" i="7"/>
  <c r="RO24" i="7"/>
  <c r="AC180" i="7" s="1"/>
  <c r="RO26" i="7"/>
  <c r="AC198" i="7" s="1"/>
  <c r="RR23" i="7"/>
  <c r="L20" i="10" s="1"/>
  <c r="RO28" i="7"/>
  <c r="AC216" i="7" s="1"/>
  <c r="RR29" i="7"/>
  <c r="L26" i="10" s="1"/>
  <c r="RR18" i="7"/>
  <c r="RO11" i="7"/>
  <c r="AC63" i="7" s="1"/>
  <c r="RR30" i="7"/>
  <c r="L27" i="10" s="1"/>
  <c r="RR13" i="7"/>
  <c r="RR14" i="7"/>
  <c r="L11" i="10" s="1"/>
  <c r="RR15" i="7"/>
  <c r="L12" i="10" s="1"/>
  <c r="RR17" i="7"/>
  <c r="L14" i="10" s="1"/>
  <c r="RR20" i="7"/>
  <c r="L17" i="10" s="1"/>
  <c r="RR21" i="7"/>
  <c r="L18" i="10" s="1"/>
  <c r="RO29" i="7"/>
  <c r="RO30" i="7"/>
  <c r="AC234" i="7" s="1"/>
  <c r="RO32" i="7"/>
  <c r="AC252" i="7" s="1"/>
  <c r="RR16" i="7"/>
  <c r="L13" i="10" s="1"/>
  <c r="RR27" i="7"/>
  <c r="L24" i="10" s="1"/>
  <c r="RR28" i="7"/>
  <c r="RR10" i="7"/>
  <c r="RR22" i="7"/>
  <c r="L19" i="10" s="1"/>
  <c r="RO34" i="7"/>
  <c r="AC270" i="7" s="1"/>
  <c r="RO31" i="7"/>
  <c r="AC243" i="7" s="1"/>
  <c r="RO25" i="7"/>
  <c r="AC189" i="7" s="1"/>
  <c r="RO22" i="7"/>
  <c r="AC162" i="7" s="1"/>
  <c r="RO19" i="7"/>
  <c r="AC135" i="7" s="1"/>
  <c r="RO13" i="7"/>
  <c r="AC81" i="7" s="1"/>
  <c r="RG7" i="7"/>
  <c r="AD21" i="7" s="1"/>
  <c r="RG18" i="7"/>
  <c r="AD120" i="7" s="1"/>
  <c r="RG16" i="7"/>
  <c r="AD102" i="7" s="1"/>
  <c r="RJ5" i="7"/>
  <c r="AD6" i="7" s="1"/>
  <c r="RJ6" i="7"/>
  <c r="AD15" i="7" s="1"/>
  <c r="RJ11" i="7"/>
  <c r="AD60" i="7" s="1"/>
  <c r="RJ12" i="7"/>
  <c r="AD69" i="7" s="1"/>
  <c r="RJ14" i="7"/>
  <c r="AD87" i="7" s="1"/>
  <c r="RJ17" i="7"/>
  <c r="AD114" i="7" s="1"/>
  <c r="RJ21" i="7"/>
  <c r="AD150" i="7" s="1"/>
  <c r="RJ22" i="7"/>
  <c r="AD159" i="7" s="1"/>
  <c r="RG25" i="7"/>
  <c r="AD183" i="7" s="1"/>
  <c r="RG27" i="7"/>
  <c r="AD201" i="7" s="1"/>
  <c r="RG29" i="7"/>
  <c r="AD219" i="7" s="1"/>
  <c r="RG30" i="7"/>
  <c r="AD228" i="7" s="1"/>
  <c r="RG31" i="7"/>
  <c r="AD237" i="7" s="1"/>
  <c r="RG35" i="7"/>
  <c r="AD273" i="7" s="1"/>
  <c r="RJ24" i="7"/>
  <c r="AD177" i="7" s="1"/>
  <c r="RJ25" i="7"/>
  <c r="AD186" i="7" s="1"/>
  <c r="RJ27" i="7"/>
  <c r="AD204" i="7" s="1"/>
  <c r="RJ31" i="7"/>
  <c r="AD240" i="7" s="1"/>
  <c r="RJ32" i="7"/>
  <c r="AD249" i="7" s="1"/>
  <c r="RJ35" i="7"/>
  <c r="AD276" i="7" s="1"/>
  <c r="AC134" i="7"/>
  <c r="AC233" i="7"/>
  <c r="AC269" i="7"/>
  <c r="RX42" i="7"/>
  <c r="N3" i="8" s="1"/>
  <c r="RX51" i="7"/>
  <c r="N12" i="8" s="1"/>
  <c r="RX69" i="7"/>
  <c r="N30" i="8" s="1"/>
  <c r="SA54" i="7"/>
  <c r="SA58" i="7"/>
  <c r="RX56" i="7"/>
  <c r="N17" i="8" s="1"/>
  <c r="RX60" i="7"/>
  <c r="N21" i="8" s="1"/>
  <c r="RX68" i="7"/>
  <c r="N29" i="8" s="1"/>
  <c r="RI85" i="7"/>
  <c r="AD79" i="7" s="1"/>
  <c r="RG86" i="7"/>
  <c r="AD85" i="7" s="1"/>
  <c r="RG87" i="7"/>
  <c r="AD94" i="7" s="1"/>
  <c r="RI92" i="7"/>
  <c r="AD142" i="7" s="1"/>
  <c r="RI93" i="7"/>
  <c r="AD151" i="7" s="1"/>
  <c r="RG94" i="7"/>
  <c r="AD157" i="7" s="1"/>
  <c r="RG95" i="7"/>
  <c r="AD166" i="7" s="1"/>
  <c r="RI79" i="7"/>
  <c r="AD25" i="7" s="1"/>
  <c r="RI86" i="7"/>
  <c r="AD88" i="7" s="1"/>
  <c r="RI87" i="7"/>
  <c r="AD97" i="7" s="1"/>
  <c r="RG88" i="7"/>
  <c r="RI94" i="7"/>
  <c r="AD160" i="7" s="1"/>
  <c r="RI95" i="7"/>
  <c r="AD169" i="7" s="1"/>
  <c r="RG96" i="7"/>
  <c r="AD175" i="7" s="1"/>
  <c r="AD257" i="7"/>
  <c r="AD77" i="7"/>
  <c r="AD176" i="7"/>
  <c r="AD239" i="7"/>
  <c r="AD59" i="7"/>
  <c r="AD92" i="7"/>
  <c r="AD272" i="7"/>
  <c r="AD275" i="7"/>
  <c r="RN83" i="7"/>
  <c r="I8" i="2" s="1"/>
  <c r="RN90" i="7"/>
  <c r="I15" i="2" s="1"/>
  <c r="RN91" i="7"/>
  <c r="I16" i="2" s="1"/>
  <c r="RN97" i="7"/>
  <c r="I22" i="2" s="1"/>
  <c r="RN104" i="7"/>
  <c r="RN105" i="7"/>
  <c r="I30" i="2" s="1"/>
  <c r="RN78" i="7"/>
  <c r="RN84" i="7"/>
  <c r="RN92" i="7"/>
  <c r="RN98" i="7"/>
  <c r="RI90" i="7"/>
  <c r="AD124" i="7" s="1"/>
  <c r="RI83" i="7"/>
  <c r="AD61" i="7" s="1"/>
  <c r="RI91" i="7"/>
  <c r="AD133" i="7" s="1"/>
  <c r="RG78" i="7"/>
  <c r="AD13" i="7" s="1"/>
  <c r="RG93" i="7"/>
  <c r="AD148" i="7" s="1"/>
  <c r="RG77" i="7"/>
  <c r="AD4" i="7" s="1"/>
  <c r="RG84" i="7"/>
  <c r="AD67" i="7" s="1"/>
  <c r="RG92" i="7"/>
  <c r="AD139" i="7" s="1"/>
  <c r="RX55" i="7"/>
  <c r="N16" i="8" s="1"/>
  <c r="RX59" i="7"/>
  <c r="N20" i="8" s="1"/>
  <c r="RX63" i="7"/>
  <c r="N24" i="8" s="1"/>
  <c r="AD248" i="7"/>
  <c r="SA59" i="7"/>
  <c r="AD86" i="7"/>
  <c r="AD167" i="7"/>
  <c r="RX66" i="7"/>
  <c r="N27" i="8" s="1"/>
  <c r="AD50" i="7"/>
  <c r="AD131" i="7"/>
  <c r="RX53" i="7"/>
  <c r="N14" i="8" s="1"/>
  <c r="AD158" i="7"/>
  <c r="AD194" i="7"/>
  <c r="RY123" i="7"/>
  <c r="SG124" i="7"/>
  <c r="RW123" i="7"/>
  <c r="RY125" i="7"/>
  <c r="RW124" i="7"/>
  <c r="SC125" i="7"/>
  <c r="SI125" i="7"/>
  <c r="RW137" i="7"/>
  <c r="RW130" i="7"/>
  <c r="RI84" i="7"/>
  <c r="AD70" i="7" s="1"/>
  <c r="RG85" i="7"/>
  <c r="AD76" i="7" s="1"/>
  <c r="RI88" i="7"/>
  <c r="AD106" i="7" s="1"/>
  <c r="RN101" i="7"/>
  <c r="RI80" i="7"/>
  <c r="AD34" i="7" s="1"/>
  <c r="SA52" i="7"/>
  <c r="RI78" i="7"/>
  <c r="AD16" i="7" s="1"/>
  <c r="RN81" i="7"/>
  <c r="RG83" i="7"/>
  <c r="AD58" i="7" s="1"/>
  <c r="RN85" i="7"/>
  <c r="RN87" i="7"/>
  <c r="RN89" i="7"/>
  <c r="RN93" i="7"/>
  <c r="RN96" i="7"/>
  <c r="RN99" i="7"/>
  <c r="RG81" i="7"/>
  <c r="AD40" i="7" s="1"/>
  <c r="RG79" i="7"/>
  <c r="AD22" i="7" s="1"/>
  <c r="RI82" i="7"/>
  <c r="AD52" i="7" s="1"/>
  <c r="RN82" i="7"/>
  <c r="RN86" i="7"/>
  <c r="RN77" i="7"/>
  <c r="RI77" i="7"/>
  <c r="AD7" i="7" s="1"/>
  <c r="RG97" i="7"/>
  <c r="AD184" i="7" s="1"/>
  <c r="RI100" i="7"/>
  <c r="AD214" i="7" s="1"/>
  <c r="RG101" i="7"/>
  <c r="AD220" i="7" s="1"/>
  <c r="RI104" i="7"/>
  <c r="AD250" i="7" s="1"/>
  <c r="RI105" i="7"/>
  <c r="AD259" i="7" s="1"/>
  <c r="RI97" i="7"/>
  <c r="AD187" i="7" s="1"/>
  <c r="RG98" i="7"/>
  <c r="AD193" i="7" s="1"/>
  <c r="RI101" i="7"/>
  <c r="AD223" i="7" s="1"/>
  <c r="RG102" i="7"/>
  <c r="AD229" i="7" s="1"/>
  <c r="RI98" i="7"/>
  <c r="AD196" i="7" s="1"/>
  <c r="RG99" i="7"/>
  <c r="AD202" i="7" s="1"/>
  <c r="RI102" i="7"/>
  <c r="AD232" i="7" s="1"/>
  <c r="RG103" i="7"/>
  <c r="AD238" i="7" s="1"/>
  <c r="RI99" i="7"/>
  <c r="AD205" i="7" s="1"/>
  <c r="RG100" i="7"/>
  <c r="AD211" i="7" s="1"/>
  <c r="RI103" i="7"/>
  <c r="AD241" i="7" s="1"/>
  <c r="RG104" i="7"/>
  <c r="RG105" i="7"/>
  <c r="AD256" i="7" s="1"/>
  <c r="RX45" i="7"/>
  <c r="N6" i="8" s="1"/>
  <c r="RR46" i="7"/>
  <c r="K7" i="8" s="1"/>
  <c r="RX49" i="7"/>
  <c r="N10" i="8" s="1"/>
  <c r="RR53" i="7"/>
  <c r="RX54" i="7"/>
  <c r="N15" i="8" s="1"/>
  <c r="RR57" i="7"/>
  <c r="K18" i="8" s="1"/>
  <c r="RR59" i="7"/>
  <c r="K20" i="8" s="1"/>
  <c r="RR60" i="7"/>
  <c r="RX47" i="7"/>
  <c r="N8" i="8" s="1"/>
  <c r="SA53" i="7"/>
  <c r="SA55" i="7"/>
  <c r="RX48" i="7"/>
  <c r="N9" i="8" s="1"/>
  <c r="RR49" i="7"/>
  <c r="RR55" i="7"/>
  <c r="RR48" i="7"/>
  <c r="K9" i="8" s="1"/>
  <c r="AC107" i="7"/>
  <c r="RX52" i="7"/>
  <c r="N13" i="8" s="1"/>
  <c r="SA46" i="7"/>
  <c r="SA48" i="7"/>
  <c r="SA50" i="7"/>
  <c r="AC17" i="7"/>
  <c r="RX46" i="7"/>
  <c r="N7" i="8" s="1"/>
  <c r="AC89" i="7"/>
  <c r="RR54" i="7"/>
  <c r="K15" i="8" s="1"/>
  <c r="RR61" i="7"/>
  <c r="K22" i="8" s="1"/>
  <c r="RR63" i="7"/>
  <c r="RX64" i="7"/>
  <c r="N25" i="8" s="1"/>
  <c r="SA41" i="7"/>
  <c r="RR41" i="7"/>
  <c r="RR42" i="7"/>
  <c r="AC26" i="7"/>
  <c r="AD32" i="7"/>
  <c r="RR44" i="7"/>
  <c r="RX50" i="7"/>
  <c r="N11" i="8" s="1"/>
  <c r="SA42" i="7"/>
  <c r="RR43" i="7"/>
  <c r="RR50" i="7"/>
  <c r="K11" i="8" s="1"/>
  <c r="RR45" i="7"/>
  <c r="RX58" i="7"/>
  <c r="N19" i="8" s="1"/>
  <c r="AC197" i="7"/>
  <c r="RR64" i="7"/>
  <c r="K25" i="8" s="1"/>
  <c r="AD266" i="7"/>
  <c r="RR70" i="7"/>
  <c r="K31" i="8" s="1"/>
  <c r="AC35" i="7"/>
  <c r="RX44" i="7"/>
  <c r="N5" i="8" s="1"/>
  <c r="SA43" i="7"/>
  <c r="SA44" i="7"/>
  <c r="SA51" i="7"/>
  <c r="RX43" i="7"/>
  <c r="N4" i="8" s="1"/>
  <c r="AC80" i="7"/>
  <c r="RR51" i="7"/>
  <c r="AC143" i="7"/>
  <c r="AC152" i="7"/>
  <c r="AC188" i="7"/>
  <c r="RX61" i="7"/>
  <c r="N22" i="8" s="1"/>
  <c r="AC215" i="7"/>
  <c r="AD221" i="7"/>
  <c r="RR65" i="7"/>
  <c r="K26" i="8" s="1"/>
  <c r="AC242" i="7"/>
  <c r="RX70" i="7"/>
  <c r="N31" i="8" s="1"/>
  <c r="RR62" i="7"/>
  <c r="K23" i="8" s="1"/>
  <c r="AC206" i="7"/>
  <c r="AD212" i="7"/>
  <c r="AD230" i="7"/>
  <c r="AC251" i="7"/>
  <c r="AC260" i="7"/>
  <c r="AD95" i="7"/>
  <c r="AD23" i="7"/>
  <c r="AD41" i="7"/>
  <c r="AD68" i="7"/>
  <c r="AC98" i="7"/>
  <c r="AD122" i="7"/>
  <c r="AD146" i="7"/>
  <c r="RX57" i="7"/>
  <c r="N18" i="8" s="1"/>
  <c r="RR58" i="7"/>
  <c r="AC170" i="7"/>
  <c r="AD185" i="7"/>
  <c r="RX62" i="7"/>
  <c r="N23" i="8" s="1"/>
  <c r="AD203" i="7"/>
  <c r="RX67" i="7"/>
  <c r="N28" i="8" s="1"/>
  <c r="RR69" i="7"/>
  <c r="K30" i="8" s="1"/>
  <c r="AD263" i="7"/>
  <c r="AD20" i="7"/>
  <c r="AC161" i="7"/>
  <c r="AC44" i="7"/>
  <c r="AC53" i="7"/>
  <c r="AC62" i="7"/>
  <c r="AC71" i="7"/>
  <c r="AD104" i="7"/>
  <c r="RR52" i="7"/>
  <c r="AC116" i="7"/>
  <c r="AC125" i="7"/>
  <c r="AD149" i="7"/>
  <c r="AC179" i="7"/>
  <c r="RX65" i="7"/>
  <c r="N26" i="8" s="1"/>
  <c r="AD14" i="7"/>
  <c r="RX41" i="7"/>
  <c r="N2" i="8" s="1"/>
  <c r="AD245" i="7"/>
  <c r="AD83" i="7"/>
  <c r="AD110" i="7"/>
  <c r="AD155" i="7"/>
  <c r="AD209" i="7"/>
  <c r="AD236" i="7"/>
  <c r="AD74" i="7"/>
  <c r="AD101" i="7"/>
  <c r="AD113" i="7"/>
  <c r="AD128" i="7"/>
  <c r="AD137" i="7"/>
  <c r="AD173" i="7"/>
  <c r="AD200" i="7"/>
  <c r="AD254" i="7"/>
  <c r="AD119" i="7"/>
  <c r="AD191" i="7"/>
  <c r="AD218" i="7"/>
  <c r="AD5" i="7"/>
  <c r="RO7" i="7"/>
  <c r="AC27" i="7" s="1"/>
  <c r="RO8" i="7"/>
  <c r="AC36" i="7" s="1"/>
  <c r="RR11" i="7"/>
  <c r="RR6" i="7"/>
  <c r="RR7" i="7"/>
  <c r="L4" i="10" s="1"/>
  <c r="RO9" i="7"/>
  <c r="AC45" i="7" s="1"/>
  <c r="RO10" i="7"/>
  <c r="AC54" i="7" s="1"/>
  <c r="RO12" i="7"/>
  <c r="AC72" i="7" s="1"/>
  <c r="RO16" i="7"/>
  <c r="AC108" i="7" s="1"/>
  <c r="RR19" i="7"/>
  <c r="RR24" i="7"/>
  <c r="RR25" i="7"/>
  <c r="L22" i="10" s="1"/>
  <c r="RR31" i="7"/>
  <c r="L28" i="10" s="1"/>
  <c r="RR32" i="7"/>
  <c r="RO33" i="7"/>
  <c r="AC261" i="7" s="1"/>
  <c r="RO15" i="7"/>
  <c r="AC99" i="7" s="1"/>
  <c r="RO21" i="7"/>
  <c r="AC153" i="7" s="1"/>
  <c r="RO27" i="7"/>
  <c r="AC207" i="7" s="1"/>
  <c r="RR33" i="7"/>
  <c r="RR9" i="7"/>
  <c r="RR12" i="7"/>
  <c r="L9" i="10" s="1"/>
  <c r="SA56" i="7"/>
  <c r="RR5" i="7"/>
  <c r="L2" i="10" s="1"/>
  <c r="RO5" i="7"/>
  <c r="AC9" i="7" s="1"/>
  <c r="RJ20" i="7"/>
  <c r="AD141" i="7" s="1"/>
  <c r="RJ7" i="7"/>
  <c r="AD24" i="7" s="1"/>
  <c r="RG11" i="7"/>
  <c r="AD57" i="7" s="1"/>
  <c r="RJ13" i="7"/>
  <c r="AD78" i="7" s="1"/>
  <c r="RG15" i="7"/>
  <c r="AD93" i="7" s="1"/>
  <c r="RJ19" i="7"/>
  <c r="AD132" i="7" s="1"/>
  <c r="RG8" i="7"/>
  <c r="AD30" i="7" s="1"/>
  <c r="RG10" i="7"/>
  <c r="AD48" i="7" s="1"/>
  <c r="RG6" i="7"/>
  <c r="AD12" i="7" s="1"/>
  <c r="RJ8" i="7"/>
  <c r="AD33" i="7" s="1"/>
  <c r="RJ10" i="7"/>
  <c r="AD51" i="7" s="1"/>
  <c r="RJ16" i="7"/>
  <c r="AD105" i="7" s="1"/>
  <c r="RJ18" i="7"/>
  <c r="AD123" i="7" s="1"/>
  <c r="RG23" i="7"/>
  <c r="AD165" i="7" s="1"/>
  <c r="RG26" i="7"/>
  <c r="AD192" i="7" s="1"/>
  <c r="RG28" i="7"/>
  <c r="AD210" i="7" s="1"/>
  <c r="RJ29" i="7"/>
  <c r="AD222" i="7" s="1"/>
  <c r="RJ30" i="7"/>
  <c r="AD231" i="7" s="1"/>
  <c r="RG33" i="7"/>
  <c r="AD255" i="7" s="1"/>
  <c r="RG34" i="7"/>
  <c r="AD264" i="7" s="1"/>
  <c r="RG12" i="7"/>
  <c r="AD66" i="7" s="1"/>
  <c r="RG13" i="7"/>
  <c r="AD75" i="7" s="1"/>
  <c r="RG17" i="7"/>
  <c r="AD111" i="7" s="1"/>
  <c r="RG19" i="7"/>
  <c r="AD129" i="7" s="1"/>
  <c r="RG20" i="7"/>
  <c r="AD138" i="7" s="1"/>
  <c r="RG22" i="7"/>
  <c r="AD156" i="7" s="1"/>
  <c r="RJ23" i="7"/>
  <c r="AD168" i="7" s="1"/>
  <c r="RG24" i="7"/>
  <c r="AD174" i="7" s="1"/>
  <c r="RJ26" i="7"/>
  <c r="AD195" i="7" s="1"/>
  <c r="RJ28" i="7"/>
  <c r="AD213" i="7" s="1"/>
  <c r="RG32" i="7"/>
  <c r="AD246" i="7" s="1"/>
  <c r="RJ33" i="7"/>
  <c r="AD258" i="7" s="1"/>
  <c r="RJ34" i="7"/>
  <c r="AD267" i="7" s="1"/>
  <c r="RG5" i="7"/>
  <c r="AD3" i="7" s="1"/>
  <c r="RG9" i="7"/>
  <c r="AD39" i="7" s="1"/>
  <c r="RG21" i="7"/>
  <c r="AD147" i="7" s="1"/>
  <c r="RJ15" i="7"/>
  <c r="AD96" i="7" s="1"/>
  <c r="RG14" i="7"/>
  <c r="AD84" i="7" s="1"/>
  <c r="RW44" i="7"/>
  <c r="M5" i="8" s="1"/>
  <c r="RW47" i="7"/>
  <c r="M8" i="8" s="1"/>
  <c r="RW55" i="7"/>
  <c r="M16" i="8" s="1"/>
  <c r="RW64" i="7"/>
  <c r="M25" i="8" s="1"/>
  <c r="RW67" i="7"/>
  <c r="M28" i="8" s="1"/>
  <c r="RW70" i="7"/>
  <c r="M31" i="8" s="1"/>
  <c r="B12" i="15"/>
  <c r="B12" i="14"/>
  <c r="B14" i="15"/>
  <c r="B14" i="14"/>
  <c r="B21" i="15"/>
  <c r="B21" i="14"/>
  <c r="B25" i="15"/>
  <c r="B25" i="14"/>
  <c r="B30" i="15"/>
  <c r="B30" i="14"/>
  <c r="B32" i="15"/>
  <c r="B32" i="14"/>
  <c r="H17" i="8"/>
  <c r="RW45" i="7"/>
  <c r="M6" i="8" s="1"/>
  <c r="RW50" i="7"/>
  <c r="M11" i="8" s="1"/>
  <c r="RW59" i="7"/>
  <c r="M20" i="8" s="1"/>
  <c r="RW60" i="7"/>
  <c r="M21" i="8" s="1"/>
  <c r="RW61" i="7"/>
  <c r="M22" i="8" s="1"/>
  <c r="RW66" i="7"/>
  <c r="M27" i="8" s="1"/>
  <c r="B8" i="15"/>
  <c r="B8" i="14"/>
  <c r="B9" i="15"/>
  <c r="B9" i="14"/>
  <c r="B17" i="15"/>
  <c r="B17" i="14"/>
  <c r="B18" i="15"/>
  <c r="B18" i="14"/>
  <c r="B22" i="15"/>
  <c r="B22" i="14"/>
  <c r="B24" i="15"/>
  <c r="B24" i="14"/>
  <c r="H24" i="8"/>
  <c r="B7" i="14"/>
  <c r="B23" i="14"/>
  <c r="B15" i="15"/>
  <c r="B31" i="15"/>
  <c r="RW42" i="7"/>
  <c r="M3" i="8" s="1"/>
  <c r="RW46" i="7"/>
  <c r="M7" i="8" s="1"/>
  <c r="RW49" i="7"/>
  <c r="M10" i="8" s="1"/>
  <c r="RW51" i="7"/>
  <c r="M12" i="8" s="1"/>
  <c r="RW52" i="7"/>
  <c r="M13" i="8" s="1"/>
  <c r="RW53" i="7"/>
  <c r="M14" i="8" s="1"/>
  <c r="RW58" i="7"/>
  <c r="M19" i="8" s="1"/>
  <c r="RW62" i="7"/>
  <c r="M23" i="8" s="1"/>
  <c r="RW65" i="7"/>
  <c r="M26" i="8" s="1"/>
  <c r="B4" i="15"/>
  <c r="B4" i="14"/>
  <c r="B5" i="15"/>
  <c r="B5" i="14"/>
  <c r="B10" i="15"/>
  <c r="B10" i="14"/>
  <c r="B13" i="15"/>
  <c r="B13" i="14"/>
  <c r="B16" i="15"/>
  <c r="B16" i="14"/>
  <c r="RW43" i="7"/>
  <c r="M4" i="8" s="1"/>
  <c r="RW48" i="7"/>
  <c r="M9" i="8" s="1"/>
  <c r="RW54" i="7"/>
  <c r="M15" i="8" s="1"/>
  <c r="RW57" i="7"/>
  <c r="M18" i="8" s="1"/>
  <c r="RW68" i="7"/>
  <c r="M29" i="8" s="1"/>
  <c r="RW69" i="7"/>
  <c r="M30" i="8" s="1"/>
  <c r="B6" i="15"/>
  <c r="B6" i="14"/>
  <c r="B20" i="15"/>
  <c r="B20" i="14"/>
  <c r="B26" i="15"/>
  <c r="B26" i="14"/>
  <c r="B28" i="15"/>
  <c r="B28" i="14"/>
  <c r="B29" i="15"/>
  <c r="B29" i="14"/>
  <c r="B3" i="15"/>
  <c r="RW41" i="7"/>
  <c r="M2" i="8" s="1"/>
  <c r="RI106" i="7"/>
  <c r="AD268" i="7" s="1"/>
  <c r="RG106" i="7"/>
  <c r="AD265" i="7" s="1"/>
  <c r="AD140" i="7"/>
  <c r="SC137" i="7"/>
  <c r="SC130" i="7"/>
  <c r="SC123" i="7"/>
  <c r="SC116" i="7"/>
  <c r="RW116" i="7"/>
  <c r="RN106" i="7"/>
  <c r="I31" i="2" s="1"/>
  <c r="RY131" i="7"/>
  <c r="AD65" i="7"/>
  <c r="AD56" i="7"/>
  <c r="AD29" i="7"/>
  <c r="AD227" i="7"/>
  <c r="AD182" i="7"/>
  <c r="AD164" i="7"/>
  <c r="AD38" i="7"/>
  <c r="AD11" i="7"/>
  <c r="AN250" i="7" l="1"/>
  <c r="AN247" i="7"/>
  <c r="AD247" i="7"/>
  <c r="AD112" i="7"/>
  <c r="AN106" i="7"/>
  <c r="AD103" i="7"/>
  <c r="AN112" i="7"/>
  <c r="AN115" i="7"/>
  <c r="AN103" i="7"/>
  <c r="AC225" i="7"/>
  <c r="AC279" i="7"/>
  <c r="J32" i="10"/>
  <c r="J26" i="10"/>
  <c r="D25" i="2"/>
  <c r="D26" i="2"/>
  <c r="E5" i="2"/>
  <c r="E20" i="2"/>
  <c r="D7" i="2"/>
  <c r="E32" i="2"/>
  <c r="E28" i="2"/>
  <c r="E26" i="2"/>
  <c r="D30" i="2"/>
  <c r="E23" i="2"/>
  <c r="E19" i="2"/>
  <c r="D14" i="2"/>
  <c r="D32" i="2"/>
  <c r="E29" i="2"/>
  <c r="E12" i="2"/>
  <c r="D15" i="2"/>
  <c r="D11" i="10"/>
  <c r="D8" i="10"/>
  <c r="D29" i="2"/>
  <c r="D9" i="2"/>
  <c r="D13" i="2"/>
  <c r="D16" i="2"/>
  <c r="D31" i="2"/>
  <c r="D27" i="2"/>
  <c r="E24" i="2"/>
  <c r="D24" i="2"/>
  <c r="D19" i="2"/>
  <c r="E18" i="2"/>
  <c r="E15" i="2"/>
  <c r="D12" i="2"/>
  <c r="E11" i="2"/>
  <c r="D10" i="2"/>
  <c r="D6" i="2"/>
  <c r="E4" i="2"/>
  <c r="D2" i="2"/>
  <c r="E3" i="2"/>
  <c r="D8" i="8"/>
  <c r="D21" i="10"/>
  <c r="D16" i="10"/>
  <c r="D31" i="10"/>
  <c r="D25" i="10"/>
  <c r="F13" i="10"/>
  <c r="F6" i="10"/>
  <c r="J2" i="10"/>
  <c r="D23" i="8"/>
  <c r="D21" i="8"/>
  <c r="D13" i="8"/>
  <c r="D25" i="8"/>
  <c r="E18" i="8"/>
  <c r="I6" i="8"/>
  <c r="E22" i="8"/>
  <c r="E6" i="8"/>
  <c r="I29" i="8"/>
  <c r="I22" i="8"/>
  <c r="I10" i="8"/>
  <c r="E16" i="8"/>
  <c r="E11" i="8"/>
  <c r="E32" i="8"/>
  <c r="E28" i="8"/>
  <c r="F21" i="10"/>
  <c r="D26" i="10"/>
  <c r="F8" i="10"/>
  <c r="J19" i="10"/>
  <c r="J23" i="10"/>
  <c r="J20" i="10"/>
  <c r="D22" i="8"/>
  <c r="D9" i="8"/>
  <c r="D6" i="10"/>
  <c r="D29" i="10"/>
  <c r="F20" i="10"/>
  <c r="D30" i="10"/>
  <c r="F7" i="10"/>
  <c r="D12" i="10"/>
  <c r="J30" i="10"/>
  <c r="I15" i="8"/>
  <c r="I9" i="8"/>
  <c r="E15" i="8"/>
  <c r="E27" i="8"/>
  <c r="I18" i="8"/>
  <c r="I3" i="8"/>
  <c r="E23" i="8"/>
  <c r="E7" i="8"/>
  <c r="I16" i="8"/>
  <c r="F14" i="10"/>
  <c r="J22" i="10"/>
  <c r="J21" i="10"/>
  <c r="J17" i="10"/>
  <c r="D19" i="10"/>
  <c r="D10" i="10"/>
  <c r="D20" i="10"/>
  <c r="D7" i="10"/>
  <c r="F10" i="10"/>
  <c r="J6" i="10"/>
  <c r="D30" i="8"/>
  <c r="D16" i="8"/>
  <c r="D7" i="8"/>
  <c r="I8" i="8"/>
  <c r="E24" i="8"/>
  <c r="I12" i="8"/>
  <c r="I17" i="8"/>
  <c r="E5" i="8"/>
  <c r="I13" i="8"/>
  <c r="D12" i="8"/>
  <c r="F24" i="10"/>
  <c r="D28" i="10"/>
  <c r="F11" i="10"/>
  <c r="F2" i="10"/>
  <c r="J10" i="10"/>
  <c r="J28" i="10"/>
  <c r="J27" i="10"/>
  <c r="J25" i="10"/>
  <c r="J14" i="10"/>
  <c r="D6" i="8"/>
  <c r="F31" i="10"/>
  <c r="F23" i="10"/>
  <c r="D17" i="10"/>
  <c r="F26" i="10"/>
  <c r="J18" i="10"/>
  <c r="J13" i="10"/>
  <c r="D26" i="8"/>
  <c r="D28" i="8"/>
  <c r="D11" i="8"/>
  <c r="E9" i="8"/>
  <c r="I28" i="8"/>
  <c r="I4" i="8"/>
  <c r="E20" i="8"/>
  <c r="E8" i="8"/>
  <c r="E30" i="8"/>
  <c r="F32" i="10"/>
  <c r="D13" i="10"/>
  <c r="J16" i="10"/>
  <c r="J31" i="10"/>
  <c r="J8" i="10"/>
  <c r="J11" i="10"/>
  <c r="I26" i="8"/>
  <c r="I32" i="8"/>
  <c r="J4" i="10"/>
  <c r="I27" i="2"/>
  <c r="J15" i="10"/>
  <c r="K14" i="8"/>
  <c r="K8" i="8"/>
  <c r="K17" i="8"/>
  <c r="K10" i="8"/>
  <c r="J12" i="10"/>
  <c r="J3" i="10"/>
  <c r="D5" i="2"/>
  <c r="J29" i="10"/>
  <c r="K5" i="8"/>
  <c r="J5" i="10"/>
  <c r="I31" i="8"/>
  <c r="E14" i="2"/>
  <c r="E21" i="2"/>
  <c r="E30" i="2"/>
  <c r="E22" i="2"/>
  <c r="I23" i="2"/>
  <c r="I2" i="2"/>
  <c r="E17" i="2"/>
  <c r="D22" i="2"/>
  <c r="I7" i="8"/>
  <c r="I24" i="8"/>
  <c r="K12" i="8"/>
  <c r="K21" i="8"/>
  <c r="K4" i="8"/>
  <c r="K19" i="8"/>
  <c r="K2" i="8"/>
  <c r="L6" i="10"/>
  <c r="L23" i="10"/>
  <c r="J9" i="10"/>
  <c r="J31" i="2"/>
  <c r="D28" i="2"/>
  <c r="D3" i="2"/>
  <c r="D11" i="2"/>
  <c r="I30" i="8"/>
  <c r="I27" i="8"/>
  <c r="I11" i="8"/>
  <c r="D23" i="2"/>
  <c r="E16" i="2"/>
  <c r="E13" i="2"/>
  <c r="I19" i="2"/>
  <c r="J24" i="10"/>
  <c r="L10" i="10"/>
  <c r="L31" i="10"/>
  <c r="L16" i="10"/>
  <c r="D32" i="10"/>
  <c r="D16" i="16"/>
  <c r="J27" i="2"/>
  <c r="J3" i="2"/>
  <c r="J24" i="2"/>
  <c r="E10" i="2"/>
  <c r="L21" i="10"/>
  <c r="L8" i="10"/>
  <c r="L29" i="10"/>
  <c r="L3" i="10"/>
  <c r="J11" i="2"/>
  <c r="I2" i="8"/>
  <c r="K24" i="8"/>
  <c r="K6" i="8"/>
  <c r="K16" i="8"/>
  <c r="E6" i="2"/>
  <c r="E9" i="2"/>
  <c r="E25" i="2"/>
  <c r="J2" i="2"/>
  <c r="L7" i="10"/>
  <c r="L15" i="10"/>
  <c r="L30" i="10"/>
  <c r="F28" i="10"/>
  <c r="D4" i="10"/>
  <c r="F3" i="10"/>
  <c r="E10" i="8"/>
  <c r="F25" i="10"/>
  <c r="F18" i="10"/>
  <c r="D15" i="10"/>
  <c r="F29" i="10"/>
  <c r="D18" i="2"/>
  <c r="F22" i="10"/>
  <c r="D9" i="10"/>
  <c r="I20" i="8"/>
  <c r="I19" i="8"/>
  <c r="E8" i="2"/>
  <c r="E27" i="2"/>
  <c r="D21" i="2"/>
  <c r="D20" i="2"/>
  <c r="E2" i="2"/>
  <c r="F4" i="10"/>
  <c r="F19" i="10"/>
  <c r="F9" i="10"/>
  <c r="F16" i="10"/>
  <c r="E19" i="8"/>
  <c r="D24" i="10"/>
  <c r="E29" i="8"/>
  <c r="D17" i="2"/>
  <c r="D24" i="8"/>
  <c r="D2" i="10"/>
  <c r="D27" i="10"/>
  <c r="D14" i="10"/>
  <c r="I14" i="8"/>
  <c r="I25" i="8"/>
  <c r="I5" i="8"/>
  <c r="I23" i="8"/>
  <c r="D23" i="10"/>
  <c r="D3" i="10"/>
  <c r="K3" i="8"/>
  <c r="E12" i="8"/>
  <c r="D17" i="8"/>
  <c r="D4" i="2"/>
  <c r="J19" i="2"/>
  <c r="J4" i="2"/>
  <c r="J16" i="2"/>
  <c r="J8" i="2"/>
  <c r="J26" i="2"/>
  <c r="J12" i="2"/>
  <c r="J20" i="2"/>
  <c r="I29" i="2"/>
  <c r="I17" i="2"/>
  <c r="F12" i="10"/>
  <c r="D22" i="10"/>
  <c r="F15" i="10"/>
  <c r="L25" i="10"/>
  <c r="J7" i="10"/>
  <c r="F30" i="10"/>
  <c r="F27" i="10"/>
  <c r="F5" i="10"/>
  <c r="D5" i="10"/>
  <c r="F17" i="10"/>
  <c r="D18" i="10"/>
  <c r="D18" i="8"/>
  <c r="D2" i="8"/>
  <c r="D14" i="8"/>
  <c r="E14" i="8"/>
  <c r="E4" i="8"/>
  <c r="D32" i="8"/>
  <c r="E21" i="8"/>
  <c r="E3" i="8"/>
  <c r="D29" i="8"/>
  <c r="D15" i="8"/>
  <c r="E26" i="8"/>
  <c r="E13" i="8"/>
  <c r="D31" i="8"/>
  <c r="D8" i="2"/>
  <c r="D4" i="8"/>
  <c r="D27" i="8"/>
  <c r="I9" i="2"/>
  <c r="I3" i="2"/>
  <c r="E7" i="2"/>
  <c r="D10" i="8"/>
  <c r="D19" i="8"/>
  <c r="E25" i="8"/>
  <c r="E31" i="8"/>
  <c r="D25" i="16"/>
  <c r="D17" i="16"/>
  <c r="D13" i="16"/>
  <c r="D31" i="16"/>
  <c r="D22" i="16"/>
  <c r="D14" i="16"/>
  <c r="D6" i="16"/>
  <c r="D28" i="16"/>
  <c r="D30" i="16"/>
  <c r="D21" i="16"/>
  <c r="D9" i="16"/>
  <c r="D4" i="16"/>
  <c r="D29" i="16"/>
  <c r="D18" i="16"/>
  <c r="D10" i="16"/>
  <c r="D8" i="16"/>
  <c r="D2" i="16"/>
  <c r="I21" i="2"/>
  <c r="I10" i="2"/>
  <c r="I26" i="2"/>
  <c r="I18" i="2"/>
  <c r="I11" i="2"/>
  <c r="I14" i="2"/>
  <c r="I6" i="2"/>
  <c r="I7" i="2"/>
  <c r="I24" i="2"/>
  <c r="I12" i="2"/>
  <c r="E31" i="2"/>
  <c r="K13" i="8"/>
  <c r="I21" i="8"/>
  <c r="D5" i="8"/>
  <c r="E2" i="8"/>
  <c r="E17" i="8"/>
  <c r="D20" i="8"/>
  <c r="D3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H1" authorId="0" shapeId="0" xr:uid="{00000000-0006-0000-0000-00000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 xr:uid="{00000000-0006-0000-0000-00000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Q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" authorId="0" shapeId="0" xr:uid="{00000000-0006-0000-0000-000009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 shapeId="0" xr:uid="{00000000-0006-0000-0000-00000A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" authorId="0" shapeId="0" xr:uid="{00000000-0006-0000-0000-00000D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" authorId="0" shapeId="0" xr:uid="{00000000-0006-0000-0000-000010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" authorId="0" shapeId="0" xr:uid="{00000000-0006-0000-0000-000011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" authorId="0" shapeId="0" xr:uid="{00000000-0006-0000-0000-000014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8" authorId="0" shapeId="0" xr:uid="{00000000-0006-0000-0000-000017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8" authorId="0" shapeId="0" xr:uid="{00000000-0006-0000-0000-000018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8" authorId="0" shapeId="0" xr:uid="{00000000-0006-0000-0000-000019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8" authorId="0" shapeId="0" xr:uid="{00000000-0006-0000-0000-00001A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8" authorId="0" shapeId="0" xr:uid="{00000000-0006-0000-0000-00001B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0" shapeId="0" xr:uid="{00000000-0006-0000-0000-00001C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8" authorId="0" shapeId="0" xr:uid="{00000000-0006-0000-0000-00001D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37" authorId="0" shapeId="0" xr:uid="{00000000-0006-0000-0000-00001E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7" authorId="0" shapeId="0" xr:uid="{00000000-0006-0000-0000-00001F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37" authorId="0" shapeId="0" xr:uid="{00000000-0006-0000-0000-000020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37" authorId="0" shapeId="0" xr:uid="{00000000-0006-0000-0000-000021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37" authorId="0" shapeId="0" xr:uid="{00000000-0006-0000-0000-000022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7" authorId="0" shapeId="0" xr:uid="{00000000-0006-0000-0000-000023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37" authorId="0" shapeId="0" xr:uid="{00000000-0006-0000-0000-000024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46" authorId="0" shapeId="0" xr:uid="{00000000-0006-0000-0000-000025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6" authorId="0" shapeId="0" xr:uid="{00000000-0006-0000-0000-000026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46" authorId="0" shapeId="0" xr:uid="{00000000-0006-0000-0000-000027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46" authorId="0" shapeId="0" xr:uid="{00000000-0006-0000-0000-000028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46" authorId="0" shapeId="0" xr:uid="{00000000-0006-0000-0000-000029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6" authorId="0" shapeId="0" xr:uid="{00000000-0006-0000-0000-00002A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46" authorId="0" shapeId="0" xr:uid="{00000000-0006-0000-0000-00002B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55" authorId="0" shapeId="0" xr:uid="{00000000-0006-0000-0000-00002C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5" authorId="0" shapeId="0" xr:uid="{00000000-0006-0000-0000-00002D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55" authorId="0" shapeId="0" xr:uid="{00000000-0006-0000-0000-00002E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55" authorId="0" shapeId="0" xr:uid="{00000000-0006-0000-0000-00002F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55" authorId="0" shapeId="0" xr:uid="{00000000-0006-0000-0000-000030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55" authorId="0" shapeId="0" xr:uid="{00000000-0006-0000-0000-000031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55" authorId="0" shapeId="0" xr:uid="{00000000-0006-0000-0000-000032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64" authorId="0" shapeId="0" xr:uid="{00000000-0006-0000-0000-000033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4" authorId="0" shapeId="0" xr:uid="{00000000-0006-0000-0000-000034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64" authorId="0" shapeId="0" xr:uid="{00000000-0006-0000-0000-000035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64" authorId="0" shapeId="0" xr:uid="{00000000-0006-0000-0000-000036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64" authorId="0" shapeId="0" xr:uid="{00000000-0006-0000-0000-000037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4" authorId="0" shapeId="0" xr:uid="{00000000-0006-0000-0000-000038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64" authorId="0" shapeId="0" xr:uid="{00000000-0006-0000-0000-000039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73" authorId="0" shapeId="0" xr:uid="{00000000-0006-0000-0000-00003A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3" authorId="0" shapeId="0" xr:uid="{00000000-0006-0000-0000-00003B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73" authorId="0" shapeId="0" xr:uid="{00000000-0006-0000-0000-00003C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73" authorId="0" shapeId="0" xr:uid="{00000000-0006-0000-0000-00003D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73" authorId="0" shapeId="0" xr:uid="{00000000-0006-0000-0000-00003E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3" authorId="0" shapeId="0" xr:uid="{00000000-0006-0000-0000-00003F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73" authorId="0" shapeId="0" xr:uid="{00000000-0006-0000-0000-000040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82" authorId="0" shapeId="0" xr:uid="{00000000-0006-0000-0000-00004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2" authorId="0" shapeId="0" xr:uid="{00000000-0006-0000-0000-00004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82" authorId="0" shapeId="0" xr:uid="{00000000-0006-0000-0000-00004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82" authorId="0" shapeId="0" xr:uid="{00000000-0006-0000-0000-00004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82" authorId="0" shapeId="0" xr:uid="{00000000-0006-0000-0000-00004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2" authorId="0" shapeId="0" xr:uid="{00000000-0006-0000-0000-00004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82" authorId="0" shapeId="0" xr:uid="{00000000-0006-0000-0000-00004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91" authorId="0" shapeId="0" xr:uid="{00000000-0006-0000-0000-000048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1" authorId="0" shapeId="0" xr:uid="{00000000-0006-0000-0000-000049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91" authorId="0" shapeId="0" xr:uid="{00000000-0006-0000-0000-00004A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91" authorId="0" shapeId="0" xr:uid="{00000000-0006-0000-0000-00004B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91" authorId="0" shapeId="0" xr:uid="{00000000-0006-0000-0000-00004C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91" authorId="0" shapeId="0" xr:uid="{00000000-0006-0000-0000-00004D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91" authorId="0" shapeId="0" xr:uid="{00000000-0006-0000-0000-00004E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0" authorId="0" shapeId="0" xr:uid="{00000000-0006-0000-0000-00004F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0" authorId="0" shapeId="0" xr:uid="{00000000-0006-0000-0000-000050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0" authorId="0" shapeId="0" xr:uid="{00000000-0006-0000-0000-000051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0" authorId="0" shapeId="0" xr:uid="{00000000-0006-0000-0000-000052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0" authorId="0" shapeId="0" xr:uid="{00000000-0006-0000-0000-000053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0" authorId="0" shapeId="0" xr:uid="{00000000-0006-0000-0000-000054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0" authorId="0" shapeId="0" xr:uid="{00000000-0006-0000-0000-000055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9" authorId="0" shapeId="0" xr:uid="{00000000-0006-0000-0000-000056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9" authorId="0" shapeId="0" xr:uid="{00000000-0006-0000-0000-000057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9" authorId="0" shapeId="0" xr:uid="{00000000-0006-0000-0000-000058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9" authorId="0" shapeId="0" xr:uid="{00000000-0006-0000-0000-000059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9" authorId="0" shapeId="0" xr:uid="{00000000-0006-0000-0000-00005A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9" authorId="0" shapeId="0" xr:uid="{00000000-0006-0000-0000-00005B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9" authorId="0" shapeId="0" xr:uid="{00000000-0006-0000-0000-00005C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18" authorId="0" shapeId="0" xr:uid="{00000000-0006-0000-0000-00005D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8" authorId="0" shapeId="0" xr:uid="{00000000-0006-0000-0000-00005E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18" authorId="0" shapeId="0" xr:uid="{00000000-0006-0000-0000-00005F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18" authorId="0" shapeId="0" xr:uid="{00000000-0006-0000-0000-000060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18" authorId="0" shapeId="0" xr:uid="{00000000-0006-0000-0000-000061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8" authorId="0" shapeId="0" xr:uid="{00000000-0006-0000-0000-000062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18" authorId="0" shapeId="0" xr:uid="{00000000-0006-0000-0000-000063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27" authorId="0" shapeId="0" xr:uid="{00000000-0006-0000-0000-000064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7" authorId="0" shapeId="0" xr:uid="{00000000-0006-0000-0000-000065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27" authorId="0" shapeId="0" xr:uid="{00000000-0006-0000-0000-000066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27" authorId="0" shapeId="0" xr:uid="{00000000-0006-0000-0000-000067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27" authorId="0" shapeId="0" xr:uid="{00000000-0006-0000-0000-000068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27" authorId="0" shapeId="0" xr:uid="{00000000-0006-0000-0000-000069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27" authorId="0" shapeId="0" xr:uid="{00000000-0006-0000-0000-00006A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36" authorId="0" shapeId="0" xr:uid="{00000000-0006-0000-0000-00006B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6" authorId="0" shapeId="0" xr:uid="{00000000-0006-0000-0000-00006C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36" authorId="0" shapeId="0" xr:uid="{00000000-0006-0000-0000-00006D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36" authorId="0" shapeId="0" xr:uid="{00000000-0006-0000-0000-00006E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36" authorId="0" shapeId="0" xr:uid="{00000000-0006-0000-0000-00006F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36" authorId="0" shapeId="0" xr:uid="{00000000-0006-0000-0000-000070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36" authorId="0" shapeId="0" xr:uid="{00000000-0006-0000-0000-000071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45" authorId="0" shapeId="0" xr:uid="{00000000-0006-0000-0000-000072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5" authorId="0" shapeId="0" xr:uid="{00000000-0006-0000-0000-000073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45" authorId="0" shapeId="0" xr:uid="{00000000-0006-0000-0000-000074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45" authorId="0" shapeId="0" xr:uid="{00000000-0006-0000-0000-000075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45" authorId="0" shapeId="0" xr:uid="{00000000-0006-0000-0000-000076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45" authorId="0" shapeId="0" xr:uid="{00000000-0006-0000-0000-000077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45" authorId="0" shapeId="0" xr:uid="{00000000-0006-0000-0000-000078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54" authorId="0" shapeId="0" xr:uid="{00000000-0006-0000-0000-000079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4" authorId="0" shapeId="0" xr:uid="{00000000-0006-0000-0000-00007A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54" authorId="0" shapeId="0" xr:uid="{00000000-0006-0000-0000-00007B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54" authorId="0" shapeId="0" xr:uid="{00000000-0006-0000-0000-00007C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54" authorId="0" shapeId="0" xr:uid="{00000000-0006-0000-0000-00007D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54" authorId="0" shapeId="0" xr:uid="{00000000-0006-0000-0000-00007E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54" authorId="0" shapeId="0" xr:uid="{00000000-0006-0000-0000-00007F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63" authorId="0" shapeId="0" xr:uid="{00000000-0006-0000-0000-000080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63" authorId="0" shapeId="0" xr:uid="{00000000-0006-0000-0000-000081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63" authorId="0" shapeId="0" xr:uid="{00000000-0006-0000-0000-000082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63" authorId="0" shapeId="0" xr:uid="{00000000-0006-0000-0000-000083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63" authorId="0" shapeId="0" xr:uid="{00000000-0006-0000-0000-000084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63" authorId="0" shapeId="0" xr:uid="{00000000-0006-0000-0000-000085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63" authorId="0" shapeId="0" xr:uid="{00000000-0006-0000-0000-000086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72" authorId="0" shapeId="0" xr:uid="{00000000-0006-0000-0000-000087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2" authorId="0" shapeId="0" xr:uid="{00000000-0006-0000-0000-000088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72" authorId="0" shapeId="0" xr:uid="{00000000-0006-0000-0000-000089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72" authorId="0" shapeId="0" xr:uid="{00000000-0006-0000-0000-00008A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72" authorId="0" shapeId="0" xr:uid="{00000000-0006-0000-0000-00008B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72" authorId="0" shapeId="0" xr:uid="{00000000-0006-0000-0000-00008C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72" authorId="0" shapeId="0" xr:uid="{00000000-0006-0000-0000-00008D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81" authorId="0" shapeId="0" xr:uid="{00000000-0006-0000-0000-00008E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81" authorId="0" shapeId="0" xr:uid="{00000000-0006-0000-0000-00008F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81" authorId="0" shapeId="0" xr:uid="{00000000-0006-0000-0000-000090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81" authorId="0" shapeId="0" xr:uid="{00000000-0006-0000-0000-000091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81" authorId="0" shapeId="0" xr:uid="{00000000-0006-0000-0000-000092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1" authorId="0" shapeId="0" xr:uid="{00000000-0006-0000-0000-000093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81" authorId="0" shapeId="0" xr:uid="{00000000-0006-0000-0000-000094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0" authorId="0" shapeId="0" xr:uid="{00000000-0006-0000-0000-000095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0" authorId="0" shapeId="0" xr:uid="{00000000-0006-0000-0000-000096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0" authorId="0" shapeId="0" xr:uid="{00000000-0006-0000-0000-000097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0" authorId="0" shapeId="0" xr:uid="{00000000-0006-0000-0000-000098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0" authorId="0" shapeId="0" xr:uid="{00000000-0006-0000-0000-000099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0" authorId="0" shapeId="0" xr:uid="{00000000-0006-0000-0000-00009A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0" authorId="0" shapeId="0" xr:uid="{00000000-0006-0000-0000-00009B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9" authorId="0" shapeId="0" xr:uid="{00000000-0006-0000-0000-00009C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9" authorId="0" shapeId="0" xr:uid="{00000000-0006-0000-0000-00009D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9" authorId="0" shapeId="0" xr:uid="{00000000-0006-0000-0000-00009E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9" authorId="0" shapeId="0" xr:uid="{00000000-0006-0000-0000-00009F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9" authorId="0" shapeId="0" xr:uid="{00000000-0006-0000-0000-0000A0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9" authorId="0" shapeId="0" xr:uid="{00000000-0006-0000-0000-0000A1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9" authorId="0" shapeId="0" xr:uid="{00000000-0006-0000-0000-0000A2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08" authorId="0" shapeId="0" xr:uid="{00000000-0006-0000-0000-0000A3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08" authorId="0" shapeId="0" xr:uid="{00000000-0006-0000-0000-0000A4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08" authorId="0" shapeId="0" xr:uid="{00000000-0006-0000-0000-0000A5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08" authorId="0" shapeId="0" xr:uid="{00000000-0006-0000-0000-0000A6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08" authorId="0" shapeId="0" xr:uid="{00000000-0006-0000-0000-0000A7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08" authorId="0" shapeId="0" xr:uid="{00000000-0006-0000-0000-0000A8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08" authorId="0" shapeId="0" xr:uid="{00000000-0006-0000-0000-0000A9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17" authorId="0" shapeId="0" xr:uid="{00000000-0006-0000-0000-0000AA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17" authorId="0" shapeId="0" xr:uid="{00000000-0006-0000-0000-0000AB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17" authorId="0" shapeId="0" xr:uid="{00000000-0006-0000-0000-0000AC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17" authorId="0" shapeId="0" xr:uid="{00000000-0006-0000-0000-0000AD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17" authorId="0" shapeId="0" xr:uid="{00000000-0006-0000-0000-0000AE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17" authorId="0" shapeId="0" xr:uid="{00000000-0006-0000-0000-0000AF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17" authorId="0" shapeId="0" xr:uid="{00000000-0006-0000-0000-0000B0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26" authorId="0" shapeId="0" xr:uid="{00000000-0006-0000-0000-0000B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6" authorId="0" shapeId="0" xr:uid="{00000000-0006-0000-0000-0000B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26" authorId="0" shapeId="0" xr:uid="{00000000-0006-0000-0000-0000B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26" authorId="0" shapeId="0" xr:uid="{00000000-0006-0000-0000-0000B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26" authorId="0" shapeId="0" xr:uid="{00000000-0006-0000-0000-0000B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26" authorId="0" shapeId="0" xr:uid="{00000000-0006-0000-0000-0000B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26" authorId="0" shapeId="0" xr:uid="{00000000-0006-0000-0000-0000B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35" authorId="0" shapeId="0" xr:uid="{00000000-0006-0000-0000-0000B8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35" authorId="0" shapeId="0" xr:uid="{00000000-0006-0000-0000-0000B9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35" authorId="0" shapeId="0" xr:uid="{00000000-0006-0000-0000-0000BA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35" authorId="0" shapeId="0" xr:uid="{00000000-0006-0000-0000-0000BB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35" authorId="0" shapeId="0" xr:uid="{00000000-0006-0000-0000-0000BC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35" authorId="0" shapeId="0" xr:uid="{00000000-0006-0000-0000-0000BD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35" authorId="0" shapeId="0" xr:uid="{00000000-0006-0000-0000-0000BE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44" authorId="0" shapeId="0" xr:uid="{00000000-0006-0000-0000-0000BF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44" authorId="0" shapeId="0" xr:uid="{00000000-0006-0000-0000-0000C0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44" authorId="0" shapeId="0" xr:uid="{00000000-0006-0000-0000-0000C1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44" authorId="0" shapeId="0" xr:uid="{00000000-0006-0000-0000-0000C2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44" authorId="0" shapeId="0" xr:uid="{00000000-0006-0000-0000-0000C3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44" authorId="0" shapeId="0" xr:uid="{00000000-0006-0000-0000-0000C4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44" authorId="0" shapeId="0" xr:uid="{00000000-0006-0000-0000-0000C5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53" authorId="0" shapeId="0" xr:uid="{00000000-0006-0000-0000-0000C6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53" authorId="0" shapeId="0" xr:uid="{00000000-0006-0000-0000-0000C7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53" authorId="0" shapeId="0" xr:uid="{00000000-0006-0000-0000-0000C8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53" authorId="0" shapeId="0" xr:uid="{00000000-0006-0000-0000-0000C9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53" authorId="0" shapeId="0" xr:uid="{00000000-0006-0000-0000-0000CA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53" authorId="0" shapeId="0" xr:uid="{00000000-0006-0000-0000-0000CB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53" authorId="0" shapeId="0" xr:uid="{00000000-0006-0000-0000-0000CC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62" authorId="0" shapeId="0" xr:uid="{00000000-0006-0000-0000-0000CD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62" authorId="0" shapeId="0" xr:uid="{00000000-0006-0000-0000-0000CE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62" authorId="0" shapeId="0" xr:uid="{00000000-0006-0000-0000-0000CF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62" authorId="0" shapeId="0" xr:uid="{00000000-0006-0000-0000-0000D0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62" authorId="0" shapeId="0" xr:uid="{00000000-0006-0000-0000-0000D1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2" authorId="0" shapeId="0" xr:uid="{00000000-0006-0000-0000-0000D2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62" authorId="0" shapeId="0" xr:uid="{00000000-0006-0000-0000-0000D3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71" authorId="0" shapeId="0" xr:uid="{00000000-0006-0000-0000-0000D4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71" authorId="0" shapeId="0" xr:uid="{00000000-0006-0000-0000-0000D5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71" authorId="0" shapeId="0" xr:uid="{00000000-0006-0000-0000-0000D6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71" authorId="0" shapeId="0" xr:uid="{00000000-0006-0000-0000-0000D7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71" authorId="0" shapeId="0" xr:uid="{00000000-0006-0000-0000-0000D8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71" authorId="0" shapeId="0" xr:uid="{00000000-0006-0000-0000-0000D9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71" authorId="0" shapeId="0" xr:uid="{00000000-0006-0000-0000-0000DA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</commentList>
</comments>
</file>

<file path=xl/sharedStrings.xml><?xml version="1.0" encoding="utf-8"?>
<sst xmlns="http://schemas.openxmlformats.org/spreadsheetml/2006/main" count="17764" uniqueCount="381">
  <si>
    <t xml:space="preserve">اسامي </t>
  </si>
  <si>
    <t xml:space="preserve">جعفرخاني </t>
  </si>
  <si>
    <t xml:space="preserve">ولد محمدي </t>
  </si>
  <si>
    <t xml:space="preserve">رضايي </t>
  </si>
  <si>
    <t xml:space="preserve">پاشا </t>
  </si>
  <si>
    <t xml:space="preserve">هاشمي </t>
  </si>
  <si>
    <t>زارع زاده</t>
  </si>
  <si>
    <t xml:space="preserve">کبريايي </t>
  </si>
  <si>
    <t>ميرکريمي</t>
  </si>
  <si>
    <t xml:space="preserve">مجلسي </t>
  </si>
  <si>
    <t>رضا حسيني</t>
  </si>
  <si>
    <t xml:space="preserve">قوي دل </t>
  </si>
  <si>
    <t xml:space="preserve">محمدي </t>
  </si>
  <si>
    <t xml:space="preserve">داداشي </t>
  </si>
  <si>
    <t xml:space="preserve">کاظميني </t>
  </si>
  <si>
    <t>بازرگان</t>
  </si>
  <si>
    <t xml:space="preserve">نويد </t>
  </si>
  <si>
    <t xml:space="preserve">طالبي </t>
  </si>
  <si>
    <t xml:space="preserve">بهشتي </t>
  </si>
  <si>
    <t>م اله بخش</t>
  </si>
  <si>
    <t>عبدالهي</t>
  </si>
  <si>
    <t xml:space="preserve">سلوکي </t>
  </si>
  <si>
    <t xml:space="preserve">علوي </t>
  </si>
  <si>
    <t xml:space="preserve">حسين خاني </t>
  </si>
  <si>
    <t>هاشمي</t>
  </si>
  <si>
    <t xml:space="preserve">تاريخ </t>
  </si>
  <si>
    <t>روز</t>
  </si>
  <si>
    <t xml:space="preserve">صبح </t>
  </si>
  <si>
    <t>عصر</t>
  </si>
  <si>
    <t xml:space="preserve">شب </t>
  </si>
  <si>
    <t xml:space="preserve">بامداد </t>
  </si>
  <si>
    <t>عربي عصر</t>
  </si>
  <si>
    <t>*</t>
  </si>
  <si>
    <t>صبح</t>
  </si>
  <si>
    <t>بامداد</t>
  </si>
  <si>
    <t>نيمه شب</t>
  </si>
  <si>
    <t>يكشنبه</t>
  </si>
  <si>
    <t xml:space="preserve">مکتوب </t>
  </si>
  <si>
    <t>دوشنبه</t>
  </si>
  <si>
    <t>سه شنبه</t>
  </si>
  <si>
    <t>چهارشنبه</t>
  </si>
  <si>
    <t>پنجشنبه</t>
  </si>
  <si>
    <t>جمعه</t>
  </si>
  <si>
    <t>شنبه</t>
  </si>
  <si>
    <t xml:space="preserve">جمع </t>
  </si>
  <si>
    <t xml:space="preserve">شيفت </t>
  </si>
  <si>
    <t xml:space="preserve">ميرشاه ولد </t>
  </si>
  <si>
    <t>نظرپور</t>
  </si>
  <si>
    <t>جليلي</t>
  </si>
  <si>
    <t xml:space="preserve">قاسم زاده </t>
  </si>
  <si>
    <t>فکور</t>
  </si>
  <si>
    <t xml:space="preserve">طلايي </t>
  </si>
  <si>
    <t xml:space="preserve">احمدي </t>
  </si>
  <si>
    <t xml:space="preserve">حبيبي </t>
  </si>
  <si>
    <t xml:space="preserve">مطير </t>
  </si>
  <si>
    <t xml:space="preserve">کراري </t>
  </si>
  <si>
    <t xml:space="preserve">هوشنگي </t>
  </si>
  <si>
    <t xml:space="preserve">حسيني </t>
  </si>
  <si>
    <t>متشکري</t>
  </si>
  <si>
    <t>جلالي فر</t>
  </si>
  <si>
    <t xml:space="preserve"> خ جوادي </t>
  </si>
  <si>
    <t xml:space="preserve">سالکي </t>
  </si>
  <si>
    <t xml:space="preserve">زارع </t>
  </si>
  <si>
    <t xml:space="preserve">زماني </t>
  </si>
  <si>
    <t xml:space="preserve">حضرتي </t>
  </si>
  <si>
    <t>عزيزپور</t>
  </si>
  <si>
    <t xml:space="preserve">حياتي </t>
  </si>
  <si>
    <t xml:space="preserve">محمودي </t>
  </si>
  <si>
    <t xml:space="preserve">جعفري </t>
  </si>
  <si>
    <t xml:space="preserve">لطفي </t>
  </si>
  <si>
    <t>روزدار</t>
  </si>
  <si>
    <t xml:space="preserve">ساداتي </t>
  </si>
  <si>
    <t>ميرزابيگي</t>
  </si>
  <si>
    <t>معصوم زاده</t>
  </si>
  <si>
    <t>خوشروزاده</t>
  </si>
  <si>
    <t>هنرور</t>
  </si>
  <si>
    <t xml:space="preserve">رفيعي </t>
  </si>
  <si>
    <t xml:space="preserve">عصر </t>
  </si>
  <si>
    <t>شب</t>
  </si>
  <si>
    <t xml:space="preserve">روز </t>
  </si>
  <si>
    <t>سالاري فر</t>
  </si>
  <si>
    <t>فخرآور</t>
  </si>
  <si>
    <t>رنجبر</t>
  </si>
  <si>
    <t xml:space="preserve">مقدادي </t>
  </si>
  <si>
    <t xml:space="preserve">عشقي </t>
  </si>
  <si>
    <t xml:space="preserve">ثابتي </t>
  </si>
  <si>
    <t xml:space="preserve">خردزارع </t>
  </si>
  <si>
    <t xml:space="preserve">ستاک </t>
  </si>
  <si>
    <t xml:space="preserve">نجفي </t>
  </si>
  <si>
    <t xml:space="preserve">بهين آيين </t>
  </si>
  <si>
    <t xml:space="preserve">حسني </t>
  </si>
  <si>
    <t xml:space="preserve">عبدالحي </t>
  </si>
  <si>
    <t>دليريان</t>
  </si>
  <si>
    <t xml:space="preserve">ايماني </t>
  </si>
  <si>
    <t xml:space="preserve">شيخي </t>
  </si>
  <si>
    <t xml:space="preserve">خرد زارع </t>
  </si>
  <si>
    <t>مقدادي</t>
  </si>
  <si>
    <t>وطندوست</t>
  </si>
  <si>
    <t xml:space="preserve">نشاط </t>
  </si>
  <si>
    <t xml:space="preserve">زبانهاي - آلماني - ايتاليايي - آلماني - فارسي  ورزشي . ... </t>
  </si>
  <si>
    <t xml:space="preserve">نيمه شب </t>
  </si>
  <si>
    <t xml:space="preserve">شايان </t>
  </si>
  <si>
    <t xml:space="preserve"> سروش شب و نيمه شب </t>
  </si>
  <si>
    <t xml:space="preserve">انگليسي </t>
  </si>
  <si>
    <t xml:space="preserve">عربي //// عربي //// عربي  صبح و عصر </t>
  </si>
  <si>
    <t xml:space="preserve">عربي شب و نيمه شب </t>
  </si>
  <si>
    <t xml:space="preserve">عربي </t>
  </si>
  <si>
    <t xml:space="preserve">تدوين </t>
  </si>
  <si>
    <t>عربي فرانسه</t>
  </si>
  <si>
    <t>انگليسي  صبح</t>
  </si>
  <si>
    <t>انگليسي  عصر</t>
  </si>
  <si>
    <t xml:space="preserve">فرانسه صبح </t>
  </si>
  <si>
    <t>فرانسه عصر</t>
  </si>
  <si>
    <t xml:space="preserve">شب و نيمه شب </t>
  </si>
  <si>
    <t xml:space="preserve">شيفت روز انگليسي             شيفت روز انگليسي                شيفت روز انگليسي               شيفت روز انگليسي              شيفت روز انگليسي     شيفت روز انگليسي      </t>
  </si>
  <si>
    <t xml:space="preserve">شيفت  شب انگليسي                       شيفت  شب انگليسي                                       شيفت شب  انگليسي                                                            </t>
  </si>
  <si>
    <t xml:space="preserve">شيفت روز فرانسه                           شيفت روز فرانسه                 </t>
  </si>
  <si>
    <t xml:space="preserve">شيفت شب فرانسه                 شيفت شب فرانسه    </t>
  </si>
  <si>
    <t xml:space="preserve">شيفت روز و شب زبانهاي نادر و دبيران و سروش و تدوين </t>
  </si>
  <si>
    <t xml:space="preserve">انگليسي و </t>
  </si>
  <si>
    <t xml:space="preserve">سروش صبح </t>
  </si>
  <si>
    <t xml:space="preserve">سروش عصر </t>
  </si>
  <si>
    <t xml:space="preserve">سروش شب و نيمه شب </t>
  </si>
  <si>
    <t xml:space="preserve">دبير خبر </t>
  </si>
  <si>
    <t xml:space="preserve">سيدشهاب الدين ساداتي </t>
  </si>
  <si>
    <t>جعفرخاني</t>
  </si>
  <si>
    <t>س حسيني</t>
  </si>
  <si>
    <t xml:space="preserve">نیمه شب </t>
  </si>
  <si>
    <t>یامی</t>
  </si>
  <si>
    <t>شیفت شب شامل مترجمین انگلیسی و سردبیران</t>
  </si>
  <si>
    <t>نجفی</t>
  </si>
  <si>
    <t>زبانهای دیگر</t>
  </si>
  <si>
    <t>مقدادی</t>
  </si>
  <si>
    <t xml:space="preserve">بازرگان </t>
  </si>
  <si>
    <t>عربی صبح</t>
  </si>
  <si>
    <t>سالمی</t>
  </si>
  <si>
    <t xml:space="preserve">نوید </t>
  </si>
  <si>
    <t>جمع</t>
  </si>
  <si>
    <t>جباری</t>
  </si>
  <si>
    <t xml:space="preserve">ولی الهی </t>
  </si>
  <si>
    <t>نیمه شب</t>
  </si>
  <si>
    <t>شهبازی</t>
  </si>
  <si>
    <t xml:space="preserve">جعفری </t>
  </si>
  <si>
    <t>بهشتی</t>
  </si>
  <si>
    <t>عابدینی</t>
  </si>
  <si>
    <t>محبوبی</t>
  </si>
  <si>
    <t>کرمی</t>
  </si>
  <si>
    <t>قربانی</t>
  </si>
  <si>
    <t>علیمردانی</t>
  </si>
  <si>
    <t>محمدپور</t>
  </si>
  <si>
    <t>جعفریا</t>
  </si>
  <si>
    <t>ناظریان</t>
  </si>
  <si>
    <t>شریعت</t>
  </si>
  <si>
    <t>زمانیا</t>
  </si>
  <si>
    <t>برزنونی</t>
  </si>
  <si>
    <t>گرجی نژاد</t>
  </si>
  <si>
    <t xml:space="preserve">شب و </t>
  </si>
  <si>
    <t>رهبر</t>
  </si>
  <si>
    <t xml:space="preserve">صبح و </t>
  </si>
  <si>
    <t>هاشمی</t>
  </si>
  <si>
    <t>رضاحسینی</t>
  </si>
  <si>
    <t xml:space="preserve">بهین آیین </t>
  </si>
  <si>
    <t>شیخی</t>
  </si>
  <si>
    <t>ایمانی</t>
  </si>
  <si>
    <t>دلیریان</t>
  </si>
  <si>
    <t xml:space="preserve">دلیریان </t>
  </si>
  <si>
    <t>حسین خانی</t>
  </si>
  <si>
    <t>حاج محمدی</t>
  </si>
  <si>
    <t>رفیعی</t>
  </si>
  <si>
    <t xml:space="preserve">صبع </t>
  </si>
  <si>
    <t>اجوادی</t>
  </si>
  <si>
    <t>سردبیران</t>
  </si>
  <si>
    <t>ولی زاده</t>
  </si>
  <si>
    <t xml:space="preserve">براتی </t>
  </si>
  <si>
    <t>عشقی</t>
  </si>
  <si>
    <t>خجعفری</t>
  </si>
  <si>
    <t>آجعفری</t>
  </si>
  <si>
    <t>بهین آیین-</t>
  </si>
  <si>
    <t>خجعفری-</t>
  </si>
  <si>
    <t>آجعفری-</t>
  </si>
  <si>
    <t>چراغی</t>
  </si>
  <si>
    <t>علیمردان</t>
  </si>
  <si>
    <t>اله بخش</t>
  </si>
  <si>
    <t xml:space="preserve">خ جعفری </t>
  </si>
  <si>
    <t>ابراهیمی</t>
  </si>
  <si>
    <t xml:space="preserve">پیر ویسی </t>
  </si>
  <si>
    <t xml:space="preserve">  شات  بدون لوگو (رویترز،ای پی تی ان و ...)</t>
  </si>
  <si>
    <t>شیرزاد</t>
  </si>
  <si>
    <t>قائم مقامی</t>
  </si>
  <si>
    <t xml:space="preserve">ابراهیمی </t>
  </si>
  <si>
    <t>عجباری</t>
  </si>
  <si>
    <t>تصویری حضوری</t>
  </si>
  <si>
    <t>تصویری دور</t>
  </si>
  <si>
    <t>تصویری  دور</t>
  </si>
  <si>
    <t xml:space="preserve">پايشگر (نشریات/ فضای مجازی و ... </t>
  </si>
  <si>
    <t xml:space="preserve">بی بی سی و  الجزیره  انگلیسی </t>
  </si>
  <si>
    <t>سی ان ان / پرس / راشا  انگلیسی</t>
  </si>
  <si>
    <t>زبانهاي  دیگر</t>
  </si>
  <si>
    <t>تصویرحضور1/2/3/4</t>
  </si>
  <si>
    <t>تدوین و دبیران</t>
  </si>
  <si>
    <t xml:space="preserve">عربي  میادین/مسیره /قدس/منار/جزيره مباشر/ عالم / اخباريه/روسيااليوم /اسکاي /عربيه/حدث/ جزيره </t>
  </si>
  <si>
    <t>تصویر حضور1 /2</t>
  </si>
  <si>
    <t>پایش  1  /  نشریات...</t>
  </si>
  <si>
    <t>خبرگزاري ها و  شبکه های تصویری  فرانسه</t>
  </si>
  <si>
    <t>حاجعلیپور</t>
  </si>
  <si>
    <t>سردبیر</t>
  </si>
  <si>
    <t>کمکی</t>
  </si>
  <si>
    <t>تحریریه ها</t>
  </si>
  <si>
    <t>سردبیر دورکار</t>
  </si>
  <si>
    <t>جعفری</t>
  </si>
  <si>
    <t>سهرابی</t>
  </si>
  <si>
    <t>تدوین و دوبیران</t>
  </si>
  <si>
    <t>خام انگلیسی</t>
  </si>
  <si>
    <t>خام عربی</t>
  </si>
  <si>
    <t>خام فرانسه</t>
  </si>
  <si>
    <t>مشاهده  کارويژه هاي شيفت روز</t>
  </si>
  <si>
    <t>سلوکی</t>
  </si>
  <si>
    <t xml:space="preserve">نجفی </t>
  </si>
  <si>
    <t>علوی</t>
  </si>
  <si>
    <t>رشیدی</t>
  </si>
  <si>
    <t>ابراهیمیان</t>
  </si>
  <si>
    <t>سلیمانی</t>
  </si>
  <si>
    <t xml:space="preserve">ککارویژه انگلیسی :   
تصویر انگلیسی1:BBC-FR24- FOX- PRESS
تصویر انگليسي2:  CNN-CCTV-NHK-الجزيره انگليسي 
تصویر انگليسي3: REUTERS-AP – راشا – بلومبرگ- يورو نيوز
تصویر انگليسي4: شات شبکه هاي بدون لوگو
پايش مکتوب 1: 1- انديشکده ها   2- خبرهاي ايران 3- سايت رسمي کشورها 4-توئیت شخصیتهای مهم جهان
پایش مکتوب 2 :1- تصوير گوناگون از تويتر و يوتيوپ و .. 3- نشريات انگليسي  و آمريکايي غير ايران 
پایش تصاویر : 1 میز آمریکا- 2میز اروپا –3 میز آسیا  
کارویژه های عربی  :
تصویر عربي1 : عالم-مسيره-اخباريه سوريه-لولو-منار-قدس
تصویر عربي2: ميادين-عربيه-جزيره و جزيره مباشر- حدث
تصویر عربي3: روسيااليوم- اخباريه سعودي- عراقيه- 
تصویر عربي4:اسکاي عربي-BBC-فلسطين اليوم
کارويژه پايش یک عربي: 1- پایگاه ها  2-روزنامه ها  3- اندیشکده ها 4- خبرگزاریها
کارویژه پایش دوعربی: منابع تصویری ( پایگاه شبکه ها و  یوتیوپ ) فضای مجازی( توئیتر و فیس بوک و اینستا گرام و ... ) 
کارويژه هاي فرانسه
الف - کارویژه یک  
-شبکه ها تصويري (فرانس 24 – تي وي پنج- ب اف ام تي وي )
-شبکه هاي راديويي ( راديو بين المللي فرانسه- يوروپ 1- ) انديشکده ها  و تصويري توئيتر-
ب- کارويژه دو:
- خبرگزاريها  - اينترنت  - انديشکده ها  - توئيت ها
</t>
  </si>
  <si>
    <t>مکتوب دور</t>
  </si>
  <si>
    <t>ترجمه مکتوب دور</t>
  </si>
  <si>
    <t xml:space="preserve"> </t>
  </si>
  <si>
    <t>یکشنبه</t>
  </si>
  <si>
    <t>عبدالهی</t>
  </si>
  <si>
    <t>امیدی</t>
  </si>
  <si>
    <t>جبرائیلی</t>
  </si>
  <si>
    <t>تاریوردی</t>
  </si>
  <si>
    <t>علیمیرزایی</t>
  </si>
  <si>
    <t>زارع</t>
  </si>
  <si>
    <t xml:space="preserve">شایان </t>
  </si>
  <si>
    <t xml:space="preserve">جلیلی </t>
  </si>
  <si>
    <t>شایان</t>
  </si>
  <si>
    <t xml:space="preserve">جبرائیلی </t>
  </si>
  <si>
    <t xml:space="preserve">تاریوردی </t>
  </si>
  <si>
    <t xml:space="preserve">شیفت ترجمه همزمان </t>
  </si>
  <si>
    <t xml:space="preserve">انگلیسی </t>
  </si>
  <si>
    <t xml:space="preserve">عربی </t>
  </si>
  <si>
    <t xml:space="preserve">فرانسه </t>
  </si>
  <si>
    <t xml:space="preserve">   مهر   1</t>
  </si>
  <si>
    <t xml:space="preserve">شنبه </t>
  </si>
  <si>
    <t xml:space="preserve">   مهر   2</t>
  </si>
  <si>
    <t xml:space="preserve">   مهر   3</t>
  </si>
  <si>
    <t xml:space="preserve">   مهر   4</t>
  </si>
  <si>
    <t xml:space="preserve">   مهر   5</t>
  </si>
  <si>
    <t xml:space="preserve">   مهر   6</t>
  </si>
  <si>
    <t xml:space="preserve">   مهر   7</t>
  </si>
  <si>
    <t xml:space="preserve">   مهر   8</t>
  </si>
  <si>
    <t xml:space="preserve">   مهر   9</t>
  </si>
  <si>
    <t xml:space="preserve">   مهر   10</t>
  </si>
  <si>
    <t xml:space="preserve">   مهر   11</t>
  </si>
  <si>
    <t xml:space="preserve">   مهر   12</t>
  </si>
  <si>
    <t xml:space="preserve">   مهر   13</t>
  </si>
  <si>
    <t xml:space="preserve">   مهر   14</t>
  </si>
  <si>
    <t xml:space="preserve">   مهر   15</t>
  </si>
  <si>
    <t xml:space="preserve">   مهر   16</t>
  </si>
  <si>
    <t xml:space="preserve">   مهر   17</t>
  </si>
  <si>
    <t xml:space="preserve">   مهر   18</t>
  </si>
  <si>
    <t xml:space="preserve">   مهر   19</t>
  </si>
  <si>
    <t xml:space="preserve">   مهر   20</t>
  </si>
  <si>
    <t xml:space="preserve">   مهر   21</t>
  </si>
  <si>
    <t xml:space="preserve">   مهر   22</t>
  </si>
  <si>
    <t xml:space="preserve">یامی/شایان </t>
  </si>
  <si>
    <t xml:space="preserve">   مهر   23</t>
  </si>
  <si>
    <t>چراغی  /برزنونی</t>
  </si>
  <si>
    <t xml:space="preserve">   مهر   24</t>
  </si>
  <si>
    <t>هاشمی /برزنونی</t>
  </si>
  <si>
    <t xml:space="preserve">   مهر   25</t>
  </si>
  <si>
    <t xml:space="preserve">   مهر   26</t>
  </si>
  <si>
    <t>یامی /جلیلی</t>
  </si>
  <si>
    <t xml:space="preserve">   مهر   27</t>
  </si>
  <si>
    <t>/برزنونی</t>
  </si>
  <si>
    <t xml:space="preserve">   مهر   28</t>
  </si>
  <si>
    <t xml:space="preserve">   مهر   29</t>
  </si>
  <si>
    <t xml:space="preserve">   مهر   30</t>
  </si>
  <si>
    <t xml:space="preserve">تاریوردی /شایان </t>
  </si>
  <si>
    <t>حاج آقایی</t>
  </si>
  <si>
    <t xml:space="preserve">سالکی </t>
  </si>
  <si>
    <t>حاج آقایی-</t>
  </si>
  <si>
    <t>کرمی اضافه</t>
  </si>
  <si>
    <t>شاهدپور</t>
  </si>
  <si>
    <t>حیدری</t>
  </si>
  <si>
    <t>سه شنبه</t>
  </si>
  <si>
    <t>منفرد</t>
  </si>
  <si>
    <t>بیدگلیان</t>
  </si>
  <si>
    <t>کرمی به بامداد دوشنبه</t>
  </si>
  <si>
    <t>سردبیر انگلیسی</t>
  </si>
  <si>
    <t>سردبیر عربی</t>
  </si>
  <si>
    <t>مترجم همزمان و سردبیر فرانسه</t>
  </si>
  <si>
    <t xml:space="preserve">پایش مکتوب </t>
  </si>
  <si>
    <t>فرانسه و..</t>
  </si>
  <si>
    <t>شبکه های تصویری و نشریات فرانسه</t>
  </si>
  <si>
    <t>پایش مکتوب انگلیسی</t>
  </si>
  <si>
    <t xml:space="preserve">پایش تصویری </t>
  </si>
  <si>
    <t>چهار شنبه</t>
  </si>
  <si>
    <t>پنج شنبه</t>
  </si>
  <si>
    <t>یک شنبه</t>
  </si>
  <si>
    <t>دی 24</t>
  </si>
  <si>
    <t>دی 31</t>
  </si>
  <si>
    <t>حضوری</t>
  </si>
  <si>
    <t>انگلیسی صبح</t>
  </si>
  <si>
    <t>پیرویسی</t>
  </si>
  <si>
    <t>ولد محمدی</t>
  </si>
  <si>
    <t>ولدمحمدی</t>
  </si>
  <si>
    <t>پاشا</t>
  </si>
  <si>
    <t>9 بهمن</t>
  </si>
  <si>
    <t>11 بهمن</t>
  </si>
  <si>
    <t>بهمن 10</t>
  </si>
  <si>
    <t>بهمن 18</t>
  </si>
  <si>
    <t>بهمن 19</t>
  </si>
  <si>
    <t>بهمن 28</t>
  </si>
  <si>
    <t>بهمن 29</t>
  </si>
  <si>
    <t>بهمن 30</t>
  </si>
  <si>
    <t>بهمن  12</t>
  </si>
  <si>
    <t>بهمن  13</t>
  </si>
  <si>
    <t xml:space="preserve">بهمن  14 </t>
  </si>
  <si>
    <t>بهمن  15</t>
  </si>
  <si>
    <t>بهمن  16</t>
  </si>
  <si>
    <t>بهمن  17</t>
  </si>
  <si>
    <t>بهمن  20</t>
  </si>
  <si>
    <t>بهمن  21</t>
  </si>
  <si>
    <t>بهمن  22</t>
  </si>
  <si>
    <t>بهمن  23</t>
  </si>
  <si>
    <t>بهمن  25</t>
  </si>
  <si>
    <t>بهمن  26</t>
  </si>
  <si>
    <t>بهمن  27</t>
  </si>
  <si>
    <t>پنج  شنبه</t>
  </si>
  <si>
    <t>قربا</t>
  </si>
  <si>
    <t>بهمن 8</t>
  </si>
  <si>
    <t>بهمن  7</t>
  </si>
  <si>
    <t>بهمن 6</t>
  </si>
  <si>
    <t>بهمن 5</t>
  </si>
  <si>
    <t>بهمن4</t>
  </si>
  <si>
    <t>بهمن3</t>
  </si>
  <si>
    <t>بهمن 2</t>
  </si>
  <si>
    <t>بهمن 1</t>
  </si>
  <si>
    <t xml:space="preserve">خورسند </t>
  </si>
  <si>
    <t xml:space="preserve">گذشتی </t>
  </si>
  <si>
    <t>کاظمی</t>
  </si>
  <si>
    <t>گذشتی</t>
  </si>
  <si>
    <t>بهیین آیین</t>
  </si>
  <si>
    <t>ستاک</t>
  </si>
  <si>
    <t>خورسند</t>
  </si>
  <si>
    <t>حبیبی</t>
  </si>
  <si>
    <t>عینی</t>
  </si>
  <si>
    <t>میرزابیگی</t>
  </si>
  <si>
    <t>جوادی</t>
  </si>
  <si>
    <t>جلیلی</t>
  </si>
  <si>
    <t>عبداللهی</t>
  </si>
  <si>
    <t>قاسم زاده</t>
  </si>
  <si>
    <t>کاظمینی</t>
  </si>
  <si>
    <t>داداشی</t>
  </si>
  <si>
    <t>نوید</t>
  </si>
  <si>
    <t>احمدی</t>
  </si>
  <si>
    <t>قویدل</t>
  </si>
  <si>
    <t>طالبی</t>
  </si>
  <si>
    <t>کبریایی</t>
  </si>
  <si>
    <t>خردزارع</t>
  </si>
  <si>
    <t>عشقی/ دلیریان</t>
  </si>
  <si>
    <t>حسنی</t>
  </si>
  <si>
    <t>میرشاه ولد</t>
  </si>
  <si>
    <t>گرجی</t>
  </si>
  <si>
    <t>حسینخانی</t>
  </si>
  <si>
    <t>خ جعفری</t>
  </si>
  <si>
    <t>خ  جعفری</t>
  </si>
  <si>
    <t>سالکی</t>
  </si>
  <si>
    <t>مزمانی</t>
  </si>
  <si>
    <t>حسینی</t>
  </si>
  <si>
    <t>عزیزپور</t>
  </si>
  <si>
    <t>حیاتی</t>
  </si>
  <si>
    <t>محمودی</t>
  </si>
  <si>
    <t>زمانی</t>
  </si>
  <si>
    <t>منفرد به عصر</t>
  </si>
  <si>
    <t>الله بخش</t>
  </si>
  <si>
    <t>محبوبی به عصر</t>
  </si>
  <si>
    <t>منفرد (ک)</t>
  </si>
  <si>
    <t>متشکری</t>
  </si>
  <si>
    <t>ستاک+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</si>
</sst>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3000401]0"/>
  </numFmts>
  <fonts count="7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B Titr"/>
      <charset val="178"/>
    </font>
    <font>
      <sz val="11"/>
      <color theme="1"/>
      <name val="B Titr"/>
      <charset val="178"/>
    </font>
    <font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B Titr"/>
      <charset val="178"/>
    </font>
    <font>
      <sz val="8"/>
      <color theme="1"/>
      <name val="B Titr"/>
      <charset val="178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B Titr"/>
      <charset val="178"/>
    </font>
    <font>
      <sz val="14"/>
      <name val="B Titr"/>
      <charset val="178"/>
    </font>
    <font>
      <sz val="12"/>
      <color theme="1"/>
      <name val="B Titr"/>
      <charset val="178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C000"/>
      <name val="Calibri"/>
      <family val="2"/>
      <scheme val="minor"/>
    </font>
    <font>
      <sz val="12"/>
      <name val="B Titr"/>
      <charset val="178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rgb="FFFFFF00"/>
      <name val="B Titr"/>
      <charset val="178"/>
    </font>
    <font>
      <b/>
      <sz val="9"/>
      <color theme="1"/>
      <name val="Calibri"/>
      <family val="2"/>
      <scheme val="minor"/>
    </font>
    <font>
      <sz val="12"/>
      <color rgb="FFFFFF00"/>
      <name val="B Titr"/>
      <charset val="178"/>
    </font>
    <font>
      <sz val="10"/>
      <color rgb="FFFFFF00"/>
      <name val="Calibri"/>
      <family val="2"/>
      <scheme val="minor"/>
    </font>
    <font>
      <b/>
      <sz val="9"/>
      <color indexed="81"/>
      <name val="Tahoma"/>
      <family val="2"/>
    </font>
    <font>
      <sz val="11"/>
      <name val="Arial"/>
      <family val="2"/>
    </font>
    <font>
      <sz val="16"/>
      <color theme="1"/>
      <name val="B Titr"/>
      <charset val="178"/>
    </font>
    <font>
      <b/>
      <sz val="18"/>
      <color theme="1"/>
      <name val="Calibri"/>
      <family val="2"/>
      <scheme val="minor"/>
    </font>
    <font>
      <vertAlign val="subscript"/>
      <sz val="12"/>
      <color theme="1"/>
      <name val="B Titr"/>
      <charset val="178"/>
    </font>
    <font>
      <vertAlign val="subscript"/>
      <sz val="12"/>
      <name val="B Titr"/>
      <charset val="178"/>
    </font>
    <font>
      <b/>
      <vertAlign val="subscript"/>
      <sz val="12"/>
      <color theme="1"/>
      <name val="B Titr"/>
      <charset val="178"/>
    </font>
    <font>
      <sz val="11"/>
      <color rgb="FF000000"/>
      <name val="Arial"/>
      <family val="2"/>
    </font>
    <font>
      <vertAlign val="subscript"/>
      <sz val="12"/>
      <color rgb="FFFF0000"/>
      <name val="B Titr"/>
      <charset val="178"/>
    </font>
    <font>
      <sz val="16"/>
      <color rgb="FFC00000"/>
      <name val="Calibri"/>
      <family val="2"/>
      <scheme val="minor"/>
    </font>
    <font>
      <sz val="11"/>
      <color indexed="8"/>
      <name val="Arial"/>
      <family val="2"/>
    </font>
    <font>
      <vertAlign val="subscript"/>
      <sz val="12"/>
      <color theme="1" tint="0.249977111117893"/>
      <name val="B Titr"/>
      <charset val="178"/>
    </font>
    <font>
      <b/>
      <vertAlign val="subscript"/>
      <sz val="12"/>
      <color rgb="FFFF0000"/>
      <name val="B Titr"/>
      <charset val="178"/>
    </font>
    <font>
      <sz val="12"/>
      <color theme="1"/>
      <name val="Calibri"/>
      <family val="2"/>
      <scheme val="minor"/>
    </font>
    <font>
      <b/>
      <sz val="12"/>
      <color rgb="FFFF0000"/>
      <name val="B Titr"/>
      <charset val="178"/>
    </font>
    <font>
      <sz val="12"/>
      <name val="Calibri"/>
      <family val="2"/>
      <scheme val="minor"/>
    </font>
    <font>
      <sz val="10"/>
      <color rgb="FFFFFF00"/>
      <name val="B Titr"/>
      <charset val="178"/>
    </font>
    <font>
      <sz val="11"/>
      <color rgb="FFFF0000"/>
      <name val="B Titr"/>
      <charset val="178"/>
    </font>
    <font>
      <vertAlign val="subscript"/>
      <sz val="16"/>
      <color rgb="FFFF0000"/>
      <name val="B Titr"/>
      <charset val="178"/>
    </font>
    <font>
      <vertAlign val="subscript"/>
      <sz val="14"/>
      <color rgb="FFFF0000"/>
      <name val="B Titr"/>
      <charset val="178"/>
    </font>
    <font>
      <sz val="11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8"/>
      <color rgb="FFFFFF00"/>
      <name val="B Titr"/>
      <charset val="178"/>
    </font>
    <font>
      <b/>
      <vertAlign val="subscript"/>
      <sz val="14"/>
      <color rgb="FFFF0000"/>
      <name val="B Titr"/>
      <charset val="178"/>
    </font>
    <font>
      <vertAlign val="subscript"/>
      <sz val="13"/>
      <color rgb="FFFF0000"/>
      <name val="B Titr"/>
      <charset val="178"/>
    </font>
    <font>
      <sz val="9"/>
      <color rgb="FFFF0000"/>
      <name val="B Titr"/>
      <charset val="178"/>
    </font>
    <font>
      <sz val="9"/>
      <color theme="1"/>
      <name val="B Titr"/>
      <charset val="178"/>
    </font>
    <font>
      <b/>
      <sz val="14"/>
      <color theme="1"/>
      <name val="Calibri"/>
      <family val="2"/>
      <scheme val="minor"/>
    </font>
    <font>
      <vertAlign val="subscript"/>
      <sz val="16"/>
      <color theme="1"/>
      <name val="B Titr"/>
      <charset val="178"/>
    </font>
    <font>
      <b/>
      <vertAlign val="subscript"/>
      <sz val="12"/>
      <color theme="1"/>
      <name val="Calibri"/>
      <family val="2"/>
      <scheme val="minor"/>
    </font>
    <font>
      <vertAlign val="subscript"/>
      <sz val="26"/>
      <color rgb="FFFF0000"/>
      <name val="B Titr"/>
      <charset val="178"/>
    </font>
    <font>
      <b/>
      <sz val="12"/>
      <color rgb="FFFFFF00"/>
      <name val="B Titr"/>
      <charset val="178"/>
    </font>
    <font>
      <sz val="11"/>
      <color rgb="FFFFFF00"/>
      <name val="B Titr"/>
      <charset val="178"/>
    </font>
    <font>
      <sz val="11"/>
      <color rgb="FFFF0000"/>
      <name val="B Titr"/>
      <charset val="17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B Titr"/>
      <charset val="178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Calibri"/>
    </font>
    <font>
      <sz val="11"/>
      <name val="Calibri"/>
      <scheme val="minor"/>
    </font>
    <font>
      <sz val="11"/>
      <color rgb="FFFF0000"/>
      <name val="Calibri"/>
      <family val="2"/>
      <scheme val="minor"/>
    </font>
    <font>
      <vertAlign val="subscript"/>
      <sz val="14"/>
      <color theme="1"/>
      <name val="B Titr"/>
      <charset val="178"/>
    </font>
    <font>
      <vertAlign val="subscript"/>
      <sz val="13"/>
      <color theme="1"/>
      <name val="B Titr"/>
      <charset val="178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theme="1"/>
      </top>
      <bottom style="thick">
        <color rgb="FFFF0000"/>
      </bottom>
      <diagonal/>
    </border>
    <border>
      <left/>
      <right/>
      <top style="thick">
        <color theme="1"/>
      </top>
      <bottom style="thick">
        <color rgb="FFFF0000"/>
      </bottom>
      <diagonal/>
    </border>
    <border>
      <left/>
      <right style="thin">
        <color indexed="64"/>
      </right>
      <top style="thick">
        <color theme="1"/>
      </top>
      <bottom style="thick">
        <color rgb="FFFF0000"/>
      </bottom>
      <diagonal/>
    </border>
    <border>
      <left/>
      <right style="thick">
        <color indexed="64"/>
      </right>
      <top style="thick">
        <color theme="1"/>
      </top>
      <bottom style="thick">
        <color rgb="FFFF0000"/>
      </bottom>
      <diagonal/>
    </border>
    <border>
      <left style="thick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ck">
        <color theme="1"/>
      </top>
      <bottom style="thick">
        <color rgb="FFFF0000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rgb="FFFF0000"/>
      </left>
      <right/>
      <top style="thick">
        <color theme="1"/>
      </top>
      <bottom style="thick">
        <color rgb="FFFF0000"/>
      </bottom>
      <diagonal/>
    </border>
    <border>
      <left/>
      <right/>
      <top style="dotted">
        <color indexed="64"/>
      </top>
      <bottom style="thick">
        <color theme="1"/>
      </bottom>
      <diagonal/>
    </border>
    <border>
      <left/>
      <right style="thick">
        <color theme="1"/>
      </right>
      <top style="dotted">
        <color indexed="64"/>
      </top>
      <bottom style="thick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ck">
        <color theme="1"/>
      </left>
      <right/>
      <top style="dotted">
        <color indexed="64"/>
      </top>
      <bottom style="thick">
        <color theme="1"/>
      </bottom>
      <diagonal/>
    </border>
    <border>
      <left style="thick">
        <color theme="1"/>
      </left>
      <right/>
      <top style="dashed">
        <color theme="1"/>
      </top>
      <bottom style="thick">
        <color theme="1"/>
      </bottom>
      <diagonal/>
    </border>
    <border>
      <left/>
      <right/>
      <top style="dashed">
        <color theme="1"/>
      </top>
      <bottom style="thick">
        <color theme="1"/>
      </bottom>
      <diagonal/>
    </border>
    <border>
      <left/>
      <right style="thick">
        <color theme="1"/>
      </right>
      <top style="dashed">
        <color theme="1"/>
      </top>
      <bottom style="thick">
        <color theme="1"/>
      </bottom>
      <diagonal/>
    </border>
    <border>
      <left style="thin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dotted">
        <color indexed="64"/>
      </bottom>
      <diagonal/>
    </border>
    <border>
      <left/>
      <right/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/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indexed="64"/>
      </right>
      <top style="thick">
        <color rgb="FFFF0000"/>
      </top>
      <bottom style="double">
        <color theme="1"/>
      </bottom>
      <diagonal/>
    </border>
    <border>
      <left/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/>
      <right/>
      <top style="thick">
        <color rgb="FFFF00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FF0000"/>
      </top>
      <bottom style="double">
        <color theme="1"/>
      </bottom>
      <diagonal/>
    </border>
    <border>
      <left style="thick">
        <color theme="1"/>
      </left>
      <right/>
      <top style="double">
        <color theme="1"/>
      </top>
      <bottom style="double">
        <color theme="1"/>
      </bottom>
      <diagonal/>
    </border>
    <border>
      <left/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theme="1"/>
      </right>
      <top style="double">
        <color theme="1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double">
        <color theme="1"/>
      </bottom>
      <diagonal/>
    </border>
    <border>
      <left style="thick">
        <color theme="1"/>
      </left>
      <right style="dotted">
        <color theme="1"/>
      </right>
      <top style="double">
        <color theme="1"/>
      </top>
      <bottom/>
      <diagonal/>
    </border>
    <border>
      <left style="thick">
        <color theme="1"/>
      </left>
      <right style="dotted">
        <color theme="1"/>
      </right>
      <top style="thick">
        <color rgb="FFFF0000"/>
      </top>
      <bottom style="double">
        <color theme="1"/>
      </bottom>
      <diagonal/>
    </border>
    <border>
      <left/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/>
      <top style="thick">
        <color theme="1"/>
      </top>
      <bottom style="thick">
        <color rgb="FFFF0000"/>
      </bottom>
      <diagonal/>
    </border>
    <border>
      <left style="dotted">
        <color theme="1"/>
      </left>
      <right style="dotted">
        <color theme="1"/>
      </right>
      <top style="thick">
        <color rgb="FFFF0000"/>
      </top>
      <bottom/>
      <diagonal/>
    </border>
    <border>
      <left style="dotted">
        <color theme="1"/>
      </left>
      <right style="dotted">
        <color theme="1"/>
      </right>
      <top style="double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hair">
        <color indexed="64"/>
      </left>
      <right/>
      <top style="double">
        <color theme="1"/>
      </top>
      <bottom/>
      <diagonal/>
    </border>
    <border>
      <left style="thick">
        <color indexed="64"/>
      </left>
      <right style="dotted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theme="1"/>
      </right>
      <top style="double">
        <color theme="1"/>
      </top>
      <bottom/>
      <diagonal/>
    </border>
    <border>
      <left/>
      <right style="thick">
        <color indexed="64"/>
      </right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 style="thick">
        <color indexed="64"/>
      </left>
      <right style="dashed">
        <color theme="1"/>
      </right>
      <top style="double">
        <color theme="1"/>
      </top>
      <bottom/>
      <diagonal/>
    </border>
    <border>
      <left/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ck">
        <color theme="1"/>
      </right>
      <top style="double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thick">
        <color theme="1"/>
      </right>
      <top/>
      <bottom style="dashed">
        <color theme="1"/>
      </bottom>
      <diagonal/>
    </border>
    <border>
      <left style="thick">
        <color theme="1"/>
      </left>
      <right/>
      <top/>
      <bottom style="dotted">
        <color indexed="64"/>
      </bottom>
      <diagonal/>
    </border>
    <border>
      <left/>
      <right style="thick">
        <color theme="1"/>
      </right>
      <top/>
      <bottom style="dotted">
        <color indexed="64"/>
      </bottom>
      <diagonal/>
    </border>
    <border>
      <left style="thick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/>
      <diagonal/>
    </border>
    <border>
      <left/>
      <right style="thick">
        <color theme="1"/>
      </right>
      <top style="thick">
        <color rgb="FF00FF00"/>
      </top>
      <bottom/>
      <diagonal/>
    </border>
    <border>
      <left style="thin">
        <color indexed="64"/>
      </left>
      <right style="thin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/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indexed="64"/>
      </right>
      <top style="thick">
        <color rgb="FF00FF00"/>
      </top>
      <bottom style="double">
        <color theme="1"/>
      </bottom>
      <diagonal/>
    </border>
    <border>
      <left/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theme="1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/>
      <bottom style="thick">
        <color rgb="FF00FF00"/>
      </bottom>
      <diagonal/>
    </border>
    <border>
      <left style="thick">
        <color theme="1"/>
      </left>
      <right/>
      <top style="double">
        <color theme="1"/>
      </top>
      <bottom style="thick">
        <color rgb="FF00FF00"/>
      </bottom>
      <diagonal/>
    </border>
    <border>
      <left/>
      <right style="dashed">
        <color indexed="64"/>
      </right>
      <top style="double">
        <color theme="1"/>
      </top>
      <bottom style="thick">
        <color rgb="FF00FF00"/>
      </bottom>
      <diagonal/>
    </border>
    <border>
      <left style="hair">
        <color indexed="64"/>
      </left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double">
        <color theme="1"/>
      </top>
      <bottom style="thick">
        <color rgb="FF00FF00"/>
      </bottom>
      <diagonal/>
    </border>
    <border>
      <left/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/>
      <right style="thick">
        <color indexed="64"/>
      </right>
      <top style="double">
        <color theme="1"/>
      </top>
      <bottom style="thick">
        <color rgb="FF00FF00"/>
      </bottom>
      <diagonal/>
    </border>
    <border>
      <left/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thick">
        <color rgb="FF00FF00"/>
      </bottom>
      <diagonal/>
    </border>
    <border>
      <left/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 style="thick">
        <color theme="1"/>
      </right>
      <top/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00FF00"/>
      </top>
      <bottom/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00FF00"/>
      </bottom>
      <diagonal/>
    </border>
    <border>
      <left/>
      <right style="thick">
        <color rgb="FFFF0000"/>
      </right>
      <top style="thick">
        <color theme="1"/>
      </top>
      <bottom style="thick">
        <color rgb="FFFF0000"/>
      </bottom>
      <diagonal/>
    </border>
    <border>
      <left/>
      <right style="thick">
        <color rgb="FFFF0000"/>
      </right>
      <top style="thick">
        <color rgb="FF00FF00"/>
      </top>
      <bottom/>
      <diagonal/>
    </border>
    <border>
      <left/>
      <right style="thick">
        <color rgb="FFFF0000"/>
      </right>
      <top/>
      <bottom style="thick">
        <color theme="1"/>
      </bottom>
      <diagonal/>
    </border>
    <border>
      <left style="dotted">
        <color theme="1"/>
      </left>
      <right/>
      <top style="thick">
        <color rgb="FFFF0000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ck">
        <color rgb="FF00FF00"/>
      </bottom>
      <diagonal/>
    </border>
    <border>
      <left style="dotted">
        <color theme="1"/>
      </left>
      <right/>
      <top/>
      <bottom style="thick">
        <color theme="1"/>
      </bottom>
      <diagonal/>
    </border>
    <border>
      <left style="dotted">
        <color theme="1"/>
      </left>
      <right/>
      <top style="thick">
        <color rgb="FF00FF00"/>
      </top>
      <bottom/>
      <diagonal/>
    </border>
    <border>
      <left style="thick">
        <color indexed="64"/>
      </left>
      <right/>
      <top style="thick">
        <color theme="1"/>
      </top>
      <bottom style="thick">
        <color rgb="FFFF0000"/>
      </bottom>
      <diagonal/>
    </border>
    <border>
      <left style="thick">
        <color rgb="FFFF0000"/>
      </left>
      <right/>
      <top style="thick">
        <color rgb="FF00FF00"/>
      </top>
      <bottom/>
      <diagonal/>
    </border>
    <border>
      <left style="thick">
        <color rgb="FFFF0000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FF0000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/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/>
      <top style="thin">
        <color indexed="64"/>
      </top>
      <bottom style="thick">
        <color rgb="FF00FF00"/>
      </bottom>
      <diagonal/>
    </border>
    <border>
      <left/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 style="medium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/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/>
      <diagonal/>
    </border>
    <border>
      <left/>
      <right style="medium">
        <color indexed="64"/>
      </right>
      <top style="thick">
        <color rgb="FF00FF00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/>
      <top style="thick">
        <color rgb="FF00FF00"/>
      </top>
      <bottom style="thin">
        <color indexed="64"/>
      </bottom>
      <diagonal/>
    </border>
    <border>
      <left/>
      <right/>
      <top style="thick">
        <color rgb="FF00FF00"/>
      </top>
      <bottom style="thin">
        <color indexed="64"/>
      </bottom>
      <diagonal/>
    </border>
    <border>
      <left/>
      <right style="medium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medium">
        <color rgb="FF00FF00"/>
      </top>
      <bottom style="thin">
        <color theme="1"/>
      </bottom>
      <diagonal/>
    </border>
    <border>
      <left style="dotted">
        <color indexed="64"/>
      </left>
      <right/>
      <top style="medium">
        <color rgb="FF00FF00"/>
      </top>
      <bottom style="thin">
        <color theme="1"/>
      </bottom>
      <diagonal/>
    </border>
    <border>
      <left/>
      <right/>
      <top style="medium">
        <color rgb="FF00FF00"/>
      </top>
      <bottom style="thin">
        <color theme="1"/>
      </bottom>
      <diagonal/>
    </border>
    <border>
      <left/>
      <right style="medium">
        <color indexed="64"/>
      </right>
      <top style="medium">
        <color rgb="FF00FF00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/>
      <diagonal/>
    </border>
    <border>
      <left style="thin">
        <color indexed="64"/>
      </left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thick">
        <color rgb="FF00FF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dotted">
        <color theme="1"/>
      </right>
      <top style="double">
        <color theme="1"/>
      </top>
      <bottom style="thick">
        <color rgb="FF00FF00"/>
      </bottom>
      <diagonal/>
    </border>
    <border>
      <left style="dotted">
        <color theme="1"/>
      </left>
      <right/>
      <top style="double">
        <color theme="1"/>
      </top>
      <bottom style="thick">
        <color rgb="FF00FF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hair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/>
      <top style="thick">
        <color rgb="FF00FF00"/>
      </top>
      <bottom style="thin">
        <color theme="1"/>
      </bottom>
      <diagonal/>
    </border>
    <border>
      <left/>
      <right/>
      <top style="thick">
        <color rgb="FF00FF00"/>
      </top>
      <bottom style="thin">
        <color theme="1"/>
      </bottom>
      <diagonal/>
    </border>
    <border>
      <left/>
      <right style="thin">
        <color theme="1"/>
      </right>
      <top style="thick">
        <color rgb="FF00FF00"/>
      </top>
      <bottom style="thin">
        <color theme="1"/>
      </bottom>
      <diagonal/>
    </border>
    <border>
      <left style="thick">
        <color indexed="64"/>
      </left>
      <right/>
      <top style="double">
        <color theme="1"/>
      </top>
      <bottom style="double">
        <color theme="1"/>
      </bottom>
      <diagonal/>
    </border>
    <border>
      <left/>
      <right style="dotted">
        <color indexed="64"/>
      </right>
      <top style="double">
        <color theme="1"/>
      </top>
      <bottom style="double">
        <color theme="1"/>
      </bottom>
      <diagonal/>
    </border>
  </borders>
  <cellStyleXfs count="11">
    <xf numFmtId="0" fontId="0" fillId="0" borderId="0"/>
    <xf numFmtId="0" fontId="12" fillId="0" borderId="60" applyNumberFormat="0" applyFill="0" applyAlignment="0" applyProtection="0"/>
    <xf numFmtId="0" fontId="31" fillId="0" borderId="0">
      <alignment vertical="center"/>
    </xf>
    <xf numFmtId="0" fontId="37" fillId="0" borderId="0"/>
    <xf numFmtId="0" fontId="40" fillId="0" borderId="0" applyNumberFormat="0" applyFill="0" applyBorder="0" applyProtection="0"/>
    <xf numFmtId="0" fontId="50" fillId="0" borderId="0" applyNumberFormat="0" applyFill="0" applyBorder="0" applyProtection="0"/>
    <xf numFmtId="0" fontId="69" fillId="0" borderId="0">
      <alignment vertical="center"/>
    </xf>
    <xf numFmtId="0" fontId="70" fillId="0" borderId="0">
      <alignment vertical="center"/>
    </xf>
    <xf numFmtId="0" fontId="71" fillId="0" borderId="0"/>
    <xf numFmtId="0" fontId="72" fillId="0" borderId="0">
      <alignment vertical="center"/>
    </xf>
    <xf numFmtId="0" fontId="73" fillId="0" borderId="0"/>
  </cellStyleXfs>
  <cellXfs count="792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1" fillId="3" borderId="2" xfId="0" applyFont="1" applyFill="1" applyBorder="1" applyAlignment="1" applyProtection="1">
      <alignment vertical="center" textRotation="90" wrapText="1"/>
      <protection locked="0"/>
    </xf>
    <xf numFmtId="0" fontId="1" fillId="3" borderId="3" xfId="0" applyFont="1" applyFill="1" applyBorder="1" applyAlignment="1" applyProtection="1">
      <alignment vertical="center" textRotation="90" wrapText="1"/>
      <protection locked="0"/>
    </xf>
    <xf numFmtId="0" fontId="15" fillId="4" borderId="2" xfId="0" applyFont="1" applyFill="1" applyBorder="1" applyAlignment="1" applyProtection="1">
      <alignment vertical="center" textRotation="90" wrapText="1"/>
      <protection locked="0"/>
    </xf>
    <xf numFmtId="0" fontId="15" fillId="4" borderId="3" xfId="0" applyFont="1" applyFill="1" applyBorder="1" applyAlignment="1" applyProtection="1">
      <alignment vertical="center" textRotation="90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textRotation="90" wrapText="1"/>
      <protection locked="0"/>
    </xf>
    <xf numFmtId="0" fontId="1" fillId="5" borderId="3" xfId="0" applyFont="1" applyFill="1" applyBorder="1" applyAlignment="1" applyProtection="1">
      <alignment vertical="center" textRotation="90" wrapText="1"/>
      <protection locked="0"/>
    </xf>
    <xf numFmtId="0" fontId="1" fillId="4" borderId="2" xfId="0" applyFont="1" applyFill="1" applyBorder="1" applyAlignment="1" applyProtection="1">
      <alignment vertical="center" textRotation="90" wrapText="1"/>
      <protection locked="0"/>
    </xf>
    <xf numFmtId="0" fontId="1" fillId="4" borderId="3" xfId="0" applyFont="1" applyFill="1" applyBorder="1" applyAlignment="1" applyProtection="1">
      <alignment vertical="center" textRotation="90" wrapText="1"/>
      <protection locked="0"/>
    </xf>
    <xf numFmtId="0" fontId="1" fillId="3" borderId="0" xfId="0" applyFont="1" applyFill="1" applyAlignment="1" applyProtection="1">
      <alignment vertical="center" textRotation="90" wrapText="1"/>
      <protection locked="0"/>
    </xf>
    <xf numFmtId="0" fontId="1" fillId="3" borderId="9" xfId="0" applyFont="1" applyFill="1" applyBorder="1" applyAlignment="1" applyProtection="1">
      <alignment vertical="center" textRotation="90" wrapText="1"/>
      <protection locked="0"/>
    </xf>
    <xf numFmtId="0" fontId="1" fillId="3" borderId="10" xfId="0" applyFont="1" applyFill="1" applyBorder="1" applyAlignment="1" applyProtection="1">
      <alignment vertical="center" textRotation="90" wrapText="1"/>
      <protection locked="0"/>
    </xf>
    <xf numFmtId="0" fontId="1" fillId="3" borderId="11" xfId="0" applyFont="1" applyFill="1" applyBorder="1" applyAlignment="1" applyProtection="1">
      <alignment vertical="center" textRotation="90" wrapText="1"/>
      <protection locked="0"/>
    </xf>
    <xf numFmtId="0" fontId="1" fillId="3" borderId="12" xfId="0" applyFont="1" applyFill="1" applyBorder="1" applyAlignment="1" applyProtection="1">
      <alignment vertical="center" textRotation="90" wrapText="1"/>
      <protection locked="0"/>
    </xf>
    <xf numFmtId="0" fontId="1" fillId="3" borderId="43" xfId="0" applyFont="1" applyFill="1" applyBorder="1" applyAlignment="1" applyProtection="1">
      <alignment vertical="center" textRotation="90" wrapText="1"/>
      <protection locked="0"/>
    </xf>
    <xf numFmtId="0" fontId="1" fillId="4" borderId="9" xfId="0" applyFont="1" applyFill="1" applyBorder="1" applyAlignment="1" applyProtection="1">
      <alignment vertical="center" textRotation="90" wrapText="1"/>
      <protection locked="0"/>
    </xf>
    <xf numFmtId="0" fontId="1" fillId="4" borderId="0" xfId="0" applyFont="1" applyFill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textRotation="90" wrapText="1"/>
      <protection locked="0"/>
    </xf>
    <xf numFmtId="0" fontId="1" fillId="5" borderId="0" xfId="0" applyFont="1" applyFill="1" applyAlignment="1" applyProtection="1">
      <alignment vertical="center" textRotation="90" wrapText="1"/>
      <protection locked="0"/>
    </xf>
    <xf numFmtId="0" fontId="1" fillId="2" borderId="0" xfId="0" applyFont="1" applyFill="1" applyAlignment="1" applyProtection="1">
      <alignment vertical="center" textRotation="90" wrapText="1"/>
      <protection locked="0"/>
    </xf>
    <xf numFmtId="0" fontId="1" fillId="0" borderId="2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textRotation="90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1" fillId="5" borderId="23" xfId="0" applyFont="1" applyFill="1" applyBorder="1" applyAlignment="1" applyProtection="1">
      <alignment vertical="center" textRotation="90" wrapText="1"/>
      <protection locked="0"/>
    </xf>
    <xf numFmtId="0" fontId="1" fillId="5" borderId="12" xfId="0" applyFont="1" applyFill="1" applyBorder="1" applyAlignment="1" applyProtection="1">
      <alignment vertical="center" textRotation="90" wrapText="1"/>
      <protection locked="0"/>
    </xf>
    <xf numFmtId="0" fontId="1" fillId="0" borderId="7" xfId="0" applyFont="1" applyBorder="1" applyAlignment="1" applyProtection="1">
      <alignment vertical="center" textRotation="90" wrapText="1"/>
      <protection locked="0"/>
    </xf>
    <xf numFmtId="0" fontId="9" fillId="0" borderId="7" xfId="0" applyFont="1" applyBorder="1" applyAlignment="1" applyProtection="1">
      <alignment vertical="center" textRotation="90" wrapText="1"/>
      <protection locked="0"/>
    </xf>
    <xf numFmtId="0" fontId="1" fillId="0" borderId="22" xfId="0" applyFont="1" applyBorder="1" applyAlignment="1" applyProtection="1">
      <alignment vertical="center" textRotation="90" wrapText="1"/>
      <protection locked="0"/>
    </xf>
    <xf numFmtId="0" fontId="1" fillId="0" borderId="37" xfId="0" applyFont="1" applyBorder="1" applyAlignment="1" applyProtection="1">
      <alignment vertical="center" textRotation="90" wrapText="1"/>
      <protection locked="0"/>
    </xf>
    <xf numFmtId="0" fontId="1" fillId="0" borderId="10" xfId="0" applyFont="1" applyBorder="1" applyAlignment="1" applyProtection="1">
      <alignment vertical="center" textRotation="90" wrapText="1"/>
      <protection locked="0"/>
    </xf>
    <xf numFmtId="0" fontId="1" fillId="0" borderId="38" xfId="0" applyFont="1" applyBorder="1" applyAlignment="1" applyProtection="1">
      <alignment vertical="center" textRotation="90" wrapText="1"/>
      <protection locked="0"/>
    </xf>
    <xf numFmtId="0" fontId="1" fillId="0" borderId="39" xfId="0" applyFont="1" applyBorder="1" applyAlignment="1" applyProtection="1">
      <alignment vertical="center" textRotation="90" wrapText="1"/>
      <protection locked="0"/>
    </xf>
    <xf numFmtId="0" fontId="4" fillId="7" borderId="10" xfId="0" applyFont="1" applyFill="1" applyBorder="1" applyAlignment="1" applyProtection="1">
      <alignment vertical="center" wrapText="1"/>
      <protection locked="0"/>
    </xf>
    <xf numFmtId="0" fontId="4" fillId="7" borderId="40" xfId="0" applyFont="1" applyFill="1" applyBorder="1" applyAlignment="1" applyProtection="1">
      <alignment vertical="center" wrapText="1"/>
      <protection locked="0"/>
    </xf>
    <xf numFmtId="0" fontId="4" fillId="7" borderId="32" xfId="0" applyFont="1" applyFill="1" applyBorder="1" applyAlignment="1" applyProtection="1">
      <alignment vertical="center" wrapText="1"/>
      <protection locked="0"/>
    </xf>
    <xf numFmtId="0" fontId="4" fillId="7" borderId="33" xfId="0" applyFont="1" applyFill="1" applyBorder="1" applyAlignment="1" applyProtection="1">
      <alignment vertical="center" wrapText="1"/>
      <protection locked="0"/>
    </xf>
    <xf numFmtId="0" fontId="1" fillId="0" borderId="42" xfId="0" applyFont="1" applyBorder="1" applyAlignment="1" applyProtection="1">
      <alignment vertical="center" wrapText="1"/>
      <protection locked="0"/>
    </xf>
    <xf numFmtId="0" fontId="1" fillId="0" borderId="35" xfId="0" applyFont="1" applyBorder="1" applyAlignment="1" applyProtection="1">
      <alignment vertical="center" wrapText="1"/>
      <protection locked="0"/>
    </xf>
    <xf numFmtId="0" fontId="15" fillId="5" borderId="9" xfId="0" applyFont="1" applyFill="1" applyBorder="1" applyAlignment="1" applyProtection="1">
      <alignment horizontal="center" vertical="center" textRotation="90" wrapText="1"/>
      <protection locked="0"/>
    </xf>
    <xf numFmtId="0" fontId="15" fillId="5" borderId="0" xfId="0" applyFont="1" applyFill="1" applyAlignment="1" applyProtection="1">
      <alignment horizontal="center" vertical="center" textRotation="90" wrapText="1"/>
      <protection locked="0"/>
    </xf>
    <xf numFmtId="0" fontId="15" fillId="5" borderId="2" xfId="0" applyFont="1" applyFill="1" applyBorder="1" applyAlignment="1" applyProtection="1">
      <alignment horizontal="center" vertical="center" textRotation="90" wrapText="1"/>
      <protection locked="0"/>
    </xf>
    <xf numFmtId="0" fontId="15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5" borderId="13" xfId="0" applyFont="1" applyFill="1" applyBorder="1" applyAlignment="1" applyProtection="1">
      <alignment vertical="center" textRotation="90" wrapText="1"/>
      <protection locked="0"/>
    </xf>
    <xf numFmtId="0" fontId="5" fillId="3" borderId="11" xfId="0" applyFont="1" applyFill="1" applyBorder="1" applyAlignment="1" applyProtection="1">
      <alignment vertical="center" textRotation="90" wrapText="1"/>
      <protection locked="0"/>
    </xf>
    <xf numFmtId="0" fontId="5" fillId="3" borderId="12" xfId="0" applyFont="1" applyFill="1" applyBorder="1" applyAlignment="1" applyProtection="1">
      <alignment vertical="center" textRotation="90" wrapText="1"/>
      <protection locked="0"/>
    </xf>
    <xf numFmtId="0" fontId="5" fillId="3" borderId="43" xfId="0" applyFont="1" applyFill="1" applyBorder="1" applyAlignment="1" applyProtection="1">
      <alignment vertical="center" textRotation="90" wrapText="1"/>
      <protection locked="0"/>
    </xf>
    <xf numFmtId="0" fontId="1" fillId="5" borderId="41" xfId="0" applyFont="1" applyFill="1" applyBorder="1" applyAlignment="1" applyProtection="1">
      <alignment vertical="center" textRotation="90" wrapText="1"/>
      <protection locked="0"/>
    </xf>
    <xf numFmtId="0" fontId="1" fillId="5" borderId="35" xfId="0" applyFont="1" applyFill="1" applyBorder="1" applyAlignment="1" applyProtection="1">
      <alignment vertical="center" textRotation="90" wrapText="1"/>
      <protection locked="0"/>
    </xf>
    <xf numFmtId="0" fontId="1" fillId="5" borderId="11" xfId="0" applyFont="1" applyFill="1" applyBorder="1" applyAlignment="1" applyProtection="1">
      <alignment vertical="center" textRotation="90" wrapText="1"/>
      <protection locked="0"/>
    </xf>
    <xf numFmtId="0" fontId="1" fillId="5" borderId="43" xfId="0" applyFont="1" applyFill="1" applyBorder="1" applyAlignment="1" applyProtection="1">
      <alignment vertical="center" textRotation="90" wrapText="1"/>
      <protection locked="0"/>
    </xf>
    <xf numFmtId="0" fontId="1" fillId="0" borderId="13" xfId="0" applyFont="1" applyBorder="1" applyAlignment="1" applyProtection="1">
      <alignment vertical="center" wrapText="1"/>
      <protection locked="0"/>
    </xf>
    <xf numFmtId="0" fontId="6" fillId="2" borderId="23" xfId="0" applyFont="1" applyFill="1" applyBorder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textRotation="90" wrapText="1"/>
      <protection locked="0"/>
    </xf>
    <xf numFmtId="0" fontId="1" fillId="0" borderId="15" xfId="0" applyFont="1" applyBorder="1" applyAlignment="1" applyProtection="1">
      <alignment vertical="center" textRotation="90" wrapText="1"/>
      <protection locked="0"/>
    </xf>
    <xf numFmtId="0" fontId="8" fillId="0" borderId="15" xfId="0" applyFont="1" applyBorder="1" applyAlignment="1" applyProtection="1">
      <alignment vertical="center" textRotation="90" wrapText="1"/>
      <protection locked="0"/>
    </xf>
    <xf numFmtId="0" fontId="1" fillId="0" borderId="27" xfId="0" applyFont="1" applyBorder="1" applyAlignment="1" applyProtection="1">
      <alignment vertical="center" textRotation="90" wrapText="1"/>
      <protection locked="0"/>
    </xf>
    <xf numFmtId="0" fontId="8" fillId="0" borderId="27" xfId="0" applyFont="1" applyBorder="1" applyAlignment="1" applyProtection="1">
      <alignment vertical="center" textRotation="90" wrapText="1"/>
      <protection locked="0"/>
    </xf>
    <xf numFmtId="0" fontId="17" fillId="5" borderId="2" xfId="0" applyFont="1" applyFill="1" applyBorder="1" applyAlignment="1" applyProtection="1">
      <alignment horizontal="center" vertical="center" textRotation="90" wrapText="1"/>
      <protection locked="0"/>
    </xf>
    <xf numFmtId="0" fontId="17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2" borderId="3" xfId="0" applyFont="1" applyFill="1" applyBorder="1" applyAlignment="1" applyProtection="1">
      <alignment vertical="center" textRotation="90" wrapText="1"/>
      <protection locked="0"/>
    </xf>
    <xf numFmtId="0" fontId="1" fillId="5" borderId="25" xfId="0" applyFont="1" applyFill="1" applyBorder="1" applyAlignment="1" applyProtection="1">
      <alignment vertical="center" textRotation="90" wrapText="1"/>
      <protection locked="0"/>
    </xf>
    <xf numFmtId="0" fontId="1" fillId="5" borderId="45" xfId="0" applyFont="1" applyFill="1" applyBorder="1" applyAlignment="1" applyProtection="1">
      <alignment vertical="center" textRotation="90" wrapText="1"/>
      <protection locked="0"/>
    </xf>
    <xf numFmtId="0" fontId="1" fillId="5" borderId="46" xfId="0" applyFont="1" applyFill="1" applyBorder="1" applyAlignment="1" applyProtection="1">
      <alignment vertical="center" textRotation="90" wrapText="1"/>
      <protection locked="0"/>
    </xf>
    <xf numFmtId="0" fontId="1" fillId="5" borderId="34" xfId="0" applyFont="1" applyFill="1" applyBorder="1" applyAlignment="1" applyProtection="1">
      <alignment vertical="center" textRotation="90" wrapText="1"/>
      <protection locked="0"/>
    </xf>
    <xf numFmtId="0" fontId="1" fillId="5" borderId="42" xfId="0" applyFont="1" applyFill="1" applyBorder="1" applyAlignment="1" applyProtection="1">
      <alignment vertical="center" textRotation="90" wrapText="1"/>
      <protection locked="0"/>
    </xf>
    <xf numFmtId="0" fontId="1" fillId="0" borderId="42" xfId="0" applyFont="1" applyBorder="1" applyAlignment="1" applyProtection="1">
      <alignment vertical="center" textRotation="90" wrapText="1"/>
      <protection locked="0"/>
    </xf>
    <xf numFmtId="0" fontId="1" fillId="2" borderId="42" xfId="0" applyFont="1" applyFill="1" applyBorder="1" applyAlignment="1" applyProtection="1">
      <alignment vertical="center" wrapText="1"/>
      <protection locked="0"/>
    </xf>
    <xf numFmtId="0" fontId="1" fillId="3" borderId="59" xfId="0" applyFont="1" applyFill="1" applyBorder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wrapText="1"/>
      <protection locked="0"/>
    </xf>
    <xf numFmtId="0" fontId="1" fillId="5" borderId="3" xfId="0" applyFont="1" applyFill="1" applyBorder="1" applyAlignment="1" applyProtection="1">
      <alignment vertical="center" wrapText="1"/>
      <protection locked="0"/>
    </xf>
    <xf numFmtId="0" fontId="1" fillId="3" borderId="15" xfId="0" applyFont="1" applyFill="1" applyBorder="1" applyAlignment="1" applyProtection="1">
      <alignment vertical="center" wrapText="1"/>
      <protection locked="0"/>
    </xf>
    <xf numFmtId="0" fontId="1" fillId="3" borderId="44" xfId="0" applyFont="1" applyFill="1" applyBorder="1" applyAlignment="1" applyProtection="1">
      <alignment vertical="center" textRotation="90" wrapText="1"/>
      <protection locked="0"/>
    </xf>
    <xf numFmtId="0" fontId="1" fillId="3" borderId="23" xfId="0" applyFont="1" applyFill="1" applyBorder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wrapText="1"/>
      <protection locked="0"/>
    </xf>
    <xf numFmtId="0" fontId="1" fillId="5" borderId="0" xfId="0" applyFont="1" applyFill="1" applyAlignment="1" applyProtection="1">
      <alignment vertical="center" wrapText="1"/>
      <protection locked="0"/>
    </xf>
    <xf numFmtId="0" fontId="1" fillId="5" borderId="51" xfId="0" applyFont="1" applyFill="1" applyBorder="1" applyAlignment="1" applyProtection="1">
      <alignment vertical="center" textRotation="90" wrapText="1"/>
      <protection locked="0"/>
    </xf>
    <xf numFmtId="0" fontId="1" fillId="5" borderId="52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0" fillId="0" borderId="0" xfId="0" applyAlignment="1">
      <alignment horizontal="right"/>
    </xf>
    <xf numFmtId="0" fontId="11" fillId="0" borderId="15" xfId="0" applyFont="1" applyBorder="1"/>
    <xf numFmtId="0" fontId="21" fillId="3" borderId="11" xfId="0" applyFont="1" applyFill="1" applyBorder="1" applyAlignment="1" applyProtection="1">
      <alignment vertical="center" textRotation="90" wrapText="1"/>
      <protection locked="0"/>
    </xf>
    <xf numFmtId="0" fontId="21" fillId="3" borderId="12" xfId="0" applyFont="1" applyFill="1" applyBorder="1" applyAlignment="1" applyProtection="1">
      <alignment vertical="center" textRotation="90" wrapText="1"/>
      <protection locked="0"/>
    </xf>
    <xf numFmtId="0" fontId="21" fillId="7" borderId="10" xfId="0" applyFont="1" applyFill="1" applyBorder="1" applyAlignment="1" applyProtection="1">
      <alignment vertical="center" wrapText="1"/>
      <protection locked="0"/>
    </xf>
    <xf numFmtId="0" fontId="21" fillId="7" borderId="40" xfId="0" applyFont="1" applyFill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49" xfId="0" applyFont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9" fillId="0" borderId="25" xfId="0" applyFont="1" applyBorder="1" applyAlignment="1" applyProtection="1">
      <alignment vertical="center" wrapText="1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textRotation="90" wrapText="1"/>
      <protection locked="0"/>
    </xf>
    <xf numFmtId="0" fontId="2" fillId="2" borderId="0" xfId="0" applyFont="1" applyFill="1" applyAlignment="1" applyProtection="1">
      <alignment vertical="center" textRotation="90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25" xfId="0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9" fillId="0" borderId="24" xfId="0" applyFont="1" applyBorder="1" applyAlignment="1" applyProtection="1">
      <alignment horizontal="right" vertical="center" wrapText="1"/>
      <protection locked="0"/>
    </xf>
    <xf numFmtId="0" fontId="9" fillId="0" borderId="25" xfId="0" applyFont="1" applyBorder="1" applyAlignment="1" applyProtection="1">
      <alignment horizontal="right" vertical="center" wrapText="1"/>
      <protection locked="0"/>
    </xf>
    <xf numFmtId="0" fontId="1" fillId="0" borderId="42" xfId="0" applyFont="1" applyBorder="1" applyAlignment="1" applyProtection="1">
      <alignment horizontal="right" vertical="center" wrapText="1"/>
      <protection locked="0"/>
    </xf>
    <xf numFmtId="0" fontId="10" fillId="0" borderId="24" xfId="0" applyFont="1" applyBorder="1" applyAlignment="1" applyProtection="1">
      <alignment horizontal="right" vertical="center" wrapText="1"/>
      <protection locked="0"/>
    </xf>
    <xf numFmtId="0" fontId="10" fillId="0" borderId="25" xfId="0" applyFont="1" applyBorder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horizontal="right" vertical="center" textRotation="90" wrapText="1"/>
      <protection locked="0"/>
    </xf>
    <xf numFmtId="0" fontId="10" fillId="0" borderId="7" xfId="0" applyFont="1" applyBorder="1" applyAlignment="1" applyProtection="1">
      <alignment horizontal="right" vertical="center" wrapText="1"/>
      <protection locked="0"/>
    </xf>
    <xf numFmtId="0" fontId="10" fillId="0" borderId="15" xfId="0" applyFont="1" applyBorder="1" applyAlignment="1" applyProtection="1">
      <alignment horizontal="right" vertical="center" textRotation="90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15" xfId="0" applyFont="1" applyBorder="1" applyAlignment="1" applyProtection="1">
      <alignment horizontal="right" vertical="center" wrapText="1"/>
      <protection locked="0"/>
    </xf>
    <xf numFmtId="0" fontId="23" fillId="0" borderId="15" xfId="0" applyFont="1" applyBorder="1" applyAlignment="1">
      <alignment horizontal="right" vertical="top" wrapText="1"/>
    </xf>
    <xf numFmtId="0" fontId="5" fillId="7" borderId="10" xfId="0" applyFont="1" applyFill="1" applyBorder="1" applyAlignment="1" applyProtection="1">
      <alignment vertical="center" wrapText="1"/>
      <protection locked="0"/>
    </xf>
    <xf numFmtId="0" fontId="5" fillId="7" borderId="40" xfId="0" applyFont="1" applyFill="1" applyBorder="1" applyAlignment="1" applyProtection="1">
      <alignment vertical="center" wrapText="1"/>
      <protection locked="0"/>
    </xf>
    <xf numFmtId="0" fontId="11" fillId="0" borderId="15" xfId="0" applyFont="1" applyBorder="1" applyAlignment="1">
      <alignment horizontal="right"/>
    </xf>
    <xf numFmtId="0" fontId="24" fillId="0" borderId="15" xfId="0" applyFont="1" applyBorder="1" applyAlignment="1">
      <alignment horizontal="right" wrapText="1"/>
    </xf>
    <xf numFmtId="0" fontId="23" fillId="2" borderId="15" xfId="0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top"/>
    </xf>
    <xf numFmtId="0" fontId="23" fillId="0" borderId="15" xfId="0" applyFont="1" applyBorder="1" applyAlignment="1">
      <alignment horizontal="right" vertical="top"/>
    </xf>
    <xf numFmtId="0" fontId="11" fillId="0" borderId="15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10" fillId="0" borderId="15" xfId="0" applyFont="1" applyBorder="1" applyAlignment="1">
      <alignment horizontal="right" vertical="top" wrapText="1"/>
    </xf>
    <xf numFmtId="0" fontId="1" fillId="3" borderId="74" xfId="0" applyFont="1" applyFill="1" applyBorder="1" applyAlignment="1" applyProtection="1">
      <alignment vertical="center" textRotation="90" wrapText="1"/>
      <protection locked="0"/>
    </xf>
    <xf numFmtId="0" fontId="1" fillId="3" borderId="36" xfId="0" applyFont="1" applyFill="1" applyBorder="1" applyAlignment="1" applyProtection="1">
      <alignment vertical="center" textRotation="90" wrapText="1"/>
      <protection locked="0"/>
    </xf>
    <xf numFmtId="0" fontId="11" fillId="2" borderId="15" xfId="0" applyFont="1" applyFill="1" applyBorder="1" applyAlignment="1">
      <alignment horizontal="right" vertical="top" wrapText="1"/>
    </xf>
    <xf numFmtId="0" fontId="1" fillId="3" borderId="31" xfId="0" applyFont="1" applyFill="1" applyBorder="1" applyAlignment="1" applyProtection="1">
      <alignment vertical="center" textRotation="90" wrapText="1"/>
      <protection locked="0"/>
    </xf>
    <xf numFmtId="0" fontId="1" fillId="3" borderId="29" xfId="0" applyFont="1" applyFill="1" applyBorder="1" applyAlignment="1" applyProtection="1">
      <alignment vertical="center" textRotation="90" wrapText="1"/>
      <protection locked="0"/>
    </xf>
    <xf numFmtId="0" fontId="5" fillId="3" borderId="45" xfId="0" applyFont="1" applyFill="1" applyBorder="1" applyAlignment="1" applyProtection="1">
      <alignment vertical="center" textRotation="90" wrapText="1"/>
      <protection locked="0"/>
    </xf>
    <xf numFmtId="0" fontId="1" fillId="3" borderId="13" xfId="0" applyFont="1" applyFill="1" applyBorder="1" applyAlignment="1" applyProtection="1">
      <alignment vertical="center" textRotation="90" wrapText="1"/>
      <protection locked="0"/>
    </xf>
    <xf numFmtId="0" fontId="5" fillId="3" borderId="74" xfId="0" applyFont="1" applyFill="1" applyBorder="1" applyAlignment="1" applyProtection="1">
      <alignment vertical="center" textRotation="90" wrapText="1"/>
      <protection locked="0"/>
    </xf>
    <xf numFmtId="0" fontId="5" fillId="3" borderId="36" xfId="0" applyFont="1" applyFill="1" applyBorder="1" applyAlignment="1" applyProtection="1">
      <alignment vertical="center" textRotation="90" wrapText="1"/>
      <protection locked="0"/>
    </xf>
    <xf numFmtId="0" fontId="11" fillId="0" borderId="0" xfId="0" applyFont="1" applyAlignment="1">
      <alignment horizontal="right" wrapText="1"/>
    </xf>
    <xf numFmtId="0" fontId="24" fillId="0" borderId="0" xfId="0" applyFont="1"/>
    <xf numFmtId="0" fontId="27" fillId="0" borderId="0" xfId="0" applyFont="1" applyAlignment="1">
      <alignment horizontal="right" wrapText="1"/>
    </xf>
    <xf numFmtId="0" fontId="24" fillId="0" borderId="0" xfId="0" applyFont="1" applyAlignment="1">
      <alignment wrapText="1"/>
    </xf>
    <xf numFmtId="0" fontId="29" fillId="3" borderId="11" xfId="0" applyFont="1" applyFill="1" applyBorder="1" applyAlignment="1" applyProtection="1">
      <alignment vertical="center" textRotation="90" wrapText="1"/>
      <protection locked="0"/>
    </xf>
    <xf numFmtId="0" fontId="29" fillId="3" borderId="12" xfId="0" applyFont="1" applyFill="1" applyBorder="1" applyAlignment="1" applyProtection="1">
      <alignment vertical="center" textRotation="90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1" fillId="0" borderId="39" xfId="0" applyFont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40" xfId="0" applyFont="1" applyFill="1" applyBorder="1" applyAlignment="1" applyProtection="1">
      <alignment vertical="center" textRotation="90" wrapText="1"/>
      <protection locked="0"/>
    </xf>
    <xf numFmtId="0" fontId="0" fillId="3" borderId="0" xfId="0" applyFill="1"/>
    <xf numFmtId="0" fontId="33" fillId="3" borderId="9" xfId="0" applyFont="1" applyFill="1" applyBorder="1" applyAlignment="1" applyProtection="1">
      <alignment vertical="center" textRotation="90" wrapText="1"/>
      <protection locked="0"/>
    </xf>
    <xf numFmtId="0" fontId="33" fillId="3" borderId="0" xfId="0" applyFont="1" applyFill="1"/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 textRotation="90" wrapText="1"/>
      <protection locked="0"/>
    </xf>
    <xf numFmtId="0" fontId="15" fillId="3" borderId="3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5" xfId="0" applyFont="1" applyBorder="1" applyAlignment="1" applyProtection="1">
      <alignment vertical="center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/>
      <protection locked="0"/>
    </xf>
    <xf numFmtId="0" fontId="7" fillId="2" borderId="20" xfId="0" applyFont="1" applyFill="1" applyBorder="1" applyAlignment="1" applyProtection="1">
      <alignment horizontal="center" vertical="center" textRotation="90"/>
      <protection locked="0"/>
    </xf>
    <xf numFmtId="0" fontId="3" fillId="11" borderId="20" xfId="0" applyFont="1" applyFill="1" applyBorder="1" applyAlignment="1" applyProtection="1">
      <alignment horizontal="center" vertical="center"/>
      <protection locked="0"/>
    </xf>
    <xf numFmtId="0" fontId="39" fillId="7" borderId="10" xfId="0" applyFont="1" applyFill="1" applyBorder="1" applyAlignment="1" applyProtection="1">
      <alignment vertical="center" wrapText="1"/>
      <protection locked="0"/>
    </xf>
    <xf numFmtId="0" fontId="39" fillId="7" borderId="32" xfId="0" applyFont="1" applyFill="1" applyBorder="1" applyAlignment="1" applyProtection="1">
      <alignment vertical="center" wrapText="1"/>
      <protection locked="0"/>
    </xf>
    <xf numFmtId="0" fontId="3" fillId="11" borderId="28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77" xfId="0" applyFont="1" applyFill="1" applyBorder="1" applyAlignment="1" applyProtection="1">
      <alignment horizontal="center" vertical="center"/>
      <protection locked="0"/>
    </xf>
    <xf numFmtId="0" fontId="29" fillId="3" borderId="13" xfId="0" applyFont="1" applyFill="1" applyBorder="1" applyAlignment="1" applyProtection="1">
      <alignment vertical="center" textRotation="90" wrapText="1"/>
      <protection locked="0"/>
    </xf>
    <xf numFmtId="0" fontId="29" fillId="3" borderId="43" xfId="0" applyFont="1" applyFill="1" applyBorder="1" applyAlignment="1" applyProtection="1">
      <alignment vertical="center" textRotation="90" wrapText="1"/>
      <protection locked="0"/>
    </xf>
    <xf numFmtId="0" fontId="2" fillId="11" borderId="18" xfId="0" applyFont="1" applyFill="1" applyBorder="1" applyAlignment="1" applyProtection="1">
      <alignment vertical="center" wrapText="1"/>
      <protection locked="0"/>
    </xf>
    <xf numFmtId="0" fontId="2" fillId="11" borderId="19" xfId="0" applyFont="1" applyFill="1" applyBorder="1" applyAlignment="1" applyProtection="1">
      <alignment vertical="center" wrapText="1"/>
      <protection locked="0"/>
    </xf>
    <xf numFmtId="0" fontId="3" fillId="11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4" fillId="3" borderId="63" xfId="0" applyFont="1" applyFill="1" applyBorder="1" applyAlignment="1" applyProtection="1">
      <alignment vertical="top" textRotation="90" wrapText="1"/>
      <protection locked="0"/>
    </xf>
    <xf numFmtId="0" fontId="43" fillId="0" borderId="0" xfId="0" applyFont="1"/>
    <xf numFmtId="0" fontId="42" fillId="3" borderId="66" xfId="0" applyFont="1" applyFill="1" applyBorder="1" applyAlignment="1">
      <alignment horizontal="center" vertical="center" textRotation="90" readingOrder="2"/>
    </xf>
    <xf numFmtId="0" fontId="42" fillId="3" borderId="67" xfId="0" applyFont="1" applyFill="1" applyBorder="1" applyAlignment="1">
      <alignment horizontal="center" vertical="center" textRotation="90" readingOrder="2"/>
    </xf>
    <xf numFmtId="0" fontId="42" fillId="3" borderId="62" xfId="0" applyFont="1" applyFill="1" applyBorder="1" applyAlignment="1">
      <alignment horizontal="center" vertical="center" textRotation="90" readingOrder="2"/>
    </xf>
    <xf numFmtId="0" fontId="34" fillId="3" borderId="69" xfId="0" applyFont="1" applyFill="1" applyBorder="1" applyAlignment="1" applyProtection="1">
      <alignment horizontal="center" vertical="top" textRotation="90" wrapText="1"/>
      <protection locked="0"/>
    </xf>
    <xf numFmtId="0" fontId="34" fillId="10" borderId="72" xfId="0" applyFont="1" applyFill="1" applyBorder="1" applyAlignment="1">
      <alignment horizontal="center" vertical="top" textRotation="90" wrapText="1"/>
    </xf>
    <xf numFmtId="0" fontId="43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3" fillId="0" borderId="0" xfId="0" applyFont="1" applyAlignment="1">
      <alignment horizontal="center" readingOrder="2"/>
    </xf>
    <xf numFmtId="0" fontId="45" fillId="0" borderId="0" xfId="0" applyFont="1" applyAlignment="1">
      <alignment horizontal="center" readingOrder="2"/>
    </xf>
    <xf numFmtId="0" fontId="17" fillId="0" borderId="0" xfId="0" applyFont="1" applyAlignment="1">
      <alignment horizontal="center" readingOrder="2"/>
    </xf>
    <xf numFmtId="0" fontId="43" fillId="0" borderId="0" xfId="0" applyFont="1" applyAlignment="1">
      <alignment horizontal="center" vertical="center" shrinkToFit="1" readingOrder="2"/>
    </xf>
    <xf numFmtId="0" fontId="43" fillId="0" borderId="0" xfId="0" applyFont="1" applyAlignment="1">
      <alignment horizontal="center" vertical="center" readingOrder="2"/>
    </xf>
    <xf numFmtId="0" fontId="34" fillId="9" borderId="75" xfId="0" applyFont="1" applyFill="1" applyBorder="1" applyAlignment="1">
      <alignment horizontal="center" vertical="top" textRotation="90" wrapText="1"/>
    </xf>
    <xf numFmtId="0" fontId="28" fillId="8" borderId="4" xfId="0" applyFont="1" applyFill="1" applyBorder="1" applyAlignment="1" applyProtection="1">
      <alignment horizontal="center" vertical="center" textRotation="90" wrapText="1"/>
      <protection locked="0"/>
    </xf>
    <xf numFmtId="0" fontId="28" fillId="8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23" xfId="0" applyFont="1" applyFill="1" applyBorder="1" applyAlignment="1" applyProtection="1">
      <alignment vertical="center" textRotation="90" wrapText="1"/>
      <protection locked="0"/>
    </xf>
    <xf numFmtId="0" fontId="46" fillId="8" borderId="41" xfId="0" applyFont="1" applyFill="1" applyBorder="1" applyAlignment="1" applyProtection="1">
      <alignment vertical="center" textRotation="90" wrapText="1"/>
      <protection locked="0"/>
    </xf>
    <xf numFmtId="0" fontId="46" fillId="8" borderId="35" xfId="0" applyFont="1" applyFill="1" applyBorder="1" applyAlignment="1" applyProtection="1">
      <alignment vertical="center" textRotation="90" wrapText="1"/>
      <protection locked="0"/>
    </xf>
    <xf numFmtId="0" fontId="29" fillId="5" borderId="2" xfId="0" applyFont="1" applyFill="1" applyBorder="1" applyAlignment="1" applyProtection="1">
      <alignment vertical="center" textRotation="90" wrapText="1"/>
      <protection locked="0"/>
    </xf>
    <xf numFmtId="0" fontId="29" fillId="5" borderId="3" xfId="0" applyFont="1" applyFill="1" applyBorder="1" applyAlignment="1" applyProtection="1">
      <alignment vertical="center" textRotation="90" wrapText="1"/>
      <protection locked="0"/>
    </xf>
    <xf numFmtId="0" fontId="29" fillId="5" borderId="22" xfId="0" applyFont="1" applyFill="1" applyBorder="1" applyAlignment="1" applyProtection="1">
      <alignment vertical="center" textRotation="90" wrapText="1"/>
      <protection locked="0"/>
    </xf>
    <xf numFmtId="0" fontId="29" fillId="5" borderId="20" xfId="0" applyFont="1" applyFill="1" applyBorder="1" applyAlignment="1" applyProtection="1">
      <alignment vertical="center" textRotation="90" wrapText="1"/>
      <protection locked="0"/>
    </xf>
    <xf numFmtId="0" fontId="29" fillId="5" borderId="18" xfId="0" applyFont="1" applyFill="1" applyBorder="1" applyAlignment="1" applyProtection="1">
      <alignment vertical="center" textRotation="90" wrapText="1"/>
      <protection locked="0"/>
    </xf>
    <xf numFmtId="0" fontId="29" fillId="5" borderId="19" xfId="0" applyFont="1" applyFill="1" applyBorder="1" applyAlignment="1" applyProtection="1">
      <alignment vertical="center" textRotation="90" wrapText="1"/>
      <protection locked="0"/>
    </xf>
    <xf numFmtId="0" fontId="29" fillId="5" borderId="9" xfId="0" applyFont="1" applyFill="1" applyBorder="1" applyAlignment="1" applyProtection="1">
      <alignment vertical="center" textRotation="90" wrapText="1"/>
      <protection locked="0"/>
    </xf>
    <xf numFmtId="0" fontId="29" fillId="5" borderId="0" xfId="0" applyFont="1" applyFill="1" applyAlignment="1" applyProtection="1">
      <alignment vertical="center" textRotation="90" wrapText="1"/>
      <protection locked="0"/>
    </xf>
    <xf numFmtId="0" fontId="29" fillId="5" borderId="51" xfId="0" applyFont="1" applyFill="1" applyBorder="1" applyAlignment="1" applyProtection="1">
      <alignment vertical="center" textRotation="90" wrapText="1"/>
      <protection locked="0"/>
    </xf>
    <xf numFmtId="0" fontId="29" fillId="5" borderId="52" xfId="0" applyFont="1" applyFill="1" applyBorder="1" applyAlignment="1" applyProtection="1">
      <alignment vertical="center" textRotation="90" wrapText="1"/>
      <protection locked="0"/>
    </xf>
    <xf numFmtId="0" fontId="46" fillId="2" borderId="18" xfId="0" applyFont="1" applyFill="1" applyBorder="1" applyAlignment="1" applyProtection="1">
      <alignment vertical="center" wrapText="1"/>
      <protection locked="0"/>
    </xf>
    <xf numFmtId="0" fontId="46" fillId="2" borderId="19" xfId="0" applyFont="1" applyFill="1" applyBorder="1" applyAlignment="1" applyProtection="1">
      <alignment vertical="center" textRotation="90" wrapText="1"/>
      <protection locked="0"/>
    </xf>
    <xf numFmtId="0" fontId="29" fillId="0" borderId="42" xfId="0" applyFont="1" applyBorder="1" applyAlignment="1" applyProtection="1">
      <alignment vertical="center" wrapText="1"/>
      <protection locked="0"/>
    </xf>
    <xf numFmtId="0" fontId="29" fillId="0" borderId="35" xfId="0" applyFont="1" applyBorder="1" applyAlignment="1" applyProtection="1">
      <alignment vertical="center" wrapText="1"/>
      <protection locked="0"/>
    </xf>
    <xf numFmtId="0" fontId="29" fillId="5" borderId="32" xfId="0" applyFont="1" applyFill="1" applyBorder="1" applyAlignment="1" applyProtection="1">
      <alignment vertical="center" textRotation="90" wrapText="1"/>
      <protection locked="0"/>
    </xf>
    <xf numFmtId="0" fontId="29" fillId="5" borderId="33" xfId="0" applyFont="1" applyFill="1" applyBorder="1" applyAlignment="1" applyProtection="1">
      <alignment vertical="center" textRotation="90" wrapText="1"/>
      <protection locked="0"/>
    </xf>
    <xf numFmtId="0" fontId="29" fillId="0" borderId="38" xfId="0" applyFont="1" applyBorder="1" applyAlignment="1" applyProtection="1">
      <alignment vertical="center" textRotation="90" wrapText="1"/>
      <protection locked="0"/>
    </xf>
    <xf numFmtId="0" fontId="29" fillId="0" borderId="39" xfId="0" applyFont="1" applyBorder="1" applyAlignment="1" applyProtection="1">
      <alignment vertical="center" textRotation="90" wrapText="1"/>
      <protection locked="0"/>
    </xf>
    <xf numFmtId="0" fontId="44" fillId="3" borderId="79" xfId="0" applyFont="1" applyFill="1" applyBorder="1" applyAlignment="1">
      <alignment horizontal="center" vertical="center" textRotation="90"/>
    </xf>
    <xf numFmtId="0" fontId="3" fillId="2" borderId="82" xfId="0" applyFont="1" applyFill="1" applyBorder="1" applyAlignment="1" applyProtection="1">
      <alignment horizontal="center" vertical="center"/>
      <protection locked="0"/>
    </xf>
    <xf numFmtId="0" fontId="3" fillId="2" borderId="83" xfId="0" applyFont="1" applyFill="1" applyBorder="1" applyAlignment="1" applyProtection="1">
      <alignment horizontal="center" vertical="center"/>
      <protection locked="0"/>
    </xf>
    <xf numFmtId="164" fontId="3" fillId="2" borderId="82" xfId="0" applyNumberFormat="1" applyFont="1" applyFill="1" applyBorder="1" applyAlignment="1" applyProtection="1">
      <alignment horizontal="center" vertical="center"/>
      <protection locked="0"/>
    </xf>
    <xf numFmtId="164" fontId="3" fillId="2" borderId="83" xfId="0" applyNumberFormat="1" applyFont="1" applyFill="1" applyBorder="1" applyAlignment="1" applyProtection="1">
      <alignment horizontal="center" vertical="center"/>
      <protection locked="0"/>
    </xf>
    <xf numFmtId="0" fontId="3" fillId="11" borderId="83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vertical="center" textRotation="90" wrapText="1"/>
      <protection locked="0"/>
    </xf>
    <xf numFmtId="0" fontId="3" fillId="11" borderId="22" xfId="0" applyFont="1" applyFill="1" applyBorder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1" fillId="12" borderId="11" xfId="0" applyFont="1" applyFill="1" applyBorder="1" applyAlignment="1" applyProtection="1">
      <alignment vertical="center" textRotation="90" wrapText="1"/>
      <protection locked="0"/>
    </xf>
    <xf numFmtId="0" fontId="1" fillId="12" borderId="12" xfId="0" applyFont="1" applyFill="1" applyBorder="1" applyAlignment="1" applyProtection="1">
      <alignment vertical="center" textRotation="90" wrapText="1"/>
      <protection locked="0"/>
    </xf>
    <xf numFmtId="0" fontId="29" fillId="3" borderId="44" xfId="0" applyFont="1" applyFill="1" applyBorder="1" applyAlignment="1" applyProtection="1">
      <alignment vertical="center" textRotation="90" wrapText="1"/>
      <protection locked="0"/>
    </xf>
    <xf numFmtId="0" fontId="17" fillId="8" borderId="4" xfId="0" applyFont="1" applyFill="1" applyBorder="1" applyAlignment="1" applyProtection="1">
      <alignment horizontal="center" vertical="center" textRotation="90" wrapText="1"/>
      <protection locked="0"/>
    </xf>
    <xf numFmtId="0" fontId="17" fillId="8" borderId="5" xfId="0" applyFont="1" applyFill="1" applyBorder="1" applyAlignment="1" applyProtection="1">
      <alignment horizontal="center" vertical="center" textRotation="90" wrapText="1"/>
      <protection locked="0"/>
    </xf>
    <xf numFmtId="0" fontId="2" fillId="8" borderId="41" xfId="0" applyFont="1" applyFill="1" applyBorder="1" applyAlignment="1" applyProtection="1">
      <alignment vertical="center" textRotation="90" wrapText="1"/>
      <protection locked="0"/>
    </xf>
    <xf numFmtId="0" fontId="2" fillId="8" borderId="35" xfId="0" applyFont="1" applyFill="1" applyBorder="1" applyAlignment="1" applyProtection="1">
      <alignment vertical="center" textRotation="90" wrapText="1"/>
      <protection locked="0"/>
    </xf>
    <xf numFmtId="0" fontId="38" fillId="3" borderId="85" xfId="0" applyFont="1" applyFill="1" applyBorder="1" applyAlignment="1">
      <alignment horizontal="center" vertical="center" textRotation="90" readingOrder="2"/>
    </xf>
    <xf numFmtId="0" fontId="42" fillId="3" borderId="64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wrapText="1"/>
    </xf>
    <xf numFmtId="0" fontId="34" fillId="3" borderId="63" xfId="0" applyFont="1" applyFill="1" applyBorder="1" applyAlignment="1" applyProtection="1">
      <alignment vertical="center" textRotation="90" wrapText="1"/>
      <protection locked="0"/>
    </xf>
    <xf numFmtId="0" fontId="53" fillId="3" borderId="90" xfId="0" applyFont="1" applyFill="1" applyBorder="1" applyAlignment="1">
      <alignment horizontal="center" vertical="center" textRotation="90" wrapText="1"/>
    </xf>
    <xf numFmtId="0" fontId="53" fillId="3" borderId="67" xfId="0" applyFont="1" applyFill="1" applyBorder="1" applyAlignment="1">
      <alignment horizontal="center" vertical="center" textRotation="90" wrapText="1"/>
    </xf>
    <xf numFmtId="0" fontId="44" fillId="3" borderId="63" xfId="0" applyFont="1" applyFill="1" applyBorder="1" applyAlignment="1">
      <alignment horizontal="center" vertical="center" textRotation="90" wrapText="1"/>
    </xf>
    <xf numFmtId="0" fontId="34" fillId="13" borderId="12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7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5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7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95" xfId="0" applyFont="1" applyFill="1" applyBorder="1" applyAlignment="1">
      <alignment horizontal="center" vertical="center" textRotation="90" wrapText="1"/>
    </xf>
    <xf numFmtId="0" fontId="44" fillId="11" borderId="196" xfId="0" applyFont="1" applyFill="1" applyBorder="1" applyAlignment="1">
      <alignment horizontal="center" vertical="center" textRotation="90" wrapText="1"/>
    </xf>
    <xf numFmtId="0" fontId="44" fillId="11" borderId="197" xfId="0" applyFont="1" applyFill="1" applyBorder="1" applyAlignment="1">
      <alignment horizontal="center" vertical="center" textRotation="90" wrapText="1"/>
    </xf>
    <xf numFmtId="0" fontId="44" fillId="13" borderId="198" xfId="0" applyFont="1" applyFill="1" applyBorder="1" applyAlignment="1">
      <alignment horizontal="center" vertical="center" textRotation="90" wrapText="1"/>
    </xf>
    <xf numFmtId="0" fontId="44" fillId="13" borderId="120" xfId="0" applyFont="1" applyFill="1" applyBorder="1" applyAlignment="1">
      <alignment horizontal="center" vertical="center" textRotation="90" wrapText="1"/>
    </xf>
    <xf numFmtId="0" fontId="44" fillId="13" borderId="106" xfId="0" applyFont="1" applyFill="1" applyBorder="1" applyAlignment="1">
      <alignment horizontal="center" vertical="center" textRotation="90" wrapText="1"/>
    </xf>
    <xf numFmtId="0" fontId="44" fillId="13" borderId="108" xfId="0" applyFont="1" applyFill="1" applyBorder="1" applyAlignment="1">
      <alignment horizontal="center" vertical="center" textRotation="90" wrapText="1"/>
    </xf>
    <xf numFmtId="0" fontId="44" fillId="13" borderId="183" xfId="0" applyFont="1" applyFill="1" applyBorder="1" applyAlignment="1">
      <alignment horizontal="center" vertical="center" textRotation="90" wrapText="1"/>
    </xf>
    <xf numFmtId="0" fontId="44" fillId="13" borderId="72" xfId="0" applyFont="1" applyFill="1" applyBorder="1" applyAlignment="1">
      <alignment horizontal="center" vertical="center" textRotation="90" wrapText="1"/>
    </xf>
    <xf numFmtId="0" fontId="44" fillId="14" borderId="178" xfId="0" applyFont="1" applyFill="1" applyBorder="1" applyAlignment="1">
      <alignment horizontal="center" vertical="center" textRotation="90" wrapText="1"/>
    </xf>
    <xf numFmtId="0" fontId="44" fillId="14" borderId="146" xfId="0" applyFont="1" applyFill="1" applyBorder="1" applyAlignment="1">
      <alignment horizontal="center" vertical="center" textRotation="90" wrapText="1"/>
    </xf>
    <xf numFmtId="0" fontId="44" fillId="14" borderId="106" xfId="0" applyFont="1" applyFill="1" applyBorder="1" applyAlignment="1">
      <alignment horizontal="center" vertical="center" textRotation="90" wrapText="1"/>
    </xf>
    <xf numFmtId="0" fontId="44" fillId="14" borderId="108" xfId="0" applyFont="1" applyFill="1" applyBorder="1" applyAlignment="1">
      <alignment horizontal="center" vertical="center" textRotation="90" wrapText="1"/>
    </xf>
    <xf numFmtId="0" fontId="44" fillId="11" borderId="72" xfId="0" applyFont="1" applyFill="1" applyBorder="1" applyAlignment="1">
      <alignment horizontal="center" vertical="center" textRotation="90" wrapText="1"/>
    </xf>
    <xf numFmtId="0" fontId="38" fillId="13" borderId="204" xfId="0" applyFont="1" applyFill="1" applyBorder="1" applyAlignment="1">
      <alignment horizontal="center" vertical="center" textRotation="90"/>
    </xf>
    <xf numFmtId="0" fontId="38" fillId="13" borderId="205" xfId="0" applyFont="1" applyFill="1" applyBorder="1" applyAlignment="1">
      <alignment horizontal="center" vertical="center" textRotation="90"/>
    </xf>
    <xf numFmtId="0" fontId="38" fillId="14" borderId="202" xfId="0" applyFont="1" applyFill="1" applyBorder="1" applyAlignment="1">
      <alignment horizontal="center" vertical="center" textRotation="90"/>
    </xf>
    <xf numFmtId="0" fontId="15" fillId="2" borderId="18" xfId="0" applyFont="1" applyFill="1" applyBorder="1" applyAlignment="1" applyProtection="1">
      <alignment vertical="center" wrapText="1"/>
      <protection locked="0"/>
    </xf>
    <xf numFmtId="0" fontId="57" fillId="0" borderId="7" xfId="0" applyFont="1" applyBorder="1" applyAlignment="1" applyProtection="1">
      <alignment horizontal="right" vertical="center" textRotation="90" wrapText="1"/>
      <protection locked="0"/>
    </xf>
    <xf numFmtId="0" fontId="32" fillId="2" borderId="18" xfId="0" applyFont="1" applyFill="1" applyBorder="1" applyAlignment="1" applyProtection="1">
      <alignment vertical="center" wrapText="1"/>
      <protection locked="0"/>
    </xf>
    <xf numFmtId="0" fontId="44" fillId="14" borderId="159" xfId="0" applyFont="1" applyFill="1" applyBorder="1" applyAlignment="1">
      <alignment horizontal="center" vertical="center" textRotation="90" wrapText="1"/>
    </xf>
    <xf numFmtId="0" fontId="44" fillId="14" borderId="207" xfId="0" applyFont="1" applyFill="1" applyBorder="1" applyAlignment="1">
      <alignment horizontal="center" vertical="center" textRotation="90" wrapText="1"/>
    </xf>
    <xf numFmtId="0" fontId="38" fillId="14" borderId="208" xfId="0" applyFont="1" applyFill="1" applyBorder="1" applyAlignment="1">
      <alignment horizontal="center" vertical="center" textRotation="90"/>
    </xf>
    <xf numFmtId="0" fontId="38" fillId="13" borderId="209" xfId="0" applyFont="1" applyFill="1" applyBorder="1" applyAlignment="1">
      <alignment horizontal="center" vertical="center" textRotation="90"/>
    </xf>
    <xf numFmtId="0" fontId="38" fillId="13" borderId="212" xfId="0" applyFont="1" applyFill="1" applyBorder="1" applyAlignment="1">
      <alignment horizontal="center" vertical="center" textRotation="90" wrapText="1"/>
    </xf>
    <xf numFmtId="0" fontId="38" fillId="14" borderId="214" xfId="0" applyFont="1" applyFill="1" applyBorder="1" applyAlignment="1">
      <alignment horizontal="center" vertical="center" textRotation="90"/>
    </xf>
    <xf numFmtId="0" fontId="38" fillId="14" borderId="212" xfId="0" applyFont="1" applyFill="1" applyBorder="1" applyAlignment="1">
      <alignment horizontal="center" vertical="center" textRotation="90" wrapText="1"/>
    </xf>
    <xf numFmtId="0" fontId="38" fillId="13" borderId="216" xfId="0" applyFont="1" applyFill="1" applyBorder="1" applyAlignment="1">
      <alignment horizontal="center" vertical="center" textRotation="90"/>
    </xf>
    <xf numFmtId="0" fontId="38" fillId="13" borderId="218" xfId="0" applyFont="1" applyFill="1" applyBorder="1" applyAlignment="1">
      <alignment horizontal="center" vertical="center" textRotation="90" wrapText="1"/>
    </xf>
    <xf numFmtId="0" fontId="38" fillId="14" borderId="220" xfId="0" applyFont="1" applyFill="1" applyBorder="1" applyAlignment="1">
      <alignment horizontal="center" vertical="center" textRotation="90"/>
    </xf>
    <xf numFmtId="0" fontId="38" fillId="14" borderId="229" xfId="0" applyFont="1" applyFill="1" applyBorder="1" applyAlignment="1">
      <alignment horizontal="center" vertical="center" textRotation="90"/>
    </xf>
    <xf numFmtId="0" fontId="48" fillId="3" borderId="121" xfId="0" applyFont="1" applyFill="1" applyBorder="1" applyAlignment="1">
      <alignment horizontal="center" vertical="center" textRotation="90" wrapText="1" readingOrder="2"/>
    </xf>
    <xf numFmtId="0" fontId="49" fillId="3" borderId="186" xfId="0" applyFont="1" applyFill="1" applyBorder="1" applyAlignment="1">
      <alignment horizontal="center" vertical="center" textRotation="90" wrapText="1" readingOrder="2"/>
    </xf>
    <xf numFmtId="0" fontId="48" fillId="3" borderId="94" xfId="0" applyFont="1" applyFill="1" applyBorder="1" applyAlignment="1">
      <alignment horizontal="center" vertical="center" textRotation="90" wrapText="1" readingOrder="2"/>
    </xf>
    <xf numFmtId="0" fontId="48" fillId="3" borderId="194" xfId="0" applyFont="1" applyFill="1" applyBorder="1" applyAlignment="1">
      <alignment horizontal="center" vertical="center" textRotation="90" wrapText="1" readingOrder="2"/>
    </xf>
    <xf numFmtId="0" fontId="48" fillId="3" borderId="65" xfId="0" applyFont="1" applyFill="1" applyBorder="1" applyAlignment="1">
      <alignment horizontal="center" vertical="center" textRotation="90" wrapText="1" readingOrder="2"/>
    </xf>
    <xf numFmtId="0" fontId="34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48" fillId="13" borderId="119" xfId="0" applyFont="1" applyFill="1" applyBorder="1" applyAlignment="1">
      <alignment horizontal="center" vertical="center" textRotation="90" wrapText="1" readingOrder="2"/>
    </xf>
    <xf numFmtId="0" fontId="54" fillId="13" borderId="97" xfId="0" applyFont="1" applyFill="1" applyBorder="1" applyAlignment="1">
      <alignment horizontal="center" vertical="center" textRotation="90"/>
    </xf>
    <xf numFmtId="0" fontId="54" fillId="13" borderId="100" xfId="0" applyFont="1" applyFill="1" applyBorder="1" applyAlignment="1">
      <alignment horizontal="center" vertical="center" textRotation="90"/>
    </xf>
    <xf numFmtId="0" fontId="48" fillId="13" borderId="118" xfId="0" applyFont="1" applyFill="1" applyBorder="1" applyAlignment="1">
      <alignment horizontal="center" vertical="center" textRotation="90" wrapText="1" readingOrder="2"/>
    </xf>
    <xf numFmtId="0" fontId="34" fillId="13" borderId="12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10" xfId="0" applyFont="1" applyFill="1" applyBorder="1" applyAlignment="1">
      <alignment horizontal="center" vertical="center" textRotation="90"/>
    </xf>
    <xf numFmtId="0" fontId="54" fillId="13" borderId="113" xfId="0" applyFont="1" applyFill="1" applyBorder="1" applyAlignment="1">
      <alignment horizontal="center" vertical="center" textRotation="90"/>
    </xf>
    <xf numFmtId="0" fontId="34" fillId="13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26" xfId="0" applyFont="1" applyFill="1" applyBorder="1" applyAlignment="1">
      <alignment horizontal="center" vertical="center" textRotation="90"/>
    </xf>
    <xf numFmtId="0" fontId="54" fillId="13" borderId="131" xfId="0" applyFont="1" applyFill="1" applyBorder="1" applyAlignment="1">
      <alignment horizontal="center" vertical="center" textRotation="90"/>
    </xf>
    <xf numFmtId="0" fontId="34" fillId="13" borderId="13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4" xfId="0" applyFont="1" applyFill="1" applyBorder="1" applyAlignment="1" applyProtection="1">
      <alignment horizontal="center" vertical="center" textRotation="90" readingOrder="2"/>
      <protection locked="0"/>
    </xf>
    <xf numFmtId="0" fontId="48" fillId="14" borderId="143" xfId="0" applyFont="1" applyFill="1" applyBorder="1" applyAlignment="1">
      <alignment horizontal="center" vertical="center" textRotation="90" wrapText="1" readingOrder="2"/>
    </xf>
    <xf numFmtId="0" fontId="54" fillId="14" borderId="149" xfId="0" applyFont="1" applyFill="1" applyBorder="1" applyAlignment="1">
      <alignment horizontal="center" vertical="center" textRotation="90"/>
    </xf>
    <xf numFmtId="0" fontId="54" fillId="14" borderId="152" xfId="0" applyFont="1" applyFill="1" applyBorder="1" applyAlignment="1">
      <alignment horizontal="center" vertical="center" textRotation="90"/>
    </xf>
    <xf numFmtId="0" fontId="48" fillId="14" borderId="118" xfId="0" applyFont="1" applyFill="1" applyBorder="1" applyAlignment="1">
      <alignment horizontal="center" vertical="center" textRotation="90" wrapText="1" readingOrder="2"/>
    </xf>
    <xf numFmtId="0" fontId="34" fillId="14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10" xfId="0" applyFont="1" applyFill="1" applyBorder="1" applyAlignment="1">
      <alignment horizontal="center" vertical="center" textRotation="90"/>
    </xf>
    <xf numFmtId="0" fontId="54" fillId="14" borderId="113" xfId="0" applyFont="1" applyFill="1" applyBorder="1" applyAlignment="1">
      <alignment horizontal="center" vertical="center" textRotation="90"/>
    </xf>
    <xf numFmtId="0" fontId="34" fillId="14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64" xfId="0" applyFont="1" applyFill="1" applyBorder="1" applyAlignment="1">
      <alignment horizontal="center" vertical="center" textRotation="90"/>
    </xf>
    <xf numFmtId="0" fontId="54" fillId="14" borderId="169" xfId="0" applyFont="1" applyFill="1" applyBorder="1" applyAlignment="1">
      <alignment horizontal="center" vertical="center" textRotation="90"/>
    </xf>
    <xf numFmtId="0" fontId="34" fillId="14" borderId="17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2" xfId="0" applyFont="1" applyFill="1" applyBorder="1" applyAlignment="1" applyProtection="1">
      <alignment horizontal="center" vertical="center" textRotation="90" readingOrder="2"/>
      <protection locked="0"/>
    </xf>
    <xf numFmtId="0" fontId="44" fillId="11" borderId="176" xfId="0" applyFont="1" applyFill="1" applyBorder="1" applyAlignment="1">
      <alignment horizontal="center" vertical="center" textRotation="90" wrapText="1"/>
    </xf>
    <xf numFmtId="0" fontId="34" fillId="11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77" xfId="0" applyFont="1" applyFill="1" applyBorder="1" applyAlignment="1">
      <alignment horizontal="center" vertical="center" textRotation="90" wrapText="1"/>
    </xf>
    <xf numFmtId="0" fontId="34" fillId="11" borderId="15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8" xfId="0" applyFont="1" applyFill="1" applyBorder="1" applyAlignment="1" applyProtection="1">
      <alignment horizontal="center" vertical="center" textRotation="90" wrapText="1" readingOrder="2"/>
      <protection locked="0"/>
    </xf>
    <xf numFmtId="0" fontId="48" fillId="3" borderId="94" xfId="0" applyFont="1" applyFill="1" applyBorder="1" applyAlignment="1">
      <alignment horizontal="right" vertical="center" textRotation="90" wrapText="1" readingOrder="2"/>
    </xf>
    <xf numFmtId="0" fontId="48" fillId="3" borderId="194" xfId="0" applyFont="1" applyFill="1" applyBorder="1" applyAlignment="1">
      <alignment horizontal="right" vertical="center" textRotation="90" wrapText="1" readingOrder="2"/>
    </xf>
    <xf numFmtId="0" fontId="47" fillId="2" borderId="37" xfId="0" applyFont="1" applyFill="1" applyBorder="1" applyAlignment="1">
      <alignment horizontal="center" vertical="center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74" xfId="0" applyFont="1" applyFill="1" applyBorder="1" applyAlignment="1" applyProtection="1">
      <alignment vertical="center" textRotation="90" wrapText="1"/>
      <protection locked="0"/>
    </xf>
    <xf numFmtId="0" fontId="29" fillId="3" borderId="36" xfId="0" applyFont="1" applyFill="1" applyBorder="1" applyAlignment="1" applyProtection="1">
      <alignment vertical="center" textRotation="90" wrapText="1"/>
      <protection locked="0"/>
    </xf>
    <xf numFmtId="0" fontId="62" fillId="11" borderId="22" xfId="0" applyFont="1" applyFill="1" applyBorder="1" applyAlignment="1" applyProtection="1">
      <alignment horizontal="center" vertical="center"/>
      <protection locked="0"/>
    </xf>
    <xf numFmtId="0" fontId="62" fillId="11" borderId="20" xfId="0" applyFont="1" applyFill="1" applyBorder="1" applyAlignment="1" applyProtection="1">
      <alignment horizontal="center" vertical="center"/>
      <protection locked="0"/>
    </xf>
    <xf numFmtId="0" fontId="63" fillId="0" borderId="239" xfId="0" applyFont="1" applyBorder="1" applyAlignment="1">
      <alignment horizontal="center" vertical="center"/>
    </xf>
    <xf numFmtId="0" fontId="64" fillId="0" borderId="0" xfId="0" applyFont="1"/>
    <xf numFmtId="0" fontId="65" fillId="0" borderId="0" xfId="0" applyFont="1" applyAlignment="1">
      <alignment horizontal="center" vertical="center"/>
    </xf>
    <xf numFmtId="0" fontId="38" fillId="3" borderId="62" xfId="0" applyFont="1" applyFill="1" applyBorder="1" applyAlignment="1">
      <alignment horizontal="center" vertical="center" textRotation="90" readingOrder="2"/>
    </xf>
    <xf numFmtId="0" fontId="34" fillId="13" borderId="240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3" borderId="242" xfId="0" applyFont="1" applyFill="1" applyBorder="1" applyAlignment="1">
      <alignment horizontal="center" vertical="center" textRotation="90"/>
    </xf>
    <xf numFmtId="0" fontId="41" fillId="13" borderId="243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242" xfId="0" applyFont="1" applyFill="1" applyBorder="1" applyAlignment="1">
      <alignment horizontal="center" vertical="center" textRotation="90"/>
    </xf>
    <xf numFmtId="0" fontId="41" fillId="14" borderId="245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67" fillId="3" borderId="11" xfId="0" applyFont="1" applyFill="1" applyBorder="1" applyAlignment="1" applyProtection="1">
      <alignment vertical="center" textRotation="90" wrapText="1"/>
      <protection locked="0"/>
    </xf>
    <xf numFmtId="0" fontId="67" fillId="3" borderId="12" xfId="0" applyFont="1" applyFill="1" applyBorder="1" applyAlignment="1" applyProtection="1">
      <alignment vertical="center" textRotation="90" wrapText="1"/>
      <protection locked="0"/>
    </xf>
    <xf numFmtId="0" fontId="67" fillId="3" borderId="0" xfId="0" applyFont="1" applyFill="1" applyAlignment="1" applyProtection="1">
      <alignment vertical="center" textRotation="90" wrapText="1"/>
      <protection locked="0"/>
    </xf>
    <xf numFmtId="0" fontId="67" fillId="3" borderId="74" xfId="0" applyFont="1" applyFill="1" applyBorder="1" applyAlignment="1" applyProtection="1">
      <alignment vertical="center" textRotation="90" wrapText="1"/>
      <protection locked="0"/>
    </xf>
    <xf numFmtId="0" fontId="67" fillId="3" borderId="36" xfId="0" applyFont="1" applyFill="1" applyBorder="1" applyAlignment="1" applyProtection="1">
      <alignment vertical="center" textRotation="90" wrapText="1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237" xfId="0" applyFont="1" applyFill="1" applyBorder="1" applyAlignment="1" applyProtection="1">
      <alignment horizontal="center" vertical="center"/>
      <protection locked="0"/>
    </xf>
    <xf numFmtId="0" fontId="54" fillId="13" borderId="247" xfId="0" applyFont="1" applyFill="1" applyBorder="1" applyAlignment="1">
      <alignment horizontal="center" vertical="center" textRotation="90"/>
    </xf>
    <xf numFmtId="0" fontId="54" fillId="13" borderId="116" xfId="0" applyFont="1" applyFill="1" applyBorder="1" applyAlignment="1">
      <alignment horizontal="center" vertical="center" textRotation="90"/>
    </xf>
    <xf numFmtId="0" fontId="41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0" fillId="2" borderId="254" xfId="0" applyFill="1" applyBorder="1" applyAlignment="1">
      <alignment horizontal="center" vertical="center"/>
    </xf>
    <xf numFmtId="0" fontId="0" fillId="2" borderId="255" xfId="0" applyFill="1" applyBorder="1" applyAlignment="1">
      <alignment horizontal="center" vertical="center"/>
    </xf>
    <xf numFmtId="0" fontId="0" fillId="2" borderId="199" xfId="0" applyFill="1" applyBorder="1" applyAlignment="1">
      <alignment horizontal="center" vertical="center"/>
    </xf>
    <xf numFmtId="0" fontId="0" fillId="2" borderId="256" xfId="0" applyFill="1" applyBorder="1" applyAlignment="1">
      <alignment horizontal="center" vertical="center"/>
    </xf>
    <xf numFmtId="0" fontId="0" fillId="2" borderId="257" xfId="0" applyFill="1" applyBorder="1" applyAlignment="1">
      <alignment horizontal="center" vertical="center"/>
    </xf>
    <xf numFmtId="0" fontId="0" fillId="2" borderId="259" xfId="0" applyFill="1" applyBorder="1" applyAlignment="1">
      <alignment horizontal="center" vertical="center"/>
    </xf>
    <xf numFmtId="0" fontId="0" fillId="2" borderId="260" xfId="0" applyFill="1" applyBorder="1" applyAlignment="1">
      <alignment horizontal="center" vertical="center"/>
    </xf>
    <xf numFmtId="0" fontId="27" fillId="2" borderId="261" xfId="0" applyFont="1" applyFill="1" applyBorder="1" applyAlignment="1" applyProtection="1">
      <alignment horizontal="center" vertical="center"/>
      <protection locked="0"/>
    </xf>
    <xf numFmtId="0" fontId="27" fillId="2" borderId="262" xfId="0" applyFont="1" applyFill="1" applyBorder="1" applyAlignment="1" applyProtection="1">
      <alignment horizontal="center" vertical="center"/>
      <protection locked="0"/>
    </xf>
    <xf numFmtId="0" fontId="27" fillId="2" borderId="57" xfId="0" applyFont="1" applyFill="1" applyBorder="1" applyAlignment="1" applyProtection="1">
      <alignment horizontal="center" vertical="center"/>
      <protection locked="0"/>
    </xf>
    <xf numFmtId="0" fontId="0" fillId="2" borderId="264" xfId="0" applyFill="1" applyBorder="1" applyAlignment="1">
      <alignment horizontal="center" vertical="center"/>
    </xf>
    <xf numFmtId="0" fontId="27" fillId="2" borderId="265" xfId="0" applyFont="1" applyFill="1" applyBorder="1" applyAlignment="1" applyProtection="1">
      <alignment horizontal="center" vertical="center"/>
      <protection locked="0"/>
    </xf>
    <xf numFmtId="0" fontId="27" fillId="2" borderId="266" xfId="0" applyFont="1" applyFill="1" applyBorder="1" applyAlignment="1" applyProtection="1">
      <alignment horizontal="center" vertical="center"/>
      <protection locked="0"/>
    </xf>
    <xf numFmtId="0" fontId="27" fillId="2" borderId="235" xfId="0" applyFont="1" applyFill="1" applyBorder="1" applyAlignment="1" applyProtection="1">
      <alignment horizontal="center" vertical="center"/>
      <protection locked="0"/>
    </xf>
    <xf numFmtId="0" fontId="0" fillId="11" borderId="24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27" fillId="11" borderId="51" xfId="0" applyFont="1" applyFill="1" applyBorder="1" applyAlignment="1" applyProtection="1">
      <alignment horizontal="center" vertical="center"/>
      <protection locked="0"/>
    </xf>
    <xf numFmtId="0" fontId="27" fillId="11" borderId="237" xfId="0" applyFont="1" applyFill="1" applyBorder="1" applyAlignment="1" applyProtection="1">
      <alignment horizontal="center" vertical="center"/>
      <protection locked="0"/>
    </xf>
    <xf numFmtId="0" fontId="27" fillId="11" borderId="224" xfId="0" applyFont="1" applyFill="1" applyBorder="1" applyAlignment="1" applyProtection="1">
      <alignment horizontal="center" vertical="center"/>
      <protection locked="0"/>
    </xf>
    <xf numFmtId="0" fontId="0" fillId="11" borderId="26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11" borderId="23" xfId="0" applyFont="1" applyFill="1" applyBorder="1" applyAlignment="1" applyProtection="1">
      <alignment horizontal="center" vertical="center"/>
      <protection locked="0"/>
    </xf>
    <xf numFmtId="0" fontId="27" fillId="11" borderId="46" xfId="0" applyFont="1" applyFill="1" applyBorder="1" applyAlignment="1" applyProtection="1">
      <alignment horizontal="center" vertical="center"/>
      <protection locked="0"/>
    </xf>
    <xf numFmtId="0" fontId="27" fillId="11" borderId="54" xfId="0" applyFont="1" applyFill="1" applyBorder="1" applyAlignment="1" applyProtection="1">
      <alignment horizontal="center" vertical="center"/>
      <protection locked="0"/>
    </xf>
    <xf numFmtId="0" fontId="0" fillId="2" borderId="269" xfId="0" applyFill="1" applyBorder="1" applyAlignment="1">
      <alignment horizontal="center" vertical="center"/>
    </xf>
    <xf numFmtId="0" fontId="0" fillId="2" borderId="246" xfId="0" applyFill="1" applyBorder="1" applyAlignment="1">
      <alignment horizontal="center" vertical="center"/>
    </xf>
    <xf numFmtId="0" fontId="27" fillId="2" borderId="51" xfId="0" applyFont="1" applyFill="1" applyBorder="1" applyAlignment="1" applyProtection="1">
      <alignment horizontal="center" vertical="center"/>
      <protection locked="0"/>
    </xf>
    <xf numFmtId="0" fontId="27" fillId="2" borderId="237" xfId="0" applyFont="1" applyFill="1" applyBorder="1" applyAlignment="1" applyProtection="1">
      <alignment horizontal="center" vertical="center"/>
      <protection locked="0"/>
    </xf>
    <xf numFmtId="0" fontId="27" fillId="2" borderId="224" xfId="0" applyFont="1" applyFill="1" applyBorder="1" applyAlignment="1" applyProtection="1">
      <alignment horizontal="center" vertical="center"/>
      <protection locked="0"/>
    </xf>
    <xf numFmtId="0" fontId="0" fillId="2" borderId="268" xfId="0" applyFill="1" applyBorder="1" applyAlignment="1">
      <alignment horizontal="center" vertical="center"/>
    </xf>
    <xf numFmtId="0" fontId="27" fillId="2" borderId="23" xfId="0" applyFont="1" applyFill="1" applyBorder="1" applyAlignment="1" applyProtection="1">
      <alignment horizontal="center" vertical="center"/>
      <protection locked="0"/>
    </xf>
    <xf numFmtId="0" fontId="27" fillId="2" borderId="46" xfId="0" applyFont="1" applyFill="1" applyBorder="1" applyAlignment="1" applyProtection="1">
      <alignment horizontal="center" vertical="center"/>
      <protection locked="0"/>
    </xf>
    <xf numFmtId="0" fontId="27" fillId="2" borderId="54" xfId="0" applyFont="1" applyFill="1" applyBorder="1" applyAlignment="1" applyProtection="1">
      <alignment horizontal="center" vertical="center"/>
      <protection locked="0"/>
    </xf>
    <xf numFmtId="0" fontId="0" fillId="11" borderId="259" xfId="0" applyFill="1" applyBorder="1" applyAlignment="1">
      <alignment horizontal="center" vertical="center"/>
    </xf>
    <xf numFmtId="0" fontId="27" fillId="11" borderId="261" xfId="0" applyFont="1" applyFill="1" applyBorder="1" applyAlignment="1" applyProtection="1">
      <alignment horizontal="center" vertical="center"/>
      <protection locked="0"/>
    </xf>
    <xf numFmtId="0" fontId="27" fillId="11" borderId="262" xfId="0" applyFont="1" applyFill="1" applyBorder="1" applyAlignment="1" applyProtection="1">
      <alignment horizontal="center" vertical="center"/>
      <protection locked="0"/>
    </xf>
    <xf numFmtId="0" fontId="27" fillId="11" borderId="57" xfId="0" applyFont="1" applyFill="1" applyBorder="1" applyAlignment="1" applyProtection="1">
      <alignment horizontal="center" vertical="center"/>
      <protection locked="0"/>
    </xf>
    <xf numFmtId="0" fontId="0" fillId="11" borderId="269" xfId="0" applyFill="1" applyBorder="1" applyAlignment="1">
      <alignment horizontal="center" vertical="center"/>
    </xf>
    <xf numFmtId="0" fontId="27" fillId="11" borderId="265" xfId="0" applyFont="1" applyFill="1" applyBorder="1" applyAlignment="1" applyProtection="1">
      <alignment horizontal="center" vertical="center"/>
      <protection locked="0"/>
    </xf>
    <xf numFmtId="0" fontId="27" fillId="11" borderId="266" xfId="0" applyFont="1" applyFill="1" applyBorder="1" applyAlignment="1" applyProtection="1">
      <alignment horizontal="center" vertical="center"/>
      <protection locked="0"/>
    </xf>
    <xf numFmtId="0" fontId="27" fillId="11" borderId="235" xfId="0" applyFont="1" applyFill="1" applyBorder="1" applyAlignment="1" applyProtection="1">
      <alignment horizontal="center" vertical="center"/>
      <protection locked="0"/>
    </xf>
    <xf numFmtId="0" fontId="0" fillId="2" borderId="270" xfId="0" applyFill="1" applyBorder="1" applyAlignment="1">
      <alignment horizontal="center" vertical="center"/>
    </xf>
    <xf numFmtId="0" fontId="0" fillId="0" borderId="272" xfId="0" applyBorder="1"/>
    <xf numFmtId="0" fontId="34" fillId="13" borderId="16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1" fillId="3" borderId="61" xfId="0" applyFont="1" applyFill="1" applyBorder="1" applyAlignment="1" applyProtection="1">
      <alignment vertical="center" textRotation="90" wrapText="1"/>
      <protection locked="0"/>
    </xf>
    <xf numFmtId="0" fontId="1" fillId="3" borderId="217" xfId="0" applyFont="1" applyFill="1" applyBorder="1" applyAlignment="1" applyProtection="1">
      <alignment vertical="center" textRotation="90" wrapText="1"/>
      <protection locked="0"/>
    </xf>
    <xf numFmtId="0" fontId="1" fillId="3" borderId="1" xfId="0" applyFont="1" applyFill="1" applyBorder="1" applyAlignment="1" applyProtection="1">
      <alignment vertical="center" textRotation="90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2" fillId="2" borderId="34" xfId="0" applyFont="1" applyFill="1" applyBorder="1" applyAlignment="1" applyProtection="1">
      <alignment vertical="center" wrapText="1"/>
      <protection locked="0"/>
    </xf>
    <xf numFmtId="0" fontId="2" fillId="2" borderId="275" xfId="0" applyFont="1" applyFill="1" applyBorder="1" applyAlignment="1" applyProtection="1">
      <alignment vertical="center" textRotation="90" wrapText="1"/>
      <protection locked="0"/>
    </xf>
    <xf numFmtId="0" fontId="2" fillId="2" borderId="51" xfId="0" applyFont="1" applyFill="1" applyBorder="1" applyAlignment="1" applyProtection="1">
      <alignment vertical="center" wrapText="1"/>
      <protection locked="0"/>
    </xf>
    <xf numFmtId="0" fontId="2" fillId="2" borderId="32" xfId="0" applyFont="1" applyFill="1" applyBorder="1" applyAlignment="1" applyProtection="1">
      <alignment vertical="center" wrapText="1"/>
      <protection locked="0"/>
    </xf>
    <xf numFmtId="0" fontId="35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15" borderId="20" xfId="0" applyFont="1" applyFill="1" applyBorder="1" applyAlignment="1" applyProtection="1">
      <alignment horizontal="center" vertical="center"/>
      <protection locked="0"/>
    </xf>
    <xf numFmtId="0" fontId="3" fillId="15" borderId="237" xfId="0" applyFont="1" applyFill="1" applyBorder="1" applyAlignment="1" applyProtection="1">
      <alignment horizontal="center" vertical="center"/>
      <protection locked="0"/>
    </xf>
    <xf numFmtId="164" fontId="3" fillId="2" borderId="237" xfId="0" applyNumberFormat="1" applyFont="1" applyFill="1" applyBorder="1" applyAlignment="1" applyProtection="1">
      <alignment horizontal="center" vertical="center"/>
      <protection locked="0"/>
    </xf>
    <xf numFmtId="164" fontId="3" fillId="15" borderId="237" xfId="0" applyNumberFormat="1" applyFont="1" applyFill="1" applyBorder="1" applyAlignment="1" applyProtection="1">
      <alignment horizontal="center" vertical="center"/>
      <protection locked="0"/>
    </xf>
    <xf numFmtId="0" fontId="3" fillId="15" borderId="22" xfId="0" applyFont="1" applyFill="1" applyBorder="1" applyAlignment="1" applyProtection="1">
      <alignment horizontal="center" vertical="center"/>
      <protection locked="0"/>
    </xf>
    <xf numFmtId="0" fontId="3" fillId="15" borderId="51" xfId="0" applyFont="1" applyFill="1" applyBorder="1" applyAlignment="1" applyProtection="1">
      <alignment horizontal="center" vertical="center"/>
      <protection locked="0"/>
    </xf>
    <xf numFmtId="164" fontId="3" fillId="2" borderId="51" xfId="0" applyNumberFormat="1" applyFont="1" applyFill="1" applyBorder="1" applyAlignment="1" applyProtection="1">
      <alignment horizontal="center" vertical="center"/>
      <protection locked="0"/>
    </xf>
    <xf numFmtId="0" fontId="74" fillId="13" borderId="276" xfId="0" applyFont="1" applyFill="1" applyBorder="1" applyAlignment="1">
      <alignment horizontal="center" vertical="center" textRotation="90" wrapText="1" readingOrder="2"/>
    </xf>
    <xf numFmtId="0" fontId="74" fillId="14" borderId="276" xfId="0" applyFont="1" applyFill="1" applyBorder="1" applyAlignment="1">
      <alignment horizontal="center" vertical="center" textRotation="90" wrapText="1" readingOrder="2"/>
    </xf>
    <xf numFmtId="0" fontId="75" fillId="13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75" fillId="14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38" fillId="3" borderId="63" xfId="0" applyFont="1" applyFill="1" applyBorder="1" applyAlignment="1" applyProtection="1">
      <alignment horizontal="center" vertical="center" textRotation="90" readingOrder="2"/>
      <protection locked="0"/>
    </xf>
    <xf numFmtId="164" fontId="3" fillId="2" borderId="10" xfId="0" applyNumberFormat="1" applyFont="1" applyFill="1" applyBorder="1" applyAlignment="1" applyProtection="1">
      <alignment horizontal="center" vertical="center"/>
      <protection locked="0"/>
    </xf>
    <xf numFmtId="164" fontId="3" fillId="2" borderId="40" xfId="0" applyNumberFormat="1" applyFont="1" applyFill="1" applyBorder="1" applyAlignment="1" applyProtection="1">
      <alignment horizontal="center" vertical="center"/>
      <protection locked="0"/>
    </xf>
    <xf numFmtId="0" fontId="76" fillId="13" borderId="116" xfId="0" applyFont="1" applyFill="1" applyBorder="1" applyAlignment="1">
      <alignment horizontal="center" vertical="center" textRotation="90"/>
    </xf>
    <xf numFmtId="0" fontId="76" fillId="13" borderId="247" xfId="0" applyFont="1" applyFill="1" applyBorder="1" applyAlignment="1">
      <alignment horizontal="center" vertical="center" textRotation="90"/>
    </xf>
    <xf numFmtId="0" fontId="54" fillId="14" borderId="162" xfId="0" applyFont="1" applyFill="1" applyBorder="1" applyAlignment="1">
      <alignment horizontal="center" vertical="center" textRotation="90" wrapText="1"/>
    </xf>
    <xf numFmtId="0" fontId="54" fillId="14" borderId="163" xfId="0" applyFont="1" applyFill="1" applyBorder="1" applyAlignment="1">
      <alignment horizontal="center" vertical="center" textRotation="90" wrapText="1"/>
    </xf>
    <xf numFmtId="0" fontId="54" fillId="13" borderId="106" xfId="0" applyFont="1" applyFill="1" applyBorder="1" applyAlignment="1">
      <alignment horizontal="center" vertical="center" textRotation="90"/>
    </xf>
    <xf numFmtId="0" fontId="54" fillId="13" borderId="107" xfId="0" applyFont="1" applyFill="1" applyBorder="1" applyAlignment="1">
      <alignment horizontal="center" vertical="center" textRotation="90"/>
    </xf>
    <xf numFmtId="0" fontId="54" fillId="14" borderId="106" xfId="0" applyFont="1" applyFill="1" applyBorder="1" applyAlignment="1">
      <alignment horizontal="center" vertical="center" textRotation="90"/>
    </xf>
    <xf numFmtId="0" fontId="54" fillId="14" borderId="107" xfId="0" applyFont="1" applyFill="1" applyBorder="1" applyAlignment="1">
      <alignment horizontal="center" vertical="center" textRotation="90"/>
    </xf>
    <xf numFmtId="0" fontId="54" fillId="14" borderId="159" xfId="0" applyFont="1" applyFill="1" applyBorder="1" applyAlignment="1">
      <alignment horizontal="center" vertical="center" textRotation="90" wrapText="1"/>
    </xf>
    <xf numFmtId="0" fontId="54" fillId="14" borderId="160" xfId="0" applyFont="1" applyFill="1" applyBorder="1" applyAlignment="1">
      <alignment horizontal="center" vertical="center" textRotation="90" wrapText="1"/>
    </xf>
    <xf numFmtId="0" fontId="54" fillId="14" borderId="106" xfId="0" applyFont="1" applyFill="1" applyBorder="1" applyAlignment="1">
      <alignment horizontal="center" vertical="center" textRotation="90" wrapText="1"/>
    </xf>
    <xf numFmtId="0" fontId="54" fillId="14" borderId="107" xfId="0" applyFont="1" applyFill="1" applyBorder="1" applyAlignment="1">
      <alignment horizontal="center" vertical="center" textRotation="90" wrapText="1"/>
    </xf>
    <xf numFmtId="0" fontId="54" fillId="13" borderId="106" xfId="0" applyFont="1" applyFill="1" applyBorder="1" applyAlignment="1">
      <alignment horizontal="center" vertical="center" textRotation="90" wrapText="1"/>
    </xf>
    <xf numFmtId="0" fontId="54" fillId="13" borderId="107" xfId="0" applyFont="1" applyFill="1" applyBorder="1" applyAlignment="1">
      <alignment horizontal="center" vertical="center" textRotation="90" wrapText="1"/>
    </xf>
    <xf numFmtId="0" fontId="54" fillId="13" borderId="280" xfId="0" applyFont="1" applyFill="1" applyBorder="1" applyAlignment="1">
      <alignment horizontal="center" vertical="center" textRotation="90" wrapText="1"/>
    </xf>
    <xf numFmtId="0" fontId="54" fillId="13" borderId="281" xfId="0" applyFont="1" applyFill="1" applyBorder="1" applyAlignment="1">
      <alignment horizontal="center" vertical="center" textRotation="90" wrapText="1"/>
    </xf>
    <xf numFmtId="0" fontId="55" fillId="11" borderId="277" xfId="1" applyNumberFormat="1" applyFont="1" applyFill="1" applyBorder="1" applyAlignment="1" applyProtection="1">
      <alignment horizontal="center" vertical="center" wrapText="1" readingOrder="2"/>
    </xf>
    <xf numFmtId="0" fontId="55" fillId="11" borderId="278" xfId="1" applyNumberFormat="1" applyFont="1" applyFill="1" applyBorder="1" applyAlignment="1" applyProtection="1">
      <alignment horizontal="center" vertical="center" wrapText="1" readingOrder="2"/>
    </xf>
    <xf numFmtId="0" fontId="55" fillId="11" borderId="279" xfId="1" applyNumberFormat="1" applyFont="1" applyFill="1" applyBorder="1" applyAlignment="1" applyProtection="1">
      <alignment horizontal="center" vertical="center" wrapText="1" readingOrder="2"/>
    </xf>
    <xf numFmtId="0" fontId="34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3" xfId="0" applyFont="1" applyFill="1" applyBorder="1" applyAlignment="1">
      <alignment horizontal="center" vertical="center" wrapText="1"/>
    </xf>
    <xf numFmtId="0" fontId="34" fillId="13" borderId="200" xfId="0" applyFont="1" applyFill="1" applyBorder="1" applyAlignment="1">
      <alignment horizontal="center" vertical="center" wrapText="1"/>
    </xf>
    <xf numFmtId="0" fontId="34" fillId="13" borderId="201" xfId="0" applyFont="1" applyFill="1" applyBorder="1" applyAlignment="1">
      <alignment horizontal="center" vertical="center" wrapText="1"/>
    </xf>
    <xf numFmtId="0" fontId="38" fillId="3" borderId="62" xfId="0" applyFont="1" applyFill="1" applyBorder="1" applyAlignment="1">
      <alignment horizontal="center" vertical="center" textRotation="90" readingOrder="2"/>
    </xf>
    <xf numFmtId="0" fontId="38" fillId="3" borderId="65" xfId="0" applyFont="1" applyFill="1" applyBorder="1" applyAlignment="1">
      <alignment horizontal="center" vertical="center" textRotation="90" readingOrder="2"/>
    </xf>
    <xf numFmtId="0" fontId="55" fillId="11" borderId="136" xfId="1" applyNumberFormat="1" applyFont="1" applyFill="1" applyBorder="1" applyAlignment="1" applyProtection="1">
      <alignment horizontal="center" vertical="center" wrapText="1" readingOrder="2"/>
    </xf>
    <xf numFmtId="0" fontId="34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141" xfId="1" applyNumberFormat="1" applyFont="1" applyFill="1" applyBorder="1" applyAlignment="1" applyProtection="1">
      <alignment horizontal="center" vertical="center" wrapText="1"/>
    </xf>
    <xf numFmtId="0" fontId="55" fillId="11" borderId="93" xfId="1" applyNumberFormat="1" applyFont="1" applyFill="1" applyBorder="1" applyAlignment="1" applyProtection="1">
      <alignment horizontal="center" vertical="center" wrapText="1"/>
    </xf>
    <xf numFmtId="0" fontId="55" fillId="11" borderId="142" xfId="1" applyNumberFormat="1" applyFont="1" applyFill="1" applyBorder="1" applyAlignment="1" applyProtection="1">
      <alignment horizontal="center" vertical="center" wrapText="1"/>
    </xf>
    <xf numFmtId="0" fontId="55" fillId="11" borderId="138" xfId="1" applyNumberFormat="1" applyFont="1" applyFill="1" applyBorder="1" applyAlignment="1" applyProtection="1">
      <alignment horizontal="center" vertical="center" wrapText="1"/>
    </xf>
    <xf numFmtId="0" fontId="55" fillId="11" borderId="139" xfId="1" applyNumberFormat="1" applyFont="1" applyFill="1" applyBorder="1" applyAlignment="1" applyProtection="1">
      <alignment horizontal="center" vertical="center" wrapText="1"/>
    </xf>
    <xf numFmtId="0" fontId="55" fillId="11" borderId="140" xfId="1" applyNumberFormat="1" applyFont="1" applyFill="1" applyBorder="1" applyAlignment="1" applyProtection="1">
      <alignment horizontal="center" vertical="center" wrapText="1"/>
    </xf>
    <xf numFmtId="0" fontId="55" fillId="11" borderId="136" xfId="1" applyNumberFormat="1" applyFont="1" applyFill="1" applyBorder="1" applyAlignment="1" applyProtection="1">
      <alignment horizontal="center" vertical="center" wrapText="1"/>
    </xf>
    <xf numFmtId="0" fontId="55" fillId="11" borderId="137" xfId="1" applyNumberFormat="1" applyFont="1" applyFill="1" applyBorder="1" applyAlignment="1" applyProtection="1">
      <alignment horizontal="center" vertical="center" wrapText="1"/>
    </xf>
    <xf numFmtId="0" fontId="34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textRotation="90" wrapText="1" readingOrder="2"/>
      <protection locked="0"/>
    </xf>
    <xf numFmtId="0" fontId="56" fillId="11" borderId="93" xfId="1" applyNumberFormat="1" applyFont="1" applyFill="1" applyBorder="1" applyAlignment="1" applyProtection="1">
      <alignment horizontal="center" vertical="center" wrapText="1"/>
    </xf>
    <xf numFmtId="0" fontId="56" fillId="11" borderId="142" xfId="1" applyNumberFormat="1" applyFont="1" applyFill="1" applyBorder="1" applyAlignment="1" applyProtection="1">
      <alignment horizontal="center" vertical="center" wrapText="1"/>
    </xf>
    <xf numFmtId="0" fontId="47" fillId="11" borderId="93" xfId="1" applyNumberFormat="1" applyFont="1" applyFill="1" applyBorder="1" applyAlignment="1" applyProtection="1">
      <alignment horizontal="center" vertical="center" wrapText="1"/>
    </xf>
    <xf numFmtId="0" fontId="47" fillId="11" borderId="142" xfId="1" applyNumberFormat="1" applyFont="1" applyFill="1" applyBorder="1" applyAlignment="1" applyProtection="1">
      <alignment horizontal="center" vertical="center" wrapText="1"/>
    </xf>
    <xf numFmtId="0" fontId="34" fillId="14" borderId="210" xfId="0" applyFont="1" applyFill="1" applyBorder="1" applyAlignment="1">
      <alignment horizontal="center" vertical="center" wrapText="1"/>
    </xf>
    <xf numFmtId="0" fontId="34" fillId="14" borderId="213" xfId="0" applyFont="1" applyFill="1" applyBorder="1" applyAlignment="1">
      <alignment horizontal="center" vertical="center" wrapText="1"/>
    </xf>
    <xf numFmtId="0" fontId="60" fillId="2" borderId="236" xfId="0" applyFont="1" applyFill="1" applyBorder="1" applyAlignment="1">
      <alignment horizontal="center" wrapText="1"/>
    </xf>
    <xf numFmtId="0" fontId="60" fillId="2" borderId="70" xfId="0" applyFont="1" applyFill="1" applyBorder="1" applyAlignment="1">
      <alignment horizontal="center" wrapText="1"/>
    </xf>
    <xf numFmtId="0" fontId="60" fillId="2" borderId="71" xfId="0" applyFont="1" applyFill="1" applyBorder="1" applyAlignment="1">
      <alignment horizontal="center" wrapText="1"/>
    </xf>
    <xf numFmtId="0" fontId="34" fillId="14" borderId="215" xfId="0" applyFont="1" applyFill="1" applyBorder="1" applyAlignment="1">
      <alignment horizontal="center" vertical="center" wrapText="1"/>
    </xf>
    <xf numFmtId="0" fontId="34" fillId="14" borderId="211" xfId="0" applyFont="1" applyFill="1" applyBorder="1" applyAlignment="1">
      <alignment horizontal="center" vertical="center" wrapText="1"/>
    </xf>
    <xf numFmtId="0" fontId="59" fillId="0" borderId="61" xfId="0" applyFont="1" applyBorder="1" applyAlignment="1">
      <alignment horizontal="right" vertical="top" wrapText="1"/>
    </xf>
    <xf numFmtId="0" fontId="59" fillId="0" borderId="78" xfId="0" applyFont="1" applyBorder="1" applyAlignment="1">
      <alignment horizontal="right" vertical="top" wrapText="1"/>
    </xf>
    <xf numFmtId="0" fontId="59" fillId="0" borderId="30" xfId="0" applyFont="1" applyBorder="1" applyAlignment="1">
      <alignment horizontal="right" vertical="top" wrapText="1"/>
    </xf>
    <xf numFmtId="0" fontId="59" fillId="0" borderId="53" xfId="0" applyFont="1" applyBorder="1" applyAlignment="1">
      <alignment horizontal="right" vertical="top" wrapText="1"/>
    </xf>
    <xf numFmtId="0" fontId="59" fillId="0" borderId="0" xfId="0" applyFont="1" applyAlignment="1">
      <alignment horizontal="right" vertical="top" wrapText="1"/>
    </xf>
    <xf numFmtId="0" fontId="59" fillId="0" borderId="54" xfId="0" applyFont="1" applyBorder="1" applyAlignment="1">
      <alignment horizontal="right" vertical="top" wrapText="1"/>
    </xf>
    <xf numFmtId="0" fontId="59" fillId="0" borderId="234" xfId="0" applyFont="1" applyBorder="1" applyAlignment="1">
      <alignment horizontal="right" vertical="top" wrapText="1"/>
    </xf>
    <xf numFmtId="0" fontId="59" fillId="0" borderId="199" xfId="0" applyFont="1" applyBorder="1" applyAlignment="1">
      <alignment horizontal="right" vertical="top" wrapText="1"/>
    </xf>
    <xf numFmtId="0" fontId="59" fillId="0" borderId="235" xfId="0" applyFont="1" applyBorder="1" applyAlignment="1">
      <alignment horizontal="right" vertical="top" wrapText="1"/>
    </xf>
    <xf numFmtId="0" fontId="35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78" xfId="0" applyFont="1" applyFill="1" applyBorder="1" applyAlignment="1">
      <alignment horizontal="center" vertical="center" wrapText="1"/>
    </xf>
    <xf numFmtId="0" fontId="34" fillId="13" borderId="217" xfId="0" applyFont="1" applyFill="1" applyBorder="1" applyAlignment="1">
      <alignment horizontal="center" vertical="center" wrapText="1"/>
    </xf>
    <xf numFmtId="0" fontId="34" fillId="13" borderId="219" xfId="0" applyFont="1" applyFill="1" applyBorder="1" applyAlignment="1">
      <alignment horizontal="center" vertical="center" wrapText="1"/>
    </xf>
    <xf numFmtId="0" fontId="36" fillId="14" borderId="21" xfId="0" applyFont="1" applyFill="1" applyBorder="1" applyAlignment="1">
      <alignment horizontal="center" vertical="center" wrapText="1"/>
    </xf>
    <xf numFmtId="0" fontId="36" fillId="14" borderId="223" xfId="0" applyFont="1" applyFill="1" applyBorder="1" applyAlignment="1">
      <alignment horizontal="center" vertical="center" wrapText="1"/>
    </xf>
    <xf numFmtId="0" fontId="36" fillId="14" borderId="224" xfId="0" applyFont="1" applyFill="1" applyBorder="1" applyAlignment="1">
      <alignment horizontal="center" vertical="center" wrapText="1"/>
    </xf>
    <xf numFmtId="0" fontId="34" fillId="14" borderId="225" xfId="0" applyFont="1" applyFill="1" applyBorder="1" applyAlignment="1">
      <alignment horizontal="center" vertical="center" wrapText="1"/>
    </xf>
    <xf numFmtId="0" fontId="34" fillId="14" borderId="226" xfId="0" applyFont="1" applyFill="1" applyBorder="1" applyAlignment="1">
      <alignment horizontal="center" vertical="center" wrapText="1"/>
    </xf>
    <xf numFmtId="0" fontId="34" fillId="14" borderId="227" xfId="0" applyFont="1" applyFill="1" applyBorder="1" applyAlignment="1">
      <alignment horizontal="center" vertical="center" wrapText="1"/>
    </xf>
    <xf numFmtId="0" fontId="34" fillId="13" borderId="83" xfId="0" applyFont="1" applyFill="1" applyBorder="1" applyAlignment="1">
      <alignment horizontal="center" vertical="center" wrapText="1"/>
    </xf>
    <xf numFmtId="0" fontId="34" fillId="13" borderId="15" xfId="0" applyFont="1" applyFill="1" applyBorder="1" applyAlignment="1">
      <alignment horizontal="center" vertical="center" wrapText="1"/>
    </xf>
    <xf numFmtId="0" fontId="34" fillId="13" borderId="19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4" xfId="0" applyFont="1" applyFill="1" applyBorder="1" applyAlignment="1" applyProtection="1">
      <alignment vertical="center" textRotation="90" wrapText="1"/>
      <protection locked="0"/>
    </xf>
    <xf numFmtId="0" fontId="29" fillId="3" borderId="5" xfId="0" applyFont="1" applyFill="1" applyBorder="1" applyAlignment="1" applyProtection="1">
      <alignment vertical="center" textRotation="90" wrapText="1"/>
      <protection locked="0"/>
    </xf>
    <xf numFmtId="0" fontId="34" fillId="14" borderId="221" xfId="0" applyFont="1" applyFill="1" applyBorder="1" applyAlignment="1">
      <alignment horizontal="center" vertical="center" wrapText="1"/>
    </xf>
    <xf numFmtId="0" fontId="34" fillId="14" borderId="145" xfId="0" applyFont="1" applyFill="1" applyBorder="1" applyAlignment="1">
      <alignment horizontal="center" vertical="center" wrapText="1"/>
    </xf>
    <xf numFmtId="0" fontId="34" fillId="14" borderId="222" xfId="0" applyFont="1" applyFill="1" applyBorder="1" applyAlignment="1">
      <alignment horizontal="center" vertical="center" wrapText="1"/>
    </xf>
    <xf numFmtId="0" fontId="36" fillId="14" borderId="16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 vertical="center" wrapText="1"/>
    </xf>
    <xf numFmtId="0" fontId="36" fillId="14" borderId="84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3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2" xfId="0" applyFont="1" applyFill="1" applyBorder="1" applyAlignment="1" applyProtection="1">
      <alignment horizontal="center" vertical="center" textRotation="90" wrapText="1"/>
      <protection locked="0"/>
    </xf>
    <xf numFmtId="0" fontId="28" fillId="3" borderId="3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42" xfId="0" applyFont="1" applyFill="1" applyBorder="1" applyAlignment="1" applyProtection="1">
      <alignment horizontal="center" vertical="center" textRotation="90" wrapText="1"/>
      <protection locked="0"/>
    </xf>
    <xf numFmtId="0" fontId="35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33" xfId="0" applyFont="1" applyFill="1" applyBorder="1" applyAlignment="1">
      <alignment horizontal="center" vertical="center" wrapText="1"/>
    </xf>
    <xf numFmtId="0" fontId="34" fillId="14" borderId="230" xfId="0" applyFont="1" applyFill="1" applyBorder="1" applyAlignment="1">
      <alignment horizontal="center" vertical="center" wrapText="1"/>
    </xf>
    <xf numFmtId="0" fontId="34" fillId="14" borderId="231" xfId="0" applyFont="1" applyFill="1" applyBorder="1" applyAlignment="1">
      <alignment horizontal="center" vertical="center" wrapText="1"/>
    </xf>
    <xf numFmtId="0" fontId="34" fillId="14" borderId="232" xfId="0" applyFont="1" applyFill="1" applyBorder="1" applyAlignment="1">
      <alignment horizontal="center" vertical="center" wrapText="1"/>
    </xf>
    <xf numFmtId="0" fontId="17" fillId="12" borderId="4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61" fillId="3" borderId="4" xfId="0" applyFont="1" applyFill="1" applyBorder="1" applyAlignment="1" applyProtection="1">
      <alignment horizontal="center" vertical="center" textRotation="90" wrapText="1"/>
      <protection locked="0"/>
    </xf>
    <xf numFmtId="0" fontId="61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4" borderId="228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 applyProtection="1">
      <alignment vertical="center" textRotation="90" wrapText="1"/>
      <protection locked="0"/>
    </xf>
    <xf numFmtId="0" fontId="15" fillId="3" borderId="5" xfId="0" applyFont="1" applyFill="1" applyBorder="1" applyAlignment="1" applyProtection="1">
      <alignment vertical="center" textRotation="90" wrapText="1"/>
      <protection locked="0"/>
    </xf>
    <xf numFmtId="0" fontId="34" fillId="13" borderId="16" xfId="0" applyFont="1" applyFill="1" applyBorder="1" applyAlignment="1">
      <alignment horizontal="center" vertical="center" wrapText="1"/>
    </xf>
    <xf numFmtId="0" fontId="34" fillId="14" borderId="206" xfId="0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center" vertical="center" wrapText="1"/>
    </xf>
    <xf numFmtId="0" fontId="22" fillId="3" borderId="4" xfId="0" applyFont="1" applyFill="1" applyBorder="1" applyAlignment="1" applyProtection="1">
      <alignment vertical="center" textRotation="90" wrapText="1"/>
      <protection locked="0"/>
    </xf>
    <xf numFmtId="0" fontId="22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9" xfId="0" applyFont="1" applyFill="1" applyBorder="1" applyAlignment="1" applyProtection="1">
      <alignment vertical="center" textRotation="90" wrapText="1"/>
      <protection locked="0"/>
    </xf>
    <xf numFmtId="0" fontId="66" fillId="3" borderId="238" xfId="0" applyFont="1" applyFill="1" applyBorder="1" applyAlignment="1" applyProtection="1">
      <alignment vertical="center" textRotation="90" wrapText="1"/>
      <protection locked="0"/>
    </xf>
    <xf numFmtId="0" fontId="15" fillId="0" borderId="1" xfId="0" applyFont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vertical="center" textRotation="90" wrapText="1"/>
      <protection locked="0"/>
    </xf>
    <xf numFmtId="0" fontId="26" fillId="3" borderId="5" xfId="0" applyFont="1" applyFill="1" applyBorder="1" applyAlignment="1" applyProtection="1">
      <alignment vertical="center" textRotation="90" wrapText="1"/>
      <protection locked="0"/>
    </xf>
    <xf numFmtId="0" fontId="17" fillId="3" borderId="4" xfId="0" applyFont="1" applyFill="1" applyBorder="1" applyAlignment="1" applyProtection="1">
      <alignment vertical="center" textRotation="90" wrapText="1"/>
      <protection locked="0"/>
    </xf>
    <xf numFmtId="0" fontId="17" fillId="3" borderId="5" xfId="0" applyFont="1" applyFill="1" applyBorder="1" applyAlignment="1" applyProtection="1">
      <alignment vertical="center" textRotation="90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5" fillId="0" borderId="4" xfId="0" applyFont="1" applyBorder="1" applyAlignment="1" applyProtection="1">
      <alignment vertical="center" textRotation="90" wrapText="1"/>
      <protection locked="0"/>
    </xf>
    <xf numFmtId="0" fontId="15" fillId="0" borderId="5" xfId="0" applyFont="1" applyBorder="1" applyAlignment="1" applyProtection="1">
      <alignment vertical="center" textRotation="90" wrapText="1"/>
      <protection locked="0"/>
    </xf>
    <xf numFmtId="0" fontId="34" fillId="13" borderId="210" xfId="0" applyFont="1" applyFill="1" applyBorder="1" applyAlignment="1">
      <alignment horizontal="center" vertical="center" wrapText="1"/>
    </xf>
    <xf numFmtId="0" fontId="66" fillId="3" borderId="4" xfId="0" applyFont="1" applyFill="1" applyBorder="1" applyAlignment="1" applyProtection="1">
      <alignment vertical="center" textRotation="90" wrapText="1"/>
      <protection locked="0"/>
    </xf>
    <xf numFmtId="0" fontId="66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25" xfId="0" applyFont="1" applyFill="1" applyBorder="1" applyAlignment="1" applyProtection="1">
      <alignment vertical="center" textRotation="90" wrapText="1"/>
      <protection locked="0"/>
    </xf>
    <xf numFmtId="0" fontId="58" fillId="11" borderId="86" xfId="0" applyFont="1" applyFill="1" applyBorder="1" applyAlignment="1" applyProtection="1">
      <alignment horizontal="center" vertical="center" wrapText="1" readingOrder="2"/>
      <protection locked="0"/>
    </xf>
    <xf numFmtId="0" fontId="58" fillId="11" borderId="80" xfId="0" applyFont="1" applyFill="1" applyBorder="1" applyAlignment="1" applyProtection="1">
      <alignment horizontal="center" vertical="center" wrapText="1" readingOrder="2"/>
      <protection locked="0"/>
    </xf>
    <xf numFmtId="0" fontId="58" fillId="11" borderId="81" xfId="0" applyFont="1" applyFill="1" applyBorder="1" applyAlignment="1" applyProtection="1">
      <alignment horizontal="center" vertical="center" wrapText="1" readingOrder="2"/>
      <protection locked="0"/>
    </xf>
    <xf numFmtId="0" fontId="9" fillId="0" borderId="2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26" xfId="0" applyFont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211" xfId="0" applyFont="1" applyFill="1" applyBorder="1" applyAlignment="1">
      <alignment horizontal="center" vertical="center" wrapText="1"/>
    </xf>
    <xf numFmtId="0" fontId="7" fillId="11" borderId="93" xfId="1" applyNumberFormat="1" applyFont="1" applyFill="1" applyBorder="1" applyAlignment="1" applyProtection="1">
      <alignment horizontal="center" vertical="center" wrapText="1"/>
    </xf>
    <xf numFmtId="0" fontId="7" fillId="11" borderId="142" xfId="1" applyNumberFormat="1" applyFont="1" applyFill="1" applyBorder="1" applyAlignment="1" applyProtection="1">
      <alignment horizontal="center" vertical="center" wrapText="1"/>
    </xf>
    <xf numFmtId="0" fontId="16" fillId="3" borderId="22" xfId="0" applyFont="1" applyFill="1" applyBorder="1" applyAlignment="1" applyProtection="1">
      <alignment horizontal="center" vertical="center" textRotation="90" wrapText="1"/>
      <protection locked="0"/>
    </xf>
    <xf numFmtId="0" fontId="16" fillId="3" borderId="20" xfId="0" applyFont="1" applyFill="1" applyBorder="1" applyAlignment="1" applyProtection="1">
      <alignment horizontal="center" vertical="center" textRotation="90" wrapText="1"/>
      <protection locked="0"/>
    </xf>
    <xf numFmtId="0" fontId="16" fillId="3" borderId="25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3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25" xfId="0" applyFont="1" applyFill="1" applyBorder="1" applyAlignment="1" applyProtection="1">
      <alignment horizontal="center" vertical="center" textRotation="90" wrapText="1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8" fillId="3" borderId="4" xfId="0" applyFont="1" applyFill="1" applyBorder="1" applyAlignment="1" applyProtection="1">
      <alignment vertical="center" textRotation="90" wrapText="1"/>
      <protection locked="0"/>
    </xf>
    <xf numFmtId="0" fontId="28" fillId="3" borderId="5" xfId="0" applyFont="1" applyFill="1" applyBorder="1" applyAlignment="1" applyProtection="1">
      <alignment vertical="center" textRotation="90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vertical="center" textRotation="90" wrapText="1"/>
      <protection locked="0"/>
    </xf>
    <xf numFmtId="0" fontId="5" fillId="3" borderId="5" xfId="0" applyFont="1" applyFill="1" applyBorder="1" applyAlignment="1" applyProtection="1">
      <alignment vertical="center" textRotation="90" wrapText="1"/>
      <protection locked="0"/>
    </xf>
    <xf numFmtId="0" fontId="52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5" xfId="0" applyFont="1" applyFill="1" applyBorder="1" applyAlignment="1" applyProtection="1">
      <alignment horizontal="center" vertical="center" textRotation="90" wrapText="1"/>
      <protection locked="0"/>
    </xf>
    <xf numFmtId="0" fontId="52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22" xfId="0" applyFont="1" applyFill="1" applyBorder="1" applyAlignment="1" applyProtection="1">
      <alignment horizontal="center" vertical="center" textRotation="90" wrapText="1"/>
      <protection locked="0"/>
    </xf>
    <xf numFmtId="0" fontId="7" fillId="3" borderId="20" xfId="0" applyFont="1" applyFill="1" applyBorder="1" applyAlignment="1" applyProtection="1">
      <alignment horizontal="center" vertical="center" textRotation="90" wrapText="1"/>
      <protection locked="0"/>
    </xf>
    <xf numFmtId="0" fontId="52" fillId="3" borderId="22" xfId="0" applyFont="1" applyFill="1" applyBorder="1" applyAlignment="1" applyProtection="1">
      <alignment horizontal="center" vertical="center" textRotation="90" wrapText="1"/>
      <protection locked="0"/>
    </xf>
    <xf numFmtId="0" fontId="52" fillId="3" borderId="20" xfId="0" applyFont="1" applyFill="1" applyBorder="1" applyAlignment="1" applyProtection="1">
      <alignment horizontal="center" vertical="center" textRotation="90" wrapText="1"/>
      <protection locked="0"/>
    </xf>
    <xf numFmtId="0" fontId="1" fillId="0" borderId="76" xfId="0" applyFont="1" applyBorder="1" applyAlignment="1" applyProtection="1">
      <alignment horizontal="center" vertical="center" wrapText="1"/>
      <protection locked="0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28" fillId="3" borderId="22" xfId="0" applyFont="1" applyFill="1" applyBorder="1" applyAlignment="1" applyProtection="1">
      <alignment horizontal="center" vertical="center" textRotation="90" wrapText="1"/>
      <protection locked="0"/>
    </xf>
    <xf numFmtId="0" fontId="28" fillId="3" borderId="20" xfId="0" applyFont="1" applyFill="1" applyBorder="1" applyAlignment="1" applyProtection="1">
      <alignment horizontal="center" vertical="center" textRotation="90" wrapText="1"/>
      <protection locked="0"/>
    </xf>
    <xf numFmtId="0" fontId="28" fillId="3" borderId="25" xfId="0" applyFont="1" applyFill="1" applyBorder="1" applyAlignment="1" applyProtection="1">
      <alignment horizontal="center" vertical="center" textRotation="90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68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47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5" xfId="0" applyFont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50" xfId="0" applyFont="1" applyBorder="1" applyAlignment="1" applyProtection="1">
      <alignment horizontal="center" vertical="center" wrapText="1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1" fillId="0" borderId="73" xfId="0" applyFont="1" applyBorder="1" applyAlignment="1" applyProtection="1">
      <alignment horizontal="center" vertical="center" wrapText="1"/>
      <protection locked="0"/>
    </xf>
    <xf numFmtId="0" fontId="17" fillId="12" borderId="56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8" xfId="0" applyFont="1" applyFill="1" applyBorder="1" applyAlignment="1" applyProtection="1">
      <alignment horizontal="center" vertical="center" textRotation="90" wrapText="1"/>
      <protection locked="0"/>
    </xf>
    <xf numFmtId="0" fontId="17" fillId="3" borderId="58" xfId="0" applyFont="1" applyFill="1" applyBorder="1" applyAlignment="1" applyProtection="1">
      <alignment horizontal="center" vertical="center" textRotation="90" wrapText="1"/>
      <protection locked="0"/>
    </xf>
    <xf numFmtId="0" fontId="17" fillId="12" borderId="42" xfId="0" applyFont="1" applyFill="1" applyBorder="1" applyAlignment="1" applyProtection="1">
      <alignment horizontal="center" vertical="center" textRotation="90" wrapText="1"/>
      <protection locked="0"/>
    </xf>
    <xf numFmtId="0" fontId="17" fillId="12" borderId="35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22" xfId="0" applyFont="1" applyFill="1" applyBorder="1" applyAlignment="1" applyProtection="1">
      <alignment horizontal="center" vertical="center" textRotation="90" wrapText="1"/>
      <protection locked="0"/>
    </xf>
    <xf numFmtId="0" fontId="17" fillId="3" borderId="20" xfId="0" applyFont="1" applyFill="1" applyBorder="1" applyAlignment="1" applyProtection="1">
      <alignment horizontal="center" vertical="center" textRotation="90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7" fillId="3" borderId="4" xfId="0" applyFont="1" applyFill="1" applyBorder="1" applyAlignment="1" applyProtection="1">
      <alignment horizontal="center" vertical="center" textRotation="90" wrapText="1"/>
      <protection locked="0"/>
    </xf>
    <xf numFmtId="0" fontId="17" fillId="3" borderId="5" xfId="0" applyFont="1" applyFill="1" applyBorder="1" applyAlignment="1" applyProtection="1">
      <alignment horizontal="center" vertical="center" textRotation="90" wrapText="1"/>
      <protection locked="0"/>
    </xf>
    <xf numFmtId="0" fontId="43" fillId="2" borderId="267" xfId="0" applyFont="1" applyFill="1" applyBorder="1" applyAlignment="1">
      <alignment horizontal="center" vertical="center"/>
    </xf>
    <xf numFmtId="0" fontId="43" fillId="2" borderId="271" xfId="0" applyFont="1" applyFill="1" applyBorder="1" applyAlignment="1">
      <alignment horizontal="center" vertical="center"/>
    </xf>
    <xf numFmtId="0" fontId="43" fillId="2" borderId="263" xfId="0" applyFont="1" applyFill="1" applyBorder="1" applyAlignment="1">
      <alignment horizontal="center" vertical="center"/>
    </xf>
    <xf numFmtId="0" fontId="68" fillId="0" borderId="249" xfId="0" applyFont="1" applyBorder="1" applyAlignment="1">
      <alignment horizontal="center"/>
    </xf>
    <xf numFmtId="0" fontId="68" fillId="0" borderId="250" xfId="0" applyFont="1" applyBorder="1" applyAlignment="1">
      <alignment horizontal="center"/>
    </xf>
    <xf numFmtId="0" fontId="68" fillId="0" borderId="251" xfId="0" applyFont="1" applyBorder="1" applyAlignment="1">
      <alignment horizontal="center"/>
    </xf>
    <xf numFmtId="0" fontId="68" fillId="0" borderId="252" xfId="0" applyFont="1" applyBorder="1" applyAlignment="1">
      <alignment horizontal="center"/>
    </xf>
    <xf numFmtId="0" fontId="68" fillId="0" borderId="42" xfId="0" applyFont="1" applyBorder="1" applyAlignment="1">
      <alignment horizontal="center"/>
    </xf>
    <xf numFmtId="0" fontId="68" fillId="0" borderId="253" xfId="0" applyFont="1" applyBorder="1" applyAlignment="1">
      <alignment horizontal="center"/>
    </xf>
    <xf numFmtId="0" fontId="43" fillId="2" borderId="258" xfId="0" applyFont="1" applyFill="1" applyBorder="1" applyAlignment="1">
      <alignment horizontal="center" vertical="center"/>
    </xf>
  </cellXfs>
  <cellStyles count="11">
    <cellStyle name="Normal" xfId="0" builtinId="0"/>
    <cellStyle name="Normal 10" xfId="10" xr:uid="{00000000-0005-0000-0000-000001000000}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  <cellStyle name="Normal 9" xfId="9" xr:uid="{00000000-0005-0000-0000-000009000000}"/>
    <cellStyle name="Total" xfId="1" builtinId="25"/>
  </cellStyles>
  <dxfs count="0"/>
  <tableStyles count="0" defaultTableStyle="TableStyleMedium2" defaultPivotStyle="PivotStyleMedium9"/>
  <colors>
    <mruColors>
      <color rgb="FF00FF00"/>
      <color rgb="FFFF99FF"/>
      <color rgb="FF4BF3F3"/>
      <color rgb="FF0066FF"/>
      <color rgb="FF9900CC"/>
      <color rgb="FFFF00FF"/>
      <color rgb="FFFFFF99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N328"/>
  <sheetViews>
    <sheetView rightToLeft="1" tabSelected="1" view="pageBreakPreview" topLeftCell="A148" zoomScaleNormal="100" zoomScaleSheetLayoutView="100" workbookViewId="0">
      <selection activeCell="Y150" sqref="Y150"/>
    </sheetView>
  </sheetViews>
  <sheetFormatPr defaultRowHeight="25.5"/>
  <cols>
    <col min="1" max="1" width="6.7109375" style="196" customWidth="1"/>
    <col min="2" max="2" width="3.5703125" style="197" customWidth="1"/>
    <col min="3" max="5" width="3.5703125" style="198" customWidth="1"/>
    <col min="6" max="6" width="3.5703125" style="199" customWidth="1"/>
    <col min="7" max="13" width="3.5703125" style="198" customWidth="1"/>
    <col min="14" max="14" width="3.7109375" style="200" customWidth="1"/>
    <col min="15" max="15" width="3.5703125" style="198" customWidth="1"/>
    <col min="16" max="16" width="3.5703125" style="201" customWidth="1"/>
    <col min="17" max="17" width="3.5703125" style="198" customWidth="1"/>
    <col min="18" max="18" width="3.5703125" style="202" customWidth="1"/>
    <col min="19" max="28" width="3.5703125" style="198" customWidth="1"/>
    <col min="29" max="44" width="4" style="190" customWidth="1"/>
    <col min="45" max="45" width="8.28515625" style="190" customWidth="1"/>
    <col min="46" max="46" width="4" style="190" customWidth="1"/>
    <col min="47" max="47" width="7.42578125" style="190" customWidth="1"/>
    <col min="48" max="48" width="4" style="190" customWidth="1"/>
    <col min="49" max="49" width="5.5703125" style="190" customWidth="1"/>
    <col min="50" max="50" width="6.42578125" style="197" customWidth="1"/>
    <col min="51" max="88" width="2.85546875" customWidth="1"/>
    <col min="89" max="89" width="3.140625" customWidth="1"/>
    <col min="90" max="91" width="2.85546875" customWidth="1"/>
    <col min="92" max="92" width="3.42578125" customWidth="1"/>
    <col min="93" max="113" width="2.85546875" customWidth="1"/>
    <col min="114" max="115" width="4.140625" customWidth="1"/>
    <col min="116" max="123" width="2.85546875" customWidth="1"/>
    <col min="124" max="124" width="4.42578125" customWidth="1"/>
    <col min="125" max="125" width="3.85546875" customWidth="1"/>
    <col min="126" max="182" width="2.85546875" customWidth="1"/>
    <col min="183" max="183" width="3.140625" customWidth="1"/>
    <col min="184" max="185" width="2.7109375" customWidth="1"/>
    <col min="186" max="380" width="2.85546875" customWidth="1"/>
    <col min="381" max="384" width="2.85546875" style="92" customWidth="1"/>
    <col min="385" max="474" width="2.85546875" customWidth="1"/>
    <col min="475" max="475" width="30.85546875" customWidth="1"/>
    <col min="476" max="476" width="3.42578125" customWidth="1"/>
    <col min="477" max="477" width="2.85546875" customWidth="1"/>
    <col min="478" max="478" width="29" customWidth="1"/>
    <col min="479" max="482" width="2.85546875" customWidth="1"/>
    <col min="483" max="483" width="21.85546875" customWidth="1"/>
    <col min="484" max="486" width="2.85546875" customWidth="1"/>
    <col min="487" max="487" width="22" customWidth="1"/>
    <col min="488" max="495" width="2.85546875" customWidth="1"/>
  </cols>
  <sheetData>
    <row r="1" spans="1:507" s="2" customFormat="1" ht="72" customHeight="1" thickTop="1" thickBot="1">
      <c r="A1" s="227" t="s">
        <v>297</v>
      </c>
      <c r="B1" s="251" t="s">
        <v>338</v>
      </c>
      <c r="C1" s="349" t="s">
        <v>171</v>
      </c>
      <c r="D1" s="350" t="s">
        <v>206</v>
      </c>
      <c r="E1" s="393" t="s">
        <v>208</v>
      </c>
      <c r="F1" s="394" t="s">
        <v>207</v>
      </c>
      <c r="G1" s="353"/>
      <c r="H1" s="191">
        <v>1</v>
      </c>
      <c r="I1" s="192">
        <v>2</v>
      </c>
      <c r="J1" s="193">
        <v>3</v>
      </c>
      <c r="K1" s="193">
        <v>4</v>
      </c>
      <c r="L1" s="405">
        <v>5</v>
      </c>
      <c r="M1" s="405">
        <v>6</v>
      </c>
      <c r="N1" s="244" t="s">
        <v>302</v>
      </c>
      <c r="O1" s="245" t="s">
        <v>302</v>
      </c>
      <c r="P1" s="193" t="s">
        <v>302</v>
      </c>
      <c r="Q1" s="193" t="s">
        <v>302</v>
      </c>
      <c r="R1" s="581" t="s">
        <v>302</v>
      </c>
      <c r="S1" s="582"/>
      <c r="T1" s="553" t="s">
        <v>303</v>
      </c>
      <c r="U1" s="354"/>
      <c r="V1" s="354"/>
      <c r="W1" s="354"/>
      <c r="X1" s="246" t="s">
        <v>110</v>
      </c>
      <c r="Y1" s="354"/>
      <c r="Z1" s="354"/>
      <c r="AA1" s="354"/>
      <c r="AB1" s="354"/>
      <c r="AC1" s="247" t="s">
        <v>134</v>
      </c>
      <c r="AD1" s="248"/>
      <c r="AE1" s="248"/>
      <c r="AF1" s="248"/>
      <c r="AG1" s="249" t="s">
        <v>31</v>
      </c>
      <c r="AH1" s="248"/>
      <c r="AI1" s="248"/>
      <c r="AJ1" s="248"/>
      <c r="AK1" s="247" t="s">
        <v>111</v>
      </c>
      <c r="AL1" s="248"/>
      <c r="AM1" s="248"/>
      <c r="AN1" s="248"/>
      <c r="AO1" s="249" t="s">
        <v>112</v>
      </c>
      <c r="AP1" s="248"/>
      <c r="AQ1" s="248"/>
      <c r="AR1" s="248"/>
      <c r="AS1" s="247" t="s">
        <v>197</v>
      </c>
      <c r="AT1" s="248"/>
      <c r="AU1" s="248"/>
      <c r="AV1" s="250" t="s">
        <v>113</v>
      </c>
      <c r="AW1" s="189"/>
      <c r="AX1" s="194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12"/>
      <c r="NV1" s="112"/>
      <c r="NW1" s="112"/>
      <c r="NX1" s="112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</row>
    <row r="2" spans="1:507" s="2" customFormat="1" ht="72" customHeight="1" thickTop="1" thickBot="1">
      <c r="A2" s="355" t="s">
        <v>289</v>
      </c>
      <c r="B2" s="252" t="s">
        <v>167</v>
      </c>
      <c r="C2" s="315" t="s">
        <v>378</v>
      </c>
      <c r="D2" s="314" t="s">
        <v>352</v>
      </c>
      <c r="E2" s="308"/>
      <c r="F2" s="321" t="s">
        <v>103</v>
      </c>
      <c r="G2" s="322" t="s">
        <v>27</v>
      </c>
      <c r="H2" s="560" t="s">
        <v>292</v>
      </c>
      <c r="I2" s="561"/>
      <c r="J2" s="279" t="s">
        <v>363</v>
      </c>
      <c r="K2" s="568" t="s">
        <v>296</v>
      </c>
      <c r="L2" s="569"/>
      <c r="M2" s="254" t="s">
        <v>157</v>
      </c>
      <c r="N2" s="356" t="s">
        <v>201</v>
      </c>
      <c r="O2" s="255" t="s">
        <v>146</v>
      </c>
      <c r="P2" s="253"/>
      <c r="Q2" s="256"/>
      <c r="R2" s="257" t="s">
        <v>73</v>
      </c>
      <c r="S2" s="357" t="s">
        <v>193</v>
      </c>
      <c r="T2" s="258" t="s">
        <v>74</v>
      </c>
      <c r="U2" s="259" t="s">
        <v>346</v>
      </c>
      <c r="V2" s="260" t="s">
        <v>145</v>
      </c>
      <c r="W2" s="253" t="s">
        <v>349</v>
      </c>
      <c r="X2" s="261" t="s">
        <v>356</v>
      </c>
      <c r="Y2" s="261" t="s">
        <v>235</v>
      </c>
      <c r="Z2" s="261"/>
      <c r="AA2" s="262"/>
      <c r="AB2" s="263"/>
      <c r="AC2" s="332" t="s">
        <v>212</v>
      </c>
      <c r="AD2" s="578" t="str">
        <f>RG41</f>
        <v>*حا ج محمدی- ******خوشروزاده- *****گذشتی- *حبیبی - ***********************منفرد-******محبوبی-*********</v>
      </c>
      <c r="AE2" s="579"/>
      <c r="AF2" s="579"/>
      <c r="AG2" s="579"/>
      <c r="AH2" s="579"/>
      <c r="AI2" s="579"/>
      <c r="AJ2" s="579"/>
      <c r="AK2" s="579"/>
      <c r="AL2" s="579"/>
      <c r="AM2" s="579"/>
      <c r="AN2" s="579"/>
      <c r="AO2" s="579"/>
      <c r="AP2" s="579"/>
      <c r="AQ2" s="579"/>
      <c r="AR2" s="580"/>
      <c r="AS2" s="609" t="s">
        <v>215</v>
      </c>
      <c r="AT2" s="610"/>
      <c r="AU2" s="610"/>
      <c r="AV2" s="610"/>
      <c r="AW2" s="610"/>
      <c r="AX2" s="611"/>
      <c r="AY2" s="1"/>
      <c r="AZ2" s="1"/>
      <c r="BA2" s="1"/>
      <c r="BB2" s="695" t="s">
        <v>104</v>
      </c>
      <c r="BC2" s="696"/>
      <c r="BD2" s="696"/>
      <c r="BE2" s="696"/>
      <c r="BF2" s="696"/>
      <c r="BG2" s="696"/>
      <c r="BH2" s="696"/>
      <c r="BI2" s="696"/>
      <c r="BJ2" s="696"/>
      <c r="BK2" s="696"/>
      <c r="BL2" s="696"/>
      <c r="BM2" s="696"/>
      <c r="BN2" s="696"/>
      <c r="BO2" s="696"/>
      <c r="BP2" s="696"/>
      <c r="BQ2" s="696"/>
      <c r="BR2" s="696"/>
      <c r="BS2" s="696"/>
      <c r="BT2" s="696"/>
      <c r="BU2" s="696"/>
      <c r="BV2" s="696"/>
      <c r="BW2" s="696"/>
      <c r="BX2" s="696"/>
      <c r="BY2" s="696"/>
      <c r="BZ2" s="696"/>
      <c r="CA2" s="696"/>
      <c r="CB2" s="696"/>
      <c r="CC2" s="696"/>
      <c r="CD2" s="696"/>
      <c r="CE2" s="696"/>
      <c r="CF2" s="696"/>
      <c r="CG2" s="696"/>
      <c r="CH2" s="696"/>
      <c r="CI2" s="696"/>
      <c r="CJ2" s="696"/>
      <c r="CK2" s="696"/>
      <c r="CL2" s="696"/>
      <c r="CM2" s="696"/>
      <c r="CN2" s="696"/>
      <c r="CO2" s="696"/>
      <c r="CP2" s="696"/>
      <c r="CQ2" s="696"/>
      <c r="CR2" s="696"/>
      <c r="CS2" s="696"/>
      <c r="CT2" s="696"/>
      <c r="CU2" s="696"/>
      <c r="CV2" s="696"/>
      <c r="CW2" s="696"/>
      <c r="CX2" s="696"/>
      <c r="CY2" s="696"/>
      <c r="CZ2" s="696"/>
      <c r="DA2" s="696"/>
      <c r="DB2" s="696"/>
      <c r="DC2" s="696"/>
      <c r="DD2" s="696"/>
      <c r="DE2" s="696"/>
      <c r="DF2" s="696"/>
      <c r="DG2" s="696"/>
      <c r="DH2" s="696"/>
      <c r="DI2" s="696"/>
      <c r="DJ2" s="696"/>
      <c r="DK2" s="696"/>
      <c r="DL2" s="696"/>
      <c r="DM2" s="696"/>
      <c r="DN2" s="696"/>
      <c r="DO2" s="696"/>
      <c r="DP2" s="696"/>
      <c r="DQ2" s="696"/>
      <c r="DR2" s="696"/>
      <c r="DS2" s="697"/>
      <c r="DT2" s="675" t="s">
        <v>105</v>
      </c>
      <c r="DU2" s="676"/>
      <c r="DV2" s="676"/>
      <c r="DW2" s="676"/>
      <c r="DX2" s="676"/>
      <c r="DY2" s="676"/>
      <c r="DZ2" s="676"/>
      <c r="EA2" s="676"/>
      <c r="EB2" s="676"/>
      <c r="EC2" s="676"/>
      <c r="ED2" s="676"/>
      <c r="EE2" s="676"/>
      <c r="EF2" s="676"/>
      <c r="EG2" s="676"/>
      <c r="EH2" s="676"/>
      <c r="EI2" s="676"/>
      <c r="EJ2" s="676"/>
      <c r="EK2" s="676"/>
      <c r="EL2" s="676"/>
      <c r="EM2" s="676"/>
      <c r="EN2" s="676"/>
      <c r="EO2" s="676"/>
      <c r="EP2" s="676"/>
      <c r="EQ2" s="677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12"/>
      <c r="NV2" s="112"/>
      <c r="NW2" s="112"/>
      <c r="NX2" s="112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</row>
    <row r="3" spans="1:507" s="2" customFormat="1" ht="72" customHeight="1" thickTop="1" thickBot="1">
      <c r="A3" s="358" t="s">
        <v>290</v>
      </c>
      <c r="B3" s="359" t="s">
        <v>307</v>
      </c>
      <c r="C3" s="360" t="s">
        <v>15</v>
      </c>
      <c r="D3" s="361"/>
      <c r="E3" s="309"/>
      <c r="F3" s="323" t="s">
        <v>106</v>
      </c>
      <c r="G3" s="324" t="s">
        <v>27</v>
      </c>
      <c r="H3" s="560" t="s">
        <v>202</v>
      </c>
      <c r="I3" s="561"/>
      <c r="J3" s="279" t="s">
        <v>354</v>
      </c>
      <c r="K3" s="568" t="s">
        <v>225</v>
      </c>
      <c r="L3" s="569"/>
      <c r="M3" s="275"/>
      <c r="N3" s="362" t="s">
        <v>198</v>
      </c>
      <c r="O3" s="275" t="s">
        <v>353</v>
      </c>
      <c r="P3" s="271"/>
      <c r="Q3" s="271"/>
      <c r="R3" s="276"/>
      <c r="S3" s="363" t="s">
        <v>193</v>
      </c>
      <c r="T3" s="268" t="s">
        <v>160</v>
      </c>
      <c r="U3" s="269" t="s">
        <v>159</v>
      </c>
      <c r="V3" s="270" t="s">
        <v>357</v>
      </c>
      <c r="W3" s="271"/>
      <c r="X3" s="265"/>
      <c r="Y3" s="556"/>
      <c r="Z3" s="264"/>
      <c r="AA3" s="265"/>
      <c r="AB3" s="266"/>
      <c r="AC3" s="333" t="s">
        <v>213</v>
      </c>
      <c r="AD3" s="635" t="str">
        <f>RG5</f>
        <v>******************داداشي-*************</v>
      </c>
      <c r="AE3" s="636"/>
      <c r="AF3" s="636"/>
      <c r="AG3" s="636"/>
      <c r="AH3" s="636"/>
      <c r="AI3" s="636"/>
      <c r="AJ3" s="636"/>
      <c r="AK3" s="636"/>
      <c r="AL3" s="636"/>
      <c r="AM3" s="636"/>
      <c r="AN3" s="636"/>
      <c r="AO3" s="636"/>
      <c r="AP3" s="636"/>
      <c r="AQ3" s="636"/>
      <c r="AR3" s="683"/>
      <c r="AS3" s="614" t="s">
        <v>222</v>
      </c>
      <c r="AT3" s="615"/>
      <c r="AU3" s="615"/>
      <c r="AV3" s="615"/>
      <c r="AW3" s="615"/>
      <c r="AX3" s="616"/>
      <c r="AY3" s="1"/>
      <c r="AZ3" s="1"/>
      <c r="BA3" s="1"/>
      <c r="BB3" s="3" t="s">
        <v>0</v>
      </c>
      <c r="BC3" s="4"/>
      <c r="BD3" s="698" t="s">
        <v>159</v>
      </c>
      <c r="BE3" s="699"/>
      <c r="BF3" s="698" t="s">
        <v>180</v>
      </c>
      <c r="BG3" s="699"/>
      <c r="BH3" s="698" t="s">
        <v>2</v>
      </c>
      <c r="BI3" s="699"/>
      <c r="BJ3" s="690" t="s">
        <v>3</v>
      </c>
      <c r="BK3" s="690"/>
      <c r="BL3" s="690" t="s">
        <v>4</v>
      </c>
      <c r="BM3" s="690"/>
      <c r="BN3" s="690" t="s">
        <v>218</v>
      </c>
      <c r="BO3" s="690"/>
      <c r="BP3" s="690" t="s">
        <v>227</v>
      </c>
      <c r="BQ3" s="690"/>
      <c r="BR3" s="690" t="s">
        <v>166</v>
      </c>
      <c r="BS3" s="690"/>
      <c r="BT3" s="681" t="s">
        <v>19</v>
      </c>
      <c r="BU3" s="682"/>
      <c r="BV3" s="681" t="s">
        <v>7</v>
      </c>
      <c r="BW3" s="682"/>
      <c r="BX3" s="681" t="s">
        <v>8</v>
      </c>
      <c r="BY3" s="682"/>
      <c r="BZ3" s="681" t="s">
        <v>228</v>
      </c>
      <c r="CA3" s="682"/>
      <c r="CB3" s="681" t="s">
        <v>9</v>
      </c>
      <c r="CC3" s="682"/>
      <c r="CD3" s="693" t="s">
        <v>155</v>
      </c>
      <c r="CE3" s="694"/>
      <c r="CF3" s="693" t="s">
        <v>10</v>
      </c>
      <c r="CG3" s="694"/>
      <c r="CH3" s="693" t="s">
        <v>204</v>
      </c>
      <c r="CI3" s="694"/>
      <c r="CJ3" s="681" t="s">
        <v>11</v>
      </c>
      <c r="CK3" s="703"/>
      <c r="CL3" s="681" t="s">
        <v>12</v>
      </c>
      <c r="CM3" s="682"/>
      <c r="CN3" s="703" t="s">
        <v>13</v>
      </c>
      <c r="CO3" s="682"/>
      <c r="CP3" s="681" t="s">
        <v>14</v>
      </c>
      <c r="CQ3" s="682"/>
      <c r="CR3" s="681" t="s">
        <v>15</v>
      </c>
      <c r="CS3" s="682"/>
      <c r="CT3" s="681" t="s">
        <v>16</v>
      </c>
      <c r="CU3" s="682"/>
      <c r="CV3" s="681" t="s">
        <v>17</v>
      </c>
      <c r="CW3" s="682"/>
      <c r="CX3" s="681" t="s">
        <v>18</v>
      </c>
      <c r="CY3" s="682"/>
      <c r="CZ3" s="701"/>
      <c r="DA3" s="702"/>
      <c r="DB3" s="701"/>
      <c r="DC3" s="702"/>
      <c r="DD3" s="701"/>
      <c r="DE3" s="702"/>
      <c r="DF3" s="701"/>
      <c r="DG3" s="702"/>
      <c r="DH3" s="688"/>
      <c r="DI3" s="689"/>
      <c r="DJ3" s="5" t="s">
        <v>0</v>
      </c>
      <c r="DK3" s="6"/>
      <c r="DL3" s="681" t="s">
        <v>21</v>
      </c>
      <c r="DM3" s="682"/>
      <c r="DN3" s="686" t="s">
        <v>154</v>
      </c>
      <c r="DO3" s="687"/>
      <c r="DP3" s="686" t="s">
        <v>154</v>
      </c>
      <c r="DQ3" s="687"/>
      <c r="DR3" s="681" t="s">
        <v>135</v>
      </c>
      <c r="DS3" s="682"/>
      <c r="DT3" s="5" t="s">
        <v>0</v>
      </c>
      <c r="DU3" s="6"/>
      <c r="DV3" s="693" t="s">
        <v>135</v>
      </c>
      <c r="DW3" s="694"/>
      <c r="DX3" s="681" t="s">
        <v>20</v>
      </c>
      <c r="DY3" s="682"/>
      <c r="DZ3" s="681" t="s">
        <v>8</v>
      </c>
      <c r="EA3" s="682"/>
      <c r="EB3" s="681" t="s">
        <v>218</v>
      </c>
      <c r="EC3" s="682"/>
      <c r="ED3" s="681" t="s">
        <v>216</v>
      </c>
      <c r="EE3" s="682"/>
      <c r="EF3" s="727" t="s">
        <v>166</v>
      </c>
      <c r="EG3" s="728"/>
      <c r="EH3" s="681"/>
      <c r="EI3" s="682"/>
      <c r="EJ3" s="691"/>
      <c r="EK3" s="692"/>
      <c r="EL3" s="691"/>
      <c r="EM3" s="692"/>
      <c r="EN3" s="681"/>
      <c r="EO3" s="682"/>
      <c r="EP3" s="710"/>
      <c r="EQ3" s="711"/>
      <c r="ER3" s="7"/>
      <c r="ES3" s="7"/>
      <c r="ET3" s="8" t="s">
        <v>0</v>
      </c>
      <c r="EU3" s="9"/>
      <c r="EV3" s="698" t="s">
        <v>159</v>
      </c>
      <c r="EW3" s="699"/>
      <c r="EX3" s="698" t="s">
        <v>180</v>
      </c>
      <c r="EY3" s="699"/>
      <c r="EZ3" s="698" t="s">
        <v>2</v>
      </c>
      <c r="FA3" s="699"/>
      <c r="FB3" s="690" t="s">
        <v>3</v>
      </c>
      <c r="FC3" s="690"/>
      <c r="FD3" s="690" t="s">
        <v>4</v>
      </c>
      <c r="FE3" s="690"/>
      <c r="FF3" s="690" t="s">
        <v>218</v>
      </c>
      <c r="FG3" s="690"/>
      <c r="FH3" s="690" t="s">
        <v>227</v>
      </c>
      <c r="FI3" s="690"/>
      <c r="FJ3" s="690" t="s">
        <v>166</v>
      </c>
      <c r="FK3" s="690"/>
      <c r="FL3" s="681" t="s">
        <v>19</v>
      </c>
      <c r="FM3" s="682"/>
      <c r="FN3" s="681" t="s">
        <v>7</v>
      </c>
      <c r="FO3" s="682"/>
      <c r="FP3" s="681" t="s">
        <v>8</v>
      </c>
      <c r="FQ3" s="682"/>
      <c r="FR3" s="681" t="s">
        <v>228</v>
      </c>
      <c r="FS3" s="682"/>
      <c r="FT3" s="681" t="s">
        <v>9</v>
      </c>
      <c r="FU3" s="682"/>
      <c r="FV3" s="693" t="s">
        <v>155</v>
      </c>
      <c r="FW3" s="694"/>
      <c r="FX3" s="693" t="s">
        <v>10</v>
      </c>
      <c r="FY3" s="694"/>
      <c r="FZ3" s="693" t="s">
        <v>204</v>
      </c>
      <c r="GA3" s="694"/>
      <c r="GB3" s="681" t="s">
        <v>11</v>
      </c>
      <c r="GC3" s="703"/>
      <c r="GD3" s="681" t="s">
        <v>12</v>
      </c>
      <c r="GE3" s="682"/>
      <c r="GF3" s="703" t="s">
        <v>13</v>
      </c>
      <c r="GG3" s="682"/>
      <c r="GH3" s="681" t="s">
        <v>14</v>
      </c>
      <c r="GI3" s="682"/>
      <c r="GJ3" s="681" t="s">
        <v>15</v>
      </c>
      <c r="GK3" s="682"/>
      <c r="GL3" s="681" t="s">
        <v>16</v>
      </c>
      <c r="GM3" s="682"/>
      <c r="GN3" s="681" t="s">
        <v>17</v>
      </c>
      <c r="GO3" s="682"/>
      <c r="GP3" s="681" t="s">
        <v>18</v>
      </c>
      <c r="GQ3" s="682"/>
      <c r="GR3" s="710"/>
      <c r="GS3" s="711"/>
      <c r="GT3" s="710"/>
      <c r="GU3" s="711"/>
      <c r="GV3" s="710"/>
      <c r="GW3" s="711"/>
      <c r="GX3" s="710"/>
      <c r="GY3" s="711"/>
      <c r="GZ3" s="710"/>
      <c r="HA3" s="711"/>
      <c r="HB3" s="10" t="s">
        <v>0</v>
      </c>
      <c r="HC3" s="11"/>
      <c r="HD3" s="710" t="s">
        <v>21</v>
      </c>
      <c r="HE3" s="711"/>
      <c r="HF3" s="710" t="s">
        <v>154</v>
      </c>
      <c r="HG3" s="711"/>
      <c r="HH3" s="710" t="s">
        <v>154</v>
      </c>
      <c r="HI3" s="711"/>
      <c r="HJ3" s="710" t="s">
        <v>135</v>
      </c>
      <c r="HK3" s="711"/>
      <c r="HL3" s="10" t="s">
        <v>0</v>
      </c>
      <c r="HM3" s="11"/>
      <c r="HN3" s="693" t="s">
        <v>135</v>
      </c>
      <c r="HO3" s="694"/>
      <c r="HP3" s="681" t="s">
        <v>20</v>
      </c>
      <c r="HQ3" s="682"/>
      <c r="HR3" s="681" t="s">
        <v>8</v>
      </c>
      <c r="HS3" s="682"/>
      <c r="HT3" s="681" t="s">
        <v>218</v>
      </c>
      <c r="HU3" s="682"/>
      <c r="HV3" s="681" t="s">
        <v>216</v>
      </c>
      <c r="HW3" s="682"/>
      <c r="HX3" s="710" t="s">
        <v>23</v>
      </c>
      <c r="HY3" s="711"/>
      <c r="HZ3" s="710" t="s">
        <v>22</v>
      </c>
      <c r="IA3" s="711"/>
      <c r="IB3" s="710" t="s">
        <v>6</v>
      </c>
      <c r="IC3" s="711"/>
      <c r="ID3" s="710" t="s">
        <v>24</v>
      </c>
      <c r="IE3" s="711"/>
      <c r="IF3" s="710" t="s">
        <v>21</v>
      </c>
      <c r="IG3" s="711"/>
      <c r="IH3" s="710" t="s">
        <v>62</v>
      </c>
      <c r="II3" s="711"/>
      <c r="IJ3" s="710"/>
      <c r="IK3" s="711"/>
      <c r="IL3" s="710"/>
      <c r="IM3" s="711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7"/>
      <c r="NS3" s="7"/>
      <c r="NT3" s="7"/>
      <c r="NU3" s="113"/>
      <c r="NV3" s="113"/>
      <c r="NW3" s="113"/>
      <c r="NX3" s="113"/>
      <c r="NY3" s="7"/>
      <c r="NZ3" s="7"/>
      <c r="OA3" s="7"/>
      <c r="OB3" s="7"/>
      <c r="OC3" s="7"/>
      <c r="OD3" s="7"/>
      <c r="OE3" s="7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</row>
    <row r="4" spans="1:507" s="2" customFormat="1" ht="72" customHeight="1" thickTop="1" thickBot="1">
      <c r="A4" s="549" t="s">
        <v>291</v>
      </c>
      <c r="B4" s="551" t="s">
        <v>167</v>
      </c>
      <c r="C4" s="472" t="s">
        <v>342</v>
      </c>
      <c r="D4" s="473" t="s">
        <v>351</v>
      </c>
      <c r="E4" s="310"/>
      <c r="F4" s="325" t="s">
        <v>293</v>
      </c>
      <c r="G4" s="326" t="s">
        <v>27</v>
      </c>
      <c r="H4" s="568" t="s">
        <v>294</v>
      </c>
      <c r="I4" s="569"/>
      <c r="J4" s="496" t="s">
        <v>81</v>
      </c>
      <c r="K4" s="570" t="s">
        <v>225</v>
      </c>
      <c r="L4" s="571"/>
      <c r="M4" s="496"/>
      <c r="N4" s="366" t="s">
        <v>191</v>
      </c>
      <c r="O4" s="496" t="s">
        <v>82</v>
      </c>
      <c r="P4" s="366" t="s">
        <v>192</v>
      </c>
      <c r="Q4" s="492" t="s">
        <v>360</v>
      </c>
      <c r="R4" s="493" t="s">
        <v>132</v>
      </c>
      <c r="S4" s="494"/>
      <c r="T4" s="494"/>
      <c r="U4" s="495"/>
      <c r="V4" s="366" t="s">
        <v>131</v>
      </c>
      <c r="W4" s="482"/>
      <c r="X4" s="273"/>
      <c r="Y4" s="367" t="s">
        <v>199</v>
      </c>
      <c r="Z4" s="267" t="s">
        <v>184</v>
      </c>
      <c r="AA4" s="368"/>
      <c r="AB4" s="369"/>
      <c r="AC4" s="341" t="s">
        <v>214</v>
      </c>
      <c r="AD4" s="700" t="str">
        <f>RG77</f>
        <v>*****************</v>
      </c>
      <c r="AE4" s="700"/>
      <c r="AF4" s="700"/>
      <c r="AG4" s="700"/>
      <c r="AH4" s="700"/>
      <c r="AI4" s="700"/>
      <c r="AJ4" s="700"/>
      <c r="AK4" s="700"/>
      <c r="AL4" s="716"/>
      <c r="AM4" s="342" t="s">
        <v>211</v>
      </c>
      <c r="AN4" s="700" t="str">
        <f>RG113</f>
        <v>*******************</v>
      </c>
      <c r="AO4" s="700"/>
      <c r="AP4" s="700"/>
      <c r="AQ4" s="700"/>
      <c r="AR4" s="700"/>
      <c r="AS4" s="617"/>
      <c r="AT4" s="618"/>
      <c r="AU4" s="618"/>
      <c r="AV4" s="618"/>
      <c r="AW4" s="618"/>
      <c r="AX4" s="619"/>
      <c r="AY4" s="1"/>
      <c r="AZ4" s="1"/>
      <c r="BA4" s="1"/>
      <c r="BB4" s="13" t="s">
        <v>25</v>
      </c>
      <c r="BC4" s="12" t="s">
        <v>26</v>
      </c>
      <c r="BD4" s="15" t="s">
        <v>27</v>
      </c>
      <c r="BE4" s="145" t="s">
        <v>28</v>
      </c>
      <c r="BF4" s="15" t="s">
        <v>27</v>
      </c>
      <c r="BG4" s="145" t="s">
        <v>28</v>
      </c>
      <c r="BH4" s="15" t="s">
        <v>27</v>
      </c>
      <c r="BI4" s="145" t="s">
        <v>28</v>
      </c>
      <c r="BJ4" s="15" t="s">
        <v>27</v>
      </c>
      <c r="BK4" s="145" t="s">
        <v>28</v>
      </c>
      <c r="BL4" s="15" t="s">
        <v>27</v>
      </c>
      <c r="BM4" s="145" t="s">
        <v>28</v>
      </c>
      <c r="BN4" s="15" t="s">
        <v>27</v>
      </c>
      <c r="BO4" s="145" t="s">
        <v>28</v>
      </c>
      <c r="BP4" s="15" t="s">
        <v>27</v>
      </c>
      <c r="BQ4" s="145" t="s">
        <v>28</v>
      </c>
      <c r="BR4" s="15" t="s">
        <v>27</v>
      </c>
      <c r="BS4" s="145" t="s">
        <v>28</v>
      </c>
      <c r="BT4" s="15" t="s">
        <v>27</v>
      </c>
      <c r="BU4" s="145" t="s">
        <v>28</v>
      </c>
      <c r="BV4" s="15" t="s">
        <v>27</v>
      </c>
      <c r="BW4" s="16" t="s">
        <v>28</v>
      </c>
      <c r="BX4" s="15" t="s">
        <v>27</v>
      </c>
      <c r="BY4" s="16" t="s">
        <v>28</v>
      </c>
      <c r="BZ4" s="15" t="s">
        <v>27</v>
      </c>
      <c r="CA4" s="16" t="s">
        <v>28</v>
      </c>
      <c r="CB4" s="15" t="s">
        <v>27</v>
      </c>
      <c r="CC4" s="16" t="s">
        <v>28</v>
      </c>
      <c r="CD4" s="15" t="s">
        <v>27</v>
      </c>
      <c r="CE4" s="16" t="s">
        <v>28</v>
      </c>
      <c r="CF4" s="15" t="s">
        <v>27</v>
      </c>
      <c r="CG4" s="16" t="s">
        <v>28</v>
      </c>
      <c r="CH4" s="15" t="s">
        <v>27</v>
      </c>
      <c r="CI4" s="16" t="s">
        <v>28</v>
      </c>
      <c r="CJ4" s="15" t="s">
        <v>27</v>
      </c>
      <c r="CK4" s="12" t="s">
        <v>28</v>
      </c>
      <c r="CL4" s="15" t="s">
        <v>27</v>
      </c>
      <c r="CM4" s="16" t="s">
        <v>28</v>
      </c>
      <c r="CN4" s="17" t="s">
        <v>27</v>
      </c>
      <c r="CO4" s="16" t="s">
        <v>28</v>
      </c>
      <c r="CP4" s="14" t="s">
        <v>27</v>
      </c>
      <c r="CQ4" s="87" t="s">
        <v>28</v>
      </c>
      <c r="CR4" s="15" t="s">
        <v>27</v>
      </c>
      <c r="CS4" s="16" t="s">
        <v>28</v>
      </c>
      <c r="CT4" s="15" t="s">
        <v>27</v>
      </c>
      <c r="CU4" s="16" t="s">
        <v>28</v>
      </c>
      <c r="CV4" s="15" t="s">
        <v>27</v>
      </c>
      <c r="CW4" s="16" t="s">
        <v>28</v>
      </c>
      <c r="CX4" s="15" t="s">
        <v>27</v>
      </c>
      <c r="CY4" s="16" t="s">
        <v>28</v>
      </c>
      <c r="CZ4" s="416" t="s">
        <v>27</v>
      </c>
      <c r="DA4" s="417" t="s">
        <v>28</v>
      </c>
      <c r="DB4" s="416" t="s">
        <v>27</v>
      </c>
      <c r="DC4" s="417" t="s">
        <v>28</v>
      </c>
      <c r="DD4" s="416" t="s">
        <v>27</v>
      </c>
      <c r="DE4" s="417" t="s">
        <v>28</v>
      </c>
      <c r="DF4" s="416" t="s">
        <v>27</v>
      </c>
      <c r="DG4" s="418" t="s">
        <v>28</v>
      </c>
      <c r="DH4" s="419" t="s">
        <v>27</v>
      </c>
      <c r="DI4" s="420" t="s">
        <v>28</v>
      </c>
      <c r="DJ4" s="18" t="s">
        <v>25</v>
      </c>
      <c r="DK4" s="19" t="s">
        <v>26</v>
      </c>
      <c r="DL4" s="15" t="s">
        <v>27</v>
      </c>
      <c r="DM4" s="16" t="s">
        <v>28</v>
      </c>
      <c r="DN4" s="52" t="s">
        <v>27</v>
      </c>
      <c r="DO4" s="53" t="s">
        <v>28</v>
      </c>
      <c r="DP4" s="94" t="s">
        <v>156</v>
      </c>
      <c r="DQ4" s="95" t="s">
        <v>34</v>
      </c>
      <c r="DR4" s="52" t="s">
        <v>27</v>
      </c>
      <c r="DS4" s="53" t="s">
        <v>28</v>
      </c>
      <c r="DT4" s="18" t="s">
        <v>25</v>
      </c>
      <c r="DU4" s="19" t="s">
        <v>26</v>
      </c>
      <c r="DV4" s="94" t="s">
        <v>29</v>
      </c>
      <c r="DW4" s="95" t="s">
        <v>30</v>
      </c>
      <c r="DX4" s="15" t="s">
        <v>29</v>
      </c>
      <c r="DY4" s="16" t="s">
        <v>30</v>
      </c>
      <c r="DZ4" s="15" t="s">
        <v>29</v>
      </c>
      <c r="EA4" s="16" t="s">
        <v>30</v>
      </c>
      <c r="EB4" s="15" t="s">
        <v>29</v>
      </c>
      <c r="EC4" s="16" t="s">
        <v>30</v>
      </c>
      <c r="ED4" s="15" t="s">
        <v>29</v>
      </c>
      <c r="EE4" s="16" t="s">
        <v>30</v>
      </c>
      <c r="EF4" s="15" t="s">
        <v>29</v>
      </c>
      <c r="EG4" s="16" t="s">
        <v>30</v>
      </c>
      <c r="EH4" s="15" t="s">
        <v>29</v>
      </c>
      <c r="EI4" s="16" t="s">
        <v>30</v>
      </c>
      <c r="EJ4" s="15" t="s">
        <v>29</v>
      </c>
      <c r="EK4" s="16" t="s">
        <v>30</v>
      </c>
      <c r="EL4" s="15" t="s">
        <v>29</v>
      </c>
      <c r="EM4" s="16" t="s">
        <v>30</v>
      </c>
      <c r="EN4" s="15" t="s">
        <v>29</v>
      </c>
      <c r="EO4" s="16" t="s">
        <v>30</v>
      </c>
      <c r="EP4" s="15"/>
      <c r="EQ4" s="16"/>
      <c r="ER4" s="7"/>
      <c r="ES4" s="7"/>
      <c r="ET4" s="20" t="s">
        <v>25</v>
      </c>
      <c r="EU4" s="21" t="s">
        <v>26</v>
      </c>
      <c r="EV4" s="14" t="s">
        <v>27</v>
      </c>
      <c r="EW4" s="87" t="s">
        <v>28</v>
      </c>
      <c r="EX4" s="14" t="s">
        <v>27</v>
      </c>
      <c r="EY4" s="87" t="s">
        <v>28</v>
      </c>
      <c r="EZ4" s="14" t="s">
        <v>27</v>
      </c>
      <c r="FA4" s="87" t="s">
        <v>28</v>
      </c>
      <c r="FB4" s="14" t="s">
        <v>27</v>
      </c>
      <c r="FC4" s="87" t="s">
        <v>28</v>
      </c>
      <c r="FD4" s="14" t="s">
        <v>27</v>
      </c>
      <c r="FE4" s="87" t="s">
        <v>28</v>
      </c>
      <c r="FF4" s="14" t="s">
        <v>27</v>
      </c>
      <c r="FG4" s="87" t="s">
        <v>28</v>
      </c>
      <c r="FH4" s="14" t="s">
        <v>27</v>
      </c>
      <c r="FI4" s="87" t="s">
        <v>28</v>
      </c>
      <c r="FJ4" s="14" t="s">
        <v>27</v>
      </c>
      <c r="FK4" s="87" t="s">
        <v>28</v>
      </c>
      <c r="FL4" s="14" t="s">
        <v>27</v>
      </c>
      <c r="FM4" s="87" t="s">
        <v>28</v>
      </c>
      <c r="FN4" s="15" t="s">
        <v>27</v>
      </c>
      <c r="FO4" s="16" t="s">
        <v>28</v>
      </c>
      <c r="FP4" s="15" t="s">
        <v>27</v>
      </c>
      <c r="FQ4" s="16" t="s">
        <v>28</v>
      </c>
      <c r="FR4" s="15" t="s">
        <v>27</v>
      </c>
      <c r="FS4" s="16" t="s">
        <v>28</v>
      </c>
      <c r="FT4" s="15" t="s">
        <v>27</v>
      </c>
      <c r="FU4" s="16" t="s">
        <v>28</v>
      </c>
      <c r="FV4" s="15" t="s">
        <v>27</v>
      </c>
      <c r="FW4" s="16" t="s">
        <v>28</v>
      </c>
      <c r="FX4" s="15" t="s">
        <v>27</v>
      </c>
      <c r="FY4" s="16" t="s">
        <v>28</v>
      </c>
      <c r="FZ4" s="15" t="s">
        <v>27</v>
      </c>
      <c r="GA4" s="16" t="s">
        <v>28</v>
      </c>
      <c r="GB4" s="15" t="s">
        <v>27</v>
      </c>
      <c r="GC4" s="16" t="s">
        <v>28</v>
      </c>
      <c r="GD4" s="15" t="s">
        <v>27</v>
      </c>
      <c r="GE4" s="16" t="s">
        <v>28</v>
      </c>
      <c r="GF4" s="15" t="s">
        <v>27</v>
      </c>
      <c r="GG4" s="16" t="s">
        <v>28</v>
      </c>
      <c r="GH4" s="15" t="s">
        <v>27</v>
      </c>
      <c r="GI4" s="16" t="s">
        <v>28</v>
      </c>
      <c r="GJ4" s="15" t="s">
        <v>27</v>
      </c>
      <c r="GK4" s="16" t="s">
        <v>28</v>
      </c>
      <c r="GL4" s="15" t="s">
        <v>27</v>
      </c>
      <c r="GM4" s="16" t="s">
        <v>28</v>
      </c>
      <c r="GN4" s="15" t="s">
        <v>27</v>
      </c>
      <c r="GO4" s="16" t="s">
        <v>28</v>
      </c>
      <c r="GP4" s="15" t="s">
        <v>27</v>
      </c>
      <c r="GQ4" s="16" t="s">
        <v>28</v>
      </c>
      <c r="GR4" s="15" t="s">
        <v>27</v>
      </c>
      <c r="GS4" s="16" t="s">
        <v>28</v>
      </c>
      <c r="GT4" s="15" t="s">
        <v>27</v>
      </c>
      <c r="GU4" s="16" t="s">
        <v>28</v>
      </c>
      <c r="GV4" s="15" t="s">
        <v>27</v>
      </c>
      <c r="GW4" s="16" t="s">
        <v>28</v>
      </c>
      <c r="GX4" s="15" t="s">
        <v>27</v>
      </c>
      <c r="GY4" s="16" t="s">
        <v>28</v>
      </c>
      <c r="GZ4" s="15" t="s">
        <v>27</v>
      </c>
      <c r="HA4" s="16" t="s">
        <v>28</v>
      </c>
      <c r="HB4" s="18" t="s">
        <v>25</v>
      </c>
      <c r="HC4" s="19" t="s">
        <v>26</v>
      </c>
      <c r="HD4" s="15" t="s">
        <v>27</v>
      </c>
      <c r="HE4" s="16" t="s">
        <v>28</v>
      </c>
      <c r="HF4" s="15" t="s">
        <v>27</v>
      </c>
      <c r="HG4" s="16" t="s">
        <v>28</v>
      </c>
      <c r="HH4" s="15" t="s">
        <v>29</v>
      </c>
      <c r="HI4" s="16" t="s">
        <v>34</v>
      </c>
      <c r="HJ4" s="15" t="s">
        <v>27</v>
      </c>
      <c r="HK4" s="16" t="s">
        <v>28</v>
      </c>
      <c r="HL4" s="18" t="s">
        <v>25</v>
      </c>
      <c r="HM4" s="19" t="s">
        <v>26</v>
      </c>
      <c r="HN4" s="15" t="s">
        <v>29</v>
      </c>
      <c r="HO4" s="16" t="s">
        <v>30</v>
      </c>
      <c r="HP4" s="15" t="s">
        <v>29</v>
      </c>
      <c r="HQ4" s="16" t="s">
        <v>30</v>
      </c>
      <c r="HR4" s="15" t="s">
        <v>29</v>
      </c>
      <c r="HS4" s="16" t="s">
        <v>30</v>
      </c>
      <c r="HT4" s="15" t="s">
        <v>29</v>
      </c>
      <c r="HU4" s="16" t="s">
        <v>30</v>
      </c>
      <c r="HV4" s="15" t="s">
        <v>29</v>
      </c>
      <c r="HW4" s="16" t="s">
        <v>30</v>
      </c>
      <c r="HX4" s="15" t="s">
        <v>29</v>
      </c>
      <c r="HY4" s="16" t="s">
        <v>30</v>
      </c>
      <c r="HZ4" s="15" t="s">
        <v>29</v>
      </c>
      <c r="IA4" s="16" t="s">
        <v>30</v>
      </c>
      <c r="IB4" s="15" t="s">
        <v>29</v>
      </c>
      <c r="IC4" s="16" t="s">
        <v>30</v>
      </c>
      <c r="ID4" s="15" t="s">
        <v>29</v>
      </c>
      <c r="IE4" s="16" t="s">
        <v>30</v>
      </c>
      <c r="IF4" s="15" t="s">
        <v>29</v>
      </c>
      <c r="IG4" s="16" t="s">
        <v>30</v>
      </c>
      <c r="IH4" s="15"/>
      <c r="II4" s="16"/>
      <c r="IJ4" s="15"/>
      <c r="IK4" s="16"/>
      <c r="IL4" s="15"/>
      <c r="IM4" s="16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"/>
      <c r="QU4" s="1"/>
      <c r="QV4" s="1"/>
      <c r="QW4" s="1"/>
      <c r="QX4" s="1"/>
      <c r="QY4" s="1"/>
      <c r="QZ4" s="1"/>
      <c r="RA4" s="1"/>
      <c r="RB4" s="1"/>
      <c r="RC4" s="12"/>
      <c r="RD4" s="23" t="s">
        <v>25</v>
      </c>
      <c r="RE4" s="24" t="s">
        <v>26</v>
      </c>
      <c r="RF4" s="25"/>
      <c r="RG4" s="114"/>
      <c r="RH4" s="114"/>
      <c r="RI4" s="114"/>
      <c r="RJ4" s="114"/>
      <c r="RK4" s="25"/>
      <c r="RL4" s="28"/>
      <c r="RM4" s="26"/>
      <c r="RN4" s="26"/>
      <c r="RO4" s="26"/>
      <c r="RP4" s="26"/>
      <c r="RQ4" s="26"/>
      <c r="RR4" s="26"/>
      <c r="RS4" s="27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</row>
    <row r="5" spans="1:507" s="2" customFormat="1" ht="72" customHeight="1" thickTop="1" thickBot="1">
      <c r="A5" s="370" t="s">
        <v>289</v>
      </c>
      <c r="B5" s="280" t="s">
        <v>231</v>
      </c>
      <c r="C5" s="316" t="s">
        <v>352</v>
      </c>
      <c r="D5" s="317" t="s">
        <v>229</v>
      </c>
      <c r="E5" s="311"/>
      <c r="F5" s="327" t="s">
        <v>103</v>
      </c>
      <c r="G5" s="328" t="s">
        <v>28</v>
      </c>
      <c r="H5" s="562" t="s">
        <v>292</v>
      </c>
      <c r="I5" s="563"/>
      <c r="J5" s="307" t="s">
        <v>47</v>
      </c>
      <c r="K5" s="566" t="s">
        <v>296</v>
      </c>
      <c r="L5" s="567"/>
      <c r="M5" s="282" t="s">
        <v>369</v>
      </c>
      <c r="N5" s="371" t="s">
        <v>201</v>
      </c>
      <c r="O5" s="283" t="s">
        <v>341</v>
      </c>
      <c r="P5" s="281"/>
      <c r="Q5" s="284"/>
      <c r="R5" s="285" t="s">
        <v>73</v>
      </c>
      <c r="S5" s="372" t="s">
        <v>193</v>
      </c>
      <c r="T5" s="286" t="s">
        <v>181</v>
      </c>
      <c r="U5" s="287" t="s">
        <v>284</v>
      </c>
      <c r="V5" s="288" t="s">
        <v>346</v>
      </c>
      <c r="W5" s="281" t="s">
        <v>150</v>
      </c>
      <c r="X5" s="281" t="s">
        <v>349</v>
      </c>
      <c r="Y5" s="281" t="s">
        <v>149</v>
      </c>
      <c r="Z5" s="281"/>
      <c r="AA5" s="294"/>
      <c r="AB5" s="295"/>
      <c r="AC5" s="340" t="s">
        <v>212</v>
      </c>
      <c r="AD5" s="684" t="str">
        <f>RJ41</f>
        <v>****************حبیبی -************کاظمی - **********************حیدری-****</v>
      </c>
      <c r="AE5" s="685"/>
      <c r="AF5" s="685"/>
      <c r="AG5" s="685"/>
      <c r="AH5" s="685"/>
      <c r="AI5" s="685"/>
      <c r="AJ5" s="685"/>
      <c r="AK5" s="685"/>
      <c r="AL5" s="685"/>
      <c r="AM5" s="685"/>
      <c r="AN5" s="685"/>
      <c r="AO5" s="685"/>
      <c r="AP5" s="685"/>
      <c r="AQ5" s="685"/>
      <c r="AR5" s="685"/>
      <c r="AS5" s="617"/>
      <c r="AT5" s="618"/>
      <c r="AU5" s="618"/>
      <c r="AV5" s="618"/>
      <c r="AW5" s="618"/>
      <c r="AX5" s="619"/>
      <c r="AY5" s="1"/>
      <c r="AZ5" s="1"/>
      <c r="BA5" s="1"/>
      <c r="BB5" s="158">
        <v>1</v>
      </c>
      <c r="BC5" s="159" t="s">
        <v>40</v>
      </c>
      <c r="BD5" s="515" t="s">
        <v>32</v>
      </c>
      <c r="BE5" s="516" t="s">
        <v>32</v>
      </c>
      <c r="BF5" s="515" t="s">
        <v>32</v>
      </c>
      <c r="BG5" s="516" t="s">
        <v>32</v>
      </c>
      <c r="BH5" s="515" t="s">
        <v>32</v>
      </c>
      <c r="BI5" s="516" t="s">
        <v>32</v>
      </c>
      <c r="BJ5" s="515" t="s">
        <v>32</v>
      </c>
      <c r="BK5" s="516" t="s">
        <v>32</v>
      </c>
      <c r="BL5" s="515" t="s">
        <v>32</v>
      </c>
      <c r="BM5" s="516" t="s">
        <v>32</v>
      </c>
      <c r="BN5" s="515" t="s">
        <v>32</v>
      </c>
      <c r="BO5" s="516" t="s">
        <v>32</v>
      </c>
      <c r="BP5" s="515" t="s">
        <v>32</v>
      </c>
      <c r="BQ5" s="516" t="s">
        <v>32</v>
      </c>
      <c r="BR5" s="515" t="s">
        <v>32</v>
      </c>
      <c r="BS5" s="516" t="s">
        <v>32</v>
      </c>
      <c r="BT5" s="515" t="s">
        <v>32</v>
      </c>
      <c r="BU5" s="516" t="s">
        <v>32</v>
      </c>
      <c r="BV5" s="515" t="s">
        <v>32</v>
      </c>
      <c r="BW5" s="516" t="s">
        <v>32</v>
      </c>
      <c r="BX5" s="515" t="s">
        <v>32</v>
      </c>
      <c r="BY5" s="516" t="s">
        <v>32</v>
      </c>
      <c r="BZ5" s="515" t="s">
        <v>32</v>
      </c>
      <c r="CA5" s="516" t="s">
        <v>32</v>
      </c>
      <c r="CB5" s="515" t="s">
        <v>32</v>
      </c>
      <c r="CC5" s="516" t="s">
        <v>32</v>
      </c>
      <c r="CD5" s="515" t="s">
        <v>32</v>
      </c>
      <c r="CE5" s="516" t="s">
        <v>32</v>
      </c>
      <c r="CF5" s="515" t="s">
        <v>32</v>
      </c>
      <c r="CG5" s="516" t="s">
        <v>32</v>
      </c>
      <c r="CH5" s="515" t="s">
        <v>32</v>
      </c>
      <c r="CI5" s="516" t="s">
        <v>32</v>
      </c>
      <c r="CJ5" s="515" t="s">
        <v>32</v>
      </c>
      <c r="CK5" s="516" t="s">
        <v>32</v>
      </c>
      <c r="CL5" s="515" t="s">
        <v>32</v>
      </c>
      <c r="CM5" s="516" t="s">
        <v>32</v>
      </c>
      <c r="CN5" s="515">
        <v>1</v>
      </c>
      <c r="CO5" s="516" t="s">
        <v>32</v>
      </c>
      <c r="CP5" s="515" t="s">
        <v>32</v>
      </c>
      <c r="CQ5" s="516" t="s">
        <v>32</v>
      </c>
      <c r="CR5" s="515" t="s">
        <v>32</v>
      </c>
      <c r="CS5" s="516" t="s">
        <v>32</v>
      </c>
      <c r="CT5" s="515" t="s">
        <v>32</v>
      </c>
      <c r="CU5" s="516" t="s">
        <v>32</v>
      </c>
      <c r="CV5" s="515" t="s">
        <v>32</v>
      </c>
      <c r="CW5" s="516" t="s">
        <v>32</v>
      </c>
      <c r="CX5" s="515" t="s">
        <v>32</v>
      </c>
      <c r="CY5" s="516" t="s">
        <v>32</v>
      </c>
      <c r="CZ5" s="515" t="s">
        <v>32</v>
      </c>
      <c r="DA5" s="516" t="s">
        <v>32</v>
      </c>
      <c r="DB5" s="515" t="s">
        <v>32</v>
      </c>
      <c r="DC5" s="516" t="s">
        <v>32</v>
      </c>
      <c r="DD5" s="515" t="s">
        <v>32</v>
      </c>
      <c r="DE5" s="516" t="s">
        <v>32</v>
      </c>
      <c r="DF5" s="515" t="s">
        <v>32</v>
      </c>
      <c r="DG5" s="516" t="s">
        <v>32</v>
      </c>
      <c r="DH5" s="515" t="s">
        <v>32</v>
      </c>
      <c r="DI5" s="516" t="s">
        <v>32</v>
      </c>
      <c r="DJ5" s="29">
        <f t="shared" ref="DJ5:DJ35" si="0">BB5</f>
        <v>1</v>
      </c>
      <c r="DK5" s="159" t="s">
        <v>40</v>
      </c>
      <c r="DL5" s="515" t="s">
        <v>32</v>
      </c>
      <c r="DM5" s="516" t="s">
        <v>32</v>
      </c>
      <c r="DN5" s="515" t="s">
        <v>32</v>
      </c>
      <c r="DO5" s="516" t="s">
        <v>32</v>
      </c>
      <c r="DP5" s="515" t="s">
        <v>32</v>
      </c>
      <c r="DQ5" s="516" t="s">
        <v>32</v>
      </c>
      <c r="DR5" s="515" t="s">
        <v>32</v>
      </c>
      <c r="DS5" s="516" t="s">
        <v>32</v>
      </c>
      <c r="DT5" s="29">
        <f t="shared" ref="DT5:DT35" si="1">BB5</f>
        <v>1</v>
      </c>
      <c r="DU5" s="159" t="s">
        <v>40</v>
      </c>
      <c r="DV5" s="163" t="s">
        <v>32</v>
      </c>
      <c r="DW5" s="164" t="s">
        <v>32</v>
      </c>
      <c r="DX5" s="163" t="s">
        <v>32</v>
      </c>
      <c r="DY5" s="164" t="s">
        <v>32</v>
      </c>
      <c r="DZ5" s="163" t="s">
        <v>32</v>
      </c>
      <c r="EA5" s="164" t="s">
        <v>32</v>
      </c>
      <c r="EB5" s="163" t="s">
        <v>32</v>
      </c>
      <c r="EC5" s="164" t="s">
        <v>32</v>
      </c>
      <c r="ED5" s="163" t="s">
        <v>32</v>
      </c>
      <c r="EE5" s="164" t="s">
        <v>32</v>
      </c>
      <c r="EF5" s="163" t="s">
        <v>32</v>
      </c>
      <c r="EG5" s="164" t="s">
        <v>32</v>
      </c>
      <c r="EH5" s="163" t="s">
        <v>32</v>
      </c>
      <c r="EI5" s="164" t="s">
        <v>32</v>
      </c>
      <c r="EJ5" s="163" t="s">
        <v>32</v>
      </c>
      <c r="EK5" s="164" t="s">
        <v>32</v>
      </c>
      <c r="EL5" s="163" t="s">
        <v>32</v>
      </c>
      <c r="EM5" s="164" t="s">
        <v>32</v>
      </c>
      <c r="EN5" s="163" t="s">
        <v>32</v>
      </c>
      <c r="EO5" s="164" t="s">
        <v>32</v>
      </c>
      <c r="EP5" s="165"/>
      <c r="EQ5" s="31"/>
      <c r="ER5" s="7"/>
      <c r="ES5" s="7"/>
      <c r="ET5" s="29">
        <f t="shared" ref="ET5:ET35" si="2">BB5</f>
        <v>1</v>
      </c>
      <c r="EU5" s="159" t="s">
        <v>40</v>
      </c>
      <c r="EV5" s="32" t="str">
        <f t="shared" ref="EV5:EV35" si="3">TEXT(BD5,"هاشمی-")</f>
        <v>*</v>
      </c>
      <c r="EW5" s="33" t="str">
        <f t="shared" ref="EW5:EW35" si="4">TEXT(BE5,"هاشمی-")</f>
        <v>*</v>
      </c>
      <c r="EX5" s="32" t="str">
        <f t="shared" ref="EX5" si="5">TEXT(BF5,"چراغی-")</f>
        <v>*</v>
      </c>
      <c r="EY5" s="33" t="str">
        <f t="shared" ref="EY5" si="6">TEXT(BG5,"چراغي-")</f>
        <v>*</v>
      </c>
      <c r="EZ5" s="32" t="str">
        <f t="shared" ref="EZ5:EZ35" si="7">TEXT(BH5,"ولدمحمدي-")</f>
        <v>*</v>
      </c>
      <c r="FA5" s="33" t="str">
        <f t="shared" ref="FA5:FA35" si="8">TEXT(BI5,"ولدمحمدي-")</f>
        <v>*</v>
      </c>
      <c r="FB5" s="32" t="str">
        <f t="shared" ref="FB5:FB35" si="9">TEXT(BJ5,"رضايي-")</f>
        <v>*</v>
      </c>
      <c r="FC5" s="33" t="str">
        <f t="shared" ref="FC5:FC35" si="10">TEXT(BK5,"رضايي-")</f>
        <v>*</v>
      </c>
      <c r="FD5" s="32" t="str">
        <f t="shared" ref="FD5:FD35" si="11">TEXT(BL5,"پاشا-")</f>
        <v>*</v>
      </c>
      <c r="FE5" s="33" t="str">
        <f t="shared" ref="FE5:FE35" si="12">TEXT(BM5,"پاشا-")</f>
        <v>*</v>
      </c>
      <c r="FF5" s="32" t="str">
        <f t="shared" ref="FF5:FF35" si="13">TEXT(BN5,"علوی-")</f>
        <v>*</v>
      </c>
      <c r="FG5" s="33" t="str">
        <f t="shared" ref="FG5:FG35" si="14">TEXT(BO5,"علوی-")</f>
        <v>*</v>
      </c>
      <c r="FH5" s="32" t="str">
        <f t="shared" ref="FH5:FH35" si="15">TEXT(BP5,"عبدالهی-")</f>
        <v>*</v>
      </c>
      <c r="FI5" s="33" t="str">
        <f t="shared" ref="FI5:FI35" si="16">TEXT(BQ5,"عبدالهی-")</f>
        <v>*</v>
      </c>
      <c r="FJ5" s="32" t="str">
        <f t="shared" ref="FJ5:FJ35" si="17">TEXT(BR5,"حسینخانی-")</f>
        <v>*</v>
      </c>
      <c r="FK5" s="33" t="str">
        <f t="shared" ref="FK5:FK35" si="18">TEXT(BS5,"حسین خانی-")</f>
        <v>*</v>
      </c>
      <c r="FL5" s="32" t="str">
        <f t="shared" ref="FL5:FL35" si="19">TEXT(BT5,"م ا له بخش-")</f>
        <v>*</v>
      </c>
      <c r="FM5" s="33" t="str">
        <f t="shared" ref="FM5:FM35" si="20">TEXT(BU5,"م اله بخش-")</f>
        <v>*</v>
      </c>
      <c r="FN5" s="32" t="str">
        <f t="shared" ref="FN5:FN35" si="21">TEXT(BV5,"کبريايي-")</f>
        <v>*</v>
      </c>
      <c r="FO5" s="33" t="str">
        <f t="shared" ref="FO5:FO35" si="22">TEXT(BW5,"کبريايي-")</f>
        <v>*</v>
      </c>
      <c r="FP5" s="32" t="str">
        <f t="shared" ref="FP5:FP35" si="23">TEXT(BX5,"ميرکريمي-")</f>
        <v>*</v>
      </c>
      <c r="FQ5" s="33" t="str">
        <f t="shared" ref="FQ5:FQ35" si="24">TEXT(BY5,"ميرکريمي-")</f>
        <v>*</v>
      </c>
      <c r="FR5" s="32" t="str">
        <f t="shared" ref="FR5:FR35" si="25">TEXT(BZ5,"امیدی-")</f>
        <v>*</v>
      </c>
      <c r="FS5" s="33" t="str">
        <f t="shared" ref="FS5:FS35" si="26">TEXT(CA5,"امیدي - ")</f>
        <v>*</v>
      </c>
      <c r="FT5" s="32" t="str">
        <f t="shared" ref="FT5:FT35" si="27">TEXT(CB5,"مجلسي-")</f>
        <v>*</v>
      </c>
      <c r="FU5" s="33" t="str">
        <f t="shared" ref="FU5:FU35" si="28">TEXT(CC5,"مجلسي-")</f>
        <v>*</v>
      </c>
      <c r="FV5" s="32" t="str">
        <f t="shared" ref="FV5:FV35" si="29">TEXT(CD5,"گرجی - ")</f>
        <v>*</v>
      </c>
      <c r="FW5" s="33" t="str">
        <f t="shared" ref="FW5:FW35" si="30">TEXT(CE5,"گرجي-")</f>
        <v>*</v>
      </c>
      <c r="FX5" s="32" t="str">
        <f t="shared" ref="FX5:FX35" si="31">TEXT(CF5,"رضاحسيني-")</f>
        <v>*</v>
      </c>
      <c r="FY5" s="33" t="str">
        <f t="shared" ref="FY5:FY35" si="32">TEXT(CG5,"رضاحسيني-")</f>
        <v>*</v>
      </c>
      <c r="FZ5" s="32" t="str">
        <f t="shared" ref="FZ5:FZ35" si="33">TEXT(CH5,"حاجعلیپور-")</f>
        <v>*</v>
      </c>
      <c r="GA5" s="33" t="str">
        <f t="shared" ref="GA5:GA35" si="34">TEXT(CI5," حاجعلیپور-")</f>
        <v>*</v>
      </c>
      <c r="GB5" s="32" t="str">
        <f t="shared" ref="GB5:GB35" si="35">TEXT(CJ5,"قویدل-")</f>
        <v>*</v>
      </c>
      <c r="GC5" s="33" t="str">
        <f t="shared" ref="GC5:GC35" si="36">TEXT(CK5," قویدل-")</f>
        <v>*</v>
      </c>
      <c r="GD5" s="32" t="str">
        <f t="shared" ref="GD5:GD35" si="37">TEXT(CL5,"محمدي-")</f>
        <v>*</v>
      </c>
      <c r="GE5" s="33" t="str">
        <f t="shared" ref="GE5:GE35" si="38">TEXT(CM5,"محمدي-")</f>
        <v>*</v>
      </c>
      <c r="GF5" s="32" t="str">
        <f t="shared" ref="GF5:GF35" si="39">TEXT(CN5,"داداشي-")</f>
        <v>داداشي-</v>
      </c>
      <c r="GG5" s="33" t="str">
        <f t="shared" ref="GG5:GG35" si="40">TEXT(CO5,"داداشي-")</f>
        <v>*</v>
      </c>
      <c r="GH5" s="32" t="str">
        <f t="shared" ref="GH5:GH35" si="41">TEXT(CP5,"کاظميني - ")</f>
        <v>*</v>
      </c>
      <c r="GI5" s="33" t="str">
        <f t="shared" ref="GI5:GI35" si="42">TEXT(CQ5,"کاظميني -")</f>
        <v>*</v>
      </c>
      <c r="GJ5" s="32" t="str">
        <f t="shared" ref="GJ5:GJ35" si="43">TEXT(CR5,"بازرگان-")</f>
        <v>*</v>
      </c>
      <c r="GK5" s="33" t="str">
        <f t="shared" ref="GK5:GK35" si="44">TEXT(CS5,"بازرگان-")</f>
        <v>*</v>
      </c>
      <c r="GL5" s="32" t="str">
        <f t="shared" ref="GL5:GL35" si="45">TEXT(CT5,"نويد-")</f>
        <v>*</v>
      </c>
      <c r="GM5" s="33" t="str">
        <f t="shared" ref="GM5:GM35" si="46">TEXT(CU5,"نويد-")</f>
        <v>*</v>
      </c>
      <c r="GN5" s="32" t="str">
        <f t="shared" ref="GN5:GN35" si="47">TEXT(CV5,"طالبي-")</f>
        <v>*</v>
      </c>
      <c r="GO5" s="33" t="str">
        <f t="shared" ref="GO5:GO35" si="48">TEXT(CW5,"طالبي-")</f>
        <v>*</v>
      </c>
      <c r="GP5" s="32" t="str">
        <f t="shared" ref="GP5:GP35" si="49">TEXT(CX5,"بهشتي-")</f>
        <v>*</v>
      </c>
      <c r="GQ5" s="33" t="str">
        <f t="shared" ref="GQ5:GQ35" si="50">TEXT(CY5,"بهشتي-")</f>
        <v>*</v>
      </c>
      <c r="GR5" s="32" t="str">
        <f t="shared" ref="GR5:GR35" si="51">TEXT(CZ5,"علوی-")</f>
        <v>*</v>
      </c>
      <c r="GS5" s="33" t="str">
        <f t="shared" ref="GS5:GS35" si="52">TEXT(DA5,"علوی-")</f>
        <v>*</v>
      </c>
      <c r="GT5" s="32" t="str">
        <f t="shared" ref="GT5:GT35" si="53">TEXT(DB5,"اميدي-")</f>
        <v>*</v>
      </c>
      <c r="GU5" s="33" t="str">
        <f t="shared" ref="GU5:GU35" si="54">TEXT(DC5,"اميدي-")</f>
        <v>*</v>
      </c>
      <c r="GV5" s="32" t="str">
        <f t="shared" ref="GV5:GV35" si="55">TEXT(DD5,"م اله بخش-")</f>
        <v>*</v>
      </c>
      <c r="GW5" s="33" t="str">
        <f t="shared" ref="GW5:GW35" si="56">TEXT(DE5,"م اله بخش-")</f>
        <v>*</v>
      </c>
      <c r="GX5" s="32" t="str">
        <f t="shared" ref="GX5:GX35" si="57">TEXT(DF5,"عبدالهي-")</f>
        <v>*</v>
      </c>
      <c r="GY5" s="33" t="str">
        <f t="shared" ref="GY5:GY35" si="58">TEXT(DG5,"عبدالهي-")</f>
        <v>*</v>
      </c>
      <c r="GZ5" s="32" t="str">
        <f t="shared" ref="GZ5:GZ35" si="59">TEXT(DH5,"تاجبخش-")</f>
        <v>*</v>
      </c>
      <c r="HA5" s="33" t="str">
        <f t="shared" ref="HA5:HA35" si="60">TEXT(DI5,"تاجبخش-")</f>
        <v>*</v>
      </c>
      <c r="HB5" s="29">
        <f t="shared" ref="HB5:HB35" si="61">BB5</f>
        <v>1</v>
      </c>
      <c r="HC5" s="30" t="e">
        <f>#REF!</f>
        <v>#REF!</v>
      </c>
      <c r="HD5" s="32" t="str">
        <f t="shared" ref="HD5:HD35" si="62">TEXT(DL5,"سلوکي - ")</f>
        <v>*</v>
      </c>
      <c r="HE5" s="33" t="str">
        <f t="shared" ref="HE5:HE35" si="63">TEXT(DM5,"سلوکي-")</f>
        <v>*</v>
      </c>
      <c r="HF5" s="32" t="str">
        <f t="shared" ref="HF5:HF35" si="64">TEXT(DN5,"برزنوني-")</f>
        <v>*</v>
      </c>
      <c r="HG5" s="33" t="str">
        <f t="shared" ref="HG5:HG35" si="65">TEXT(DO5," برزنونی-")</f>
        <v>*</v>
      </c>
      <c r="HH5" s="32" t="str">
        <f t="shared" ref="HH5:HH35" si="66">TEXT(DP5,"برزنونی-")</f>
        <v>*</v>
      </c>
      <c r="HI5" s="33" t="str">
        <f t="shared" ref="HI5:HI35" si="67">TEXT(DQ5,"برزنونی-")</f>
        <v>*</v>
      </c>
      <c r="HJ5" s="32" t="str">
        <f t="shared" ref="HJ5:HJ35" si="68">TEXT(DR5,"سالمی-")</f>
        <v>*</v>
      </c>
      <c r="HK5" s="33" t="str">
        <f t="shared" ref="HK5:HK35" si="69">TEXT(DS5,"سالمي-")</f>
        <v>*</v>
      </c>
      <c r="HL5" s="29">
        <f t="shared" ref="HL5:HL35" si="70">BB5</f>
        <v>1</v>
      </c>
      <c r="HM5" s="30" t="e">
        <f>#REF!</f>
        <v>#REF!</v>
      </c>
      <c r="HN5" s="32" t="str">
        <f t="shared" ref="HN5:HN35" si="71">TEXT(DV5,"سالمی-")</f>
        <v>*</v>
      </c>
      <c r="HO5" s="33" t="str">
        <f t="shared" ref="HO5:HO35" si="72">TEXT(DW5,"سالمی-")</f>
        <v>*</v>
      </c>
      <c r="HP5" s="32" t="str">
        <f t="shared" ref="HP5:HP35" si="73">TEXT(DX5,"عبدالهی-")</f>
        <v>*</v>
      </c>
      <c r="HQ5" s="33" t="str">
        <f t="shared" ref="HQ5:HQ35" si="74">TEXT(DY5,"عبدالهی-")</f>
        <v>*</v>
      </c>
      <c r="HR5" s="32" t="str">
        <f t="shared" ref="HR5:HR35" si="75">TEXT(DZ5,"میرکریمی-")</f>
        <v>*</v>
      </c>
      <c r="HS5" s="33" t="str">
        <f t="shared" ref="HS5:HS35" si="76">TEXT(EA5,"میرکریمی-")</f>
        <v>*</v>
      </c>
      <c r="HT5" s="32" t="str">
        <f t="shared" ref="HT5:HT35" si="77">TEXT(EB5,"علوی-")</f>
        <v>*</v>
      </c>
      <c r="HU5" s="33" t="str">
        <f t="shared" ref="HU5:HU35" si="78">TEXT(EC5,"علوی-")</f>
        <v>*</v>
      </c>
      <c r="HV5" s="32" t="str">
        <f t="shared" ref="HV5:HV35" si="79">TEXT(ED5,"سلوکی-")</f>
        <v>*</v>
      </c>
      <c r="HW5" s="33" t="str">
        <f t="shared" ref="HW5:HW35" si="80">TEXT(EE5,"سلوکي-")</f>
        <v>*</v>
      </c>
      <c r="HX5" s="32" t="str">
        <f t="shared" ref="HX5:HX35" si="81">TEXT(EF5,"حسين خاني-")</f>
        <v>*</v>
      </c>
      <c r="HY5" s="33" t="str">
        <f t="shared" ref="HY5:HY35" si="82">TEXT(EG5,"حسين خاني-")</f>
        <v>*</v>
      </c>
      <c r="HZ5" s="32" t="str">
        <f t="shared" ref="HZ5:HZ35" si="83">TEXT(EH5,"علوي-")</f>
        <v>*</v>
      </c>
      <c r="IA5" s="33" t="str">
        <f t="shared" ref="IA5:IA35" si="84">TEXT(EI5,"علوي-")</f>
        <v>*</v>
      </c>
      <c r="IB5" s="32" t="str">
        <f t="shared" ref="IB5:IB35" si="85">TEXT(EJ5,"زارع زاده-")</f>
        <v>*</v>
      </c>
      <c r="IC5" s="33" t="str">
        <f t="shared" ref="IC5:IC35" si="86">TEXT(EK5,"زارع زاده-")</f>
        <v>*</v>
      </c>
      <c r="ID5" s="32" t="str">
        <f t="shared" ref="ID5:ID35" si="87">TEXT(EL5,"هاشمي-")</f>
        <v>*</v>
      </c>
      <c r="IE5" s="33" t="str">
        <f t="shared" ref="IE5:IE35" si="88">TEXT(EM5,"هاشمي-")</f>
        <v>*</v>
      </c>
      <c r="IF5" s="32" t="str">
        <f t="shared" ref="IF5:IF35" si="89">TEXT(EN5,"سلوکي- ")</f>
        <v>*</v>
      </c>
      <c r="IG5" s="33" t="str">
        <f t="shared" ref="IG5:IG35" si="90">TEXT(EO5,"سلوکي - ")</f>
        <v>*</v>
      </c>
      <c r="IH5" s="32"/>
      <c r="II5" s="33"/>
      <c r="IJ5" s="32"/>
      <c r="IK5" s="33"/>
      <c r="IL5" s="32"/>
      <c r="IM5" s="33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1"/>
      <c r="QU5" s="1"/>
      <c r="QV5" s="1"/>
      <c r="QW5" s="1"/>
      <c r="QX5" s="1"/>
      <c r="QY5" s="1"/>
      <c r="QZ5" s="1"/>
      <c r="RA5" s="1"/>
      <c r="RB5" s="1"/>
      <c r="RC5" s="21"/>
      <c r="RD5" s="335">
        <f t="shared" ref="RD5:RD35" si="91">BB5</f>
        <v>1</v>
      </c>
      <c r="RE5" s="30" t="e">
        <f>#REF!</f>
        <v>#REF!</v>
      </c>
      <c r="RF5" s="34" t="s">
        <v>33</v>
      </c>
      <c r="RG5" s="115" t="str">
        <f t="shared" ref="RG5:RG35" si="92">CONCATENATE(EV5,EX5,EZ5,FB5,FD5,FF5,FH5,FJ5,FL5,FN5,FP5,FR5,FT5,FV5,FX5,FZ5,GB5,GD5,GF5,GH5,GJ5,GL5,GN5,GP5,GR5,GT5,GV5,GX5,GZ5,HD5,HF5,HJ5)</f>
        <v>******************داداشي-*************</v>
      </c>
      <c r="RH5" s="116"/>
      <c r="RI5" s="336">
        <v>1</v>
      </c>
      <c r="RJ5" s="115" t="str">
        <f t="shared" ref="RJ5:RJ35" si="93">CONCATENATE(EW5,EY5,FA5,FC5,FE5,FG5,FI5,FK5,FM5,FO5,FQ5,FS5,FU5,FW5,FY5,GA5,GC5,GE5,GG5,GI5,GK5,GM5,GO5,GQ5,GS5,GU5,GW5,GY5,HA5,HE5,HG5,HK5)</f>
        <v>********************************</v>
      </c>
      <c r="RK5" s="105"/>
      <c r="RL5" s="335">
        <f t="shared" ref="RL5:RL35" si="94">BB5</f>
        <v>1</v>
      </c>
      <c r="RM5" s="30" t="e">
        <f>#REF!</f>
        <v>#REF!</v>
      </c>
      <c r="RN5" s="36" t="s">
        <v>29</v>
      </c>
      <c r="RO5" s="707" t="str">
        <f>CONCATENATE(HN5,HP5,HR5,HT5,HV5,HX5,HZ5,IB5,ID5,IF5,HH5)</f>
        <v>***********</v>
      </c>
      <c r="RP5" s="709"/>
      <c r="RQ5" s="35" t="s">
        <v>34</v>
      </c>
      <c r="RR5" s="707" t="str">
        <f>CONCATENATE(HO5,HQ5,HS5,HU5,HW5,HY5,IA5,IC5,IE5,IG5,HI5)</f>
        <v>***********</v>
      </c>
      <c r="RS5" s="708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</row>
    <row r="6" spans="1:507" s="2" customFormat="1" ht="72" customHeight="1" thickTop="1" thickBot="1">
      <c r="A6" s="373" t="s">
        <v>290</v>
      </c>
      <c r="B6" s="374" t="s">
        <v>307</v>
      </c>
      <c r="C6" s="375"/>
      <c r="D6" s="376"/>
      <c r="E6" s="312"/>
      <c r="F6" s="329" t="s">
        <v>106</v>
      </c>
      <c r="G6" s="330" t="s">
        <v>28</v>
      </c>
      <c r="H6" s="562" t="s">
        <v>202</v>
      </c>
      <c r="I6" s="563"/>
      <c r="J6" s="307" t="s">
        <v>355</v>
      </c>
      <c r="K6" s="566" t="s">
        <v>225</v>
      </c>
      <c r="L6" s="567"/>
      <c r="M6" s="303"/>
      <c r="N6" s="377" t="s">
        <v>198</v>
      </c>
      <c r="O6" s="303" t="s">
        <v>376</v>
      </c>
      <c r="P6" s="292"/>
      <c r="Q6" s="292"/>
      <c r="R6" s="304"/>
      <c r="S6" s="378" t="s">
        <v>193</v>
      </c>
      <c r="T6" s="289" t="s">
        <v>143</v>
      </c>
      <c r="U6" s="290" t="s">
        <v>204</v>
      </c>
      <c r="V6" s="291"/>
      <c r="W6" s="292"/>
      <c r="X6" s="297"/>
      <c r="Y6" s="297"/>
      <c r="Z6" s="296"/>
      <c r="AA6" s="297"/>
      <c r="AB6" s="298"/>
      <c r="AC6" s="334" t="s">
        <v>213</v>
      </c>
      <c r="AD6" s="645" t="str">
        <f>RJ5</f>
        <v>********************************</v>
      </c>
      <c r="AE6" s="646"/>
      <c r="AF6" s="646"/>
      <c r="AG6" s="646"/>
      <c r="AH6" s="646"/>
      <c r="AI6" s="646"/>
      <c r="AJ6" s="646"/>
      <c r="AK6" s="646"/>
      <c r="AL6" s="646"/>
      <c r="AM6" s="646"/>
      <c r="AN6" s="646"/>
      <c r="AO6" s="646"/>
      <c r="AP6" s="646"/>
      <c r="AQ6" s="646"/>
      <c r="AR6" s="646"/>
      <c r="AS6" s="617"/>
      <c r="AT6" s="618"/>
      <c r="AU6" s="618"/>
      <c r="AV6" s="618"/>
      <c r="AW6" s="618"/>
      <c r="AX6" s="619"/>
      <c r="AY6" s="1"/>
      <c r="AZ6" s="1"/>
      <c r="BA6" s="1"/>
      <c r="BB6" s="158">
        <v>2</v>
      </c>
      <c r="BC6" s="518" t="s">
        <v>41</v>
      </c>
      <c r="BD6" s="515" t="s">
        <v>32</v>
      </c>
      <c r="BE6" s="516" t="s">
        <v>32</v>
      </c>
      <c r="BF6" s="515" t="s">
        <v>32</v>
      </c>
      <c r="BG6" s="516" t="s">
        <v>32</v>
      </c>
      <c r="BH6" s="515" t="s">
        <v>32</v>
      </c>
      <c r="BI6" s="516" t="s">
        <v>32</v>
      </c>
      <c r="BJ6" s="515" t="s">
        <v>32</v>
      </c>
      <c r="BK6" s="516" t="s">
        <v>32</v>
      </c>
      <c r="BL6" s="515" t="s">
        <v>32</v>
      </c>
      <c r="BM6" s="516" t="s">
        <v>32</v>
      </c>
      <c r="BN6" s="515" t="s">
        <v>32</v>
      </c>
      <c r="BO6" s="516" t="s">
        <v>32</v>
      </c>
      <c r="BP6" s="515" t="s">
        <v>32</v>
      </c>
      <c r="BQ6" s="516" t="s">
        <v>32</v>
      </c>
      <c r="BR6" s="515" t="s">
        <v>32</v>
      </c>
      <c r="BS6" s="516" t="s">
        <v>32</v>
      </c>
      <c r="BT6" s="515" t="s">
        <v>32</v>
      </c>
      <c r="BU6" s="516" t="s">
        <v>32</v>
      </c>
      <c r="BV6" s="515" t="s">
        <v>32</v>
      </c>
      <c r="BW6" s="516" t="s">
        <v>32</v>
      </c>
      <c r="BX6" s="515" t="s">
        <v>32</v>
      </c>
      <c r="BY6" s="516" t="s">
        <v>32</v>
      </c>
      <c r="BZ6" s="515" t="s">
        <v>32</v>
      </c>
      <c r="CA6" s="516" t="s">
        <v>32</v>
      </c>
      <c r="CB6" s="515" t="s">
        <v>32</v>
      </c>
      <c r="CC6" s="516" t="s">
        <v>32</v>
      </c>
      <c r="CD6" s="515" t="s">
        <v>32</v>
      </c>
      <c r="CE6" s="516" t="s">
        <v>32</v>
      </c>
      <c r="CF6" s="515" t="s">
        <v>32</v>
      </c>
      <c r="CG6" s="516" t="s">
        <v>32</v>
      </c>
      <c r="CH6" s="515" t="s">
        <v>32</v>
      </c>
      <c r="CI6" s="516" t="s">
        <v>32</v>
      </c>
      <c r="CJ6" s="515" t="s">
        <v>32</v>
      </c>
      <c r="CK6" s="516" t="s">
        <v>32</v>
      </c>
      <c r="CL6" s="515" t="s">
        <v>32</v>
      </c>
      <c r="CM6" s="516" t="s">
        <v>32</v>
      </c>
      <c r="CN6" s="515">
        <v>1</v>
      </c>
      <c r="CO6" s="516" t="s">
        <v>32</v>
      </c>
      <c r="CP6" s="515" t="s">
        <v>32</v>
      </c>
      <c r="CQ6" s="516" t="s">
        <v>32</v>
      </c>
      <c r="CR6" s="515" t="s">
        <v>32</v>
      </c>
      <c r="CS6" s="516" t="s">
        <v>32</v>
      </c>
      <c r="CT6" s="515" t="s">
        <v>32</v>
      </c>
      <c r="CU6" s="516" t="s">
        <v>32</v>
      </c>
      <c r="CV6" s="515" t="s">
        <v>32</v>
      </c>
      <c r="CW6" s="516" t="s">
        <v>32</v>
      </c>
      <c r="CX6" s="515" t="s">
        <v>32</v>
      </c>
      <c r="CY6" s="516" t="s">
        <v>32</v>
      </c>
      <c r="CZ6" s="515" t="s">
        <v>32</v>
      </c>
      <c r="DA6" s="516" t="s">
        <v>32</v>
      </c>
      <c r="DB6" s="515" t="s">
        <v>32</v>
      </c>
      <c r="DC6" s="516" t="s">
        <v>32</v>
      </c>
      <c r="DD6" s="515" t="s">
        <v>32</v>
      </c>
      <c r="DE6" s="516" t="s">
        <v>32</v>
      </c>
      <c r="DF6" s="515" t="s">
        <v>32</v>
      </c>
      <c r="DG6" s="516" t="s">
        <v>32</v>
      </c>
      <c r="DH6" s="515" t="s">
        <v>32</v>
      </c>
      <c r="DI6" s="516" t="s">
        <v>32</v>
      </c>
      <c r="DJ6" s="29">
        <f t="shared" si="0"/>
        <v>2</v>
      </c>
      <c r="DK6" s="518" t="s">
        <v>41</v>
      </c>
      <c r="DL6" s="515" t="s">
        <v>32</v>
      </c>
      <c r="DM6" s="516" t="s">
        <v>32</v>
      </c>
      <c r="DN6" s="515" t="s">
        <v>32</v>
      </c>
      <c r="DO6" s="516" t="s">
        <v>32</v>
      </c>
      <c r="DP6" s="515" t="s">
        <v>32</v>
      </c>
      <c r="DQ6" s="516" t="s">
        <v>32</v>
      </c>
      <c r="DR6" s="515" t="s">
        <v>32</v>
      </c>
      <c r="DS6" s="516" t="s">
        <v>32</v>
      </c>
      <c r="DT6" s="29">
        <f t="shared" si="1"/>
        <v>2</v>
      </c>
      <c r="DU6" s="518" t="s">
        <v>41</v>
      </c>
      <c r="DV6" s="163" t="s">
        <v>32</v>
      </c>
      <c r="DW6" s="164" t="s">
        <v>32</v>
      </c>
      <c r="DX6" s="163" t="s">
        <v>32</v>
      </c>
      <c r="DY6" s="164" t="s">
        <v>32</v>
      </c>
      <c r="DZ6" s="163" t="s">
        <v>32</v>
      </c>
      <c r="EA6" s="164" t="s">
        <v>32</v>
      </c>
      <c r="EB6" s="163" t="s">
        <v>32</v>
      </c>
      <c r="EC6" s="164" t="s">
        <v>32</v>
      </c>
      <c r="ED6" s="163" t="s">
        <v>32</v>
      </c>
      <c r="EE6" s="164" t="s">
        <v>32</v>
      </c>
      <c r="EF6" s="163" t="s">
        <v>32</v>
      </c>
      <c r="EG6" s="164" t="s">
        <v>32</v>
      </c>
      <c r="EH6" s="163" t="s">
        <v>32</v>
      </c>
      <c r="EI6" s="164" t="s">
        <v>32</v>
      </c>
      <c r="EJ6" s="163" t="s">
        <v>32</v>
      </c>
      <c r="EK6" s="164" t="s">
        <v>32</v>
      </c>
      <c r="EL6" s="163" t="s">
        <v>32</v>
      </c>
      <c r="EM6" s="164" t="s">
        <v>32</v>
      </c>
      <c r="EN6" s="163" t="s">
        <v>32</v>
      </c>
      <c r="EO6" s="164" t="s">
        <v>32</v>
      </c>
      <c r="EP6" s="228"/>
      <c r="EQ6" s="31"/>
      <c r="ER6" s="7"/>
      <c r="ES6" s="7"/>
      <c r="ET6" s="29">
        <f t="shared" si="2"/>
        <v>2</v>
      </c>
      <c r="EU6" s="518" t="s">
        <v>41</v>
      </c>
      <c r="EV6" s="32" t="str">
        <f t="shared" si="3"/>
        <v>*</v>
      </c>
      <c r="EW6" s="33" t="str">
        <f t="shared" si="4"/>
        <v>*</v>
      </c>
      <c r="EX6" s="32" t="str">
        <f t="shared" ref="EX6:EX35" si="95">TEXT(BF6,"چراغی-")</f>
        <v>*</v>
      </c>
      <c r="EY6" s="33" t="str">
        <f t="shared" ref="EY6:EY35" si="96">TEXT(BG6,"چراغي-")</f>
        <v>*</v>
      </c>
      <c r="EZ6" s="32" t="str">
        <f t="shared" si="7"/>
        <v>*</v>
      </c>
      <c r="FA6" s="33" t="str">
        <f t="shared" si="8"/>
        <v>*</v>
      </c>
      <c r="FB6" s="32" t="str">
        <f t="shared" si="9"/>
        <v>*</v>
      </c>
      <c r="FC6" s="33" t="str">
        <f t="shared" si="10"/>
        <v>*</v>
      </c>
      <c r="FD6" s="32" t="str">
        <f t="shared" si="11"/>
        <v>*</v>
      </c>
      <c r="FE6" s="33" t="str">
        <f t="shared" si="12"/>
        <v>*</v>
      </c>
      <c r="FF6" s="32" t="str">
        <f t="shared" si="13"/>
        <v>*</v>
      </c>
      <c r="FG6" s="33" t="str">
        <f t="shared" si="14"/>
        <v>*</v>
      </c>
      <c r="FH6" s="32" t="str">
        <f t="shared" si="15"/>
        <v>*</v>
      </c>
      <c r="FI6" s="33" t="str">
        <f t="shared" si="16"/>
        <v>*</v>
      </c>
      <c r="FJ6" s="32" t="str">
        <f t="shared" si="17"/>
        <v>*</v>
      </c>
      <c r="FK6" s="33" t="str">
        <f t="shared" si="18"/>
        <v>*</v>
      </c>
      <c r="FL6" s="32" t="str">
        <f t="shared" si="19"/>
        <v>*</v>
      </c>
      <c r="FM6" s="33" t="str">
        <f t="shared" si="20"/>
        <v>*</v>
      </c>
      <c r="FN6" s="32" t="str">
        <f t="shared" si="21"/>
        <v>*</v>
      </c>
      <c r="FO6" s="33" t="str">
        <f t="shared" si="22"/>
        <v>*</v>
      </c>
      <c r="FP6" s="32" t="str">
        <f t="shared" si="23"/>
        <v>*</v>
      </c>
      <c r="FQ6" s="33" t="str">
        <f t="shared" si="24"/>
        <v>*</v>
      </c>
      <c r="FR6" s="32" t="str">
        <f t="shared" si="25"/>
        <v>*</v>
      </c>
      <c r="FS6" s="33" t="str">
        <f t="shared" si="26"/>
        <v>*</v>
      </c>
      <c r="FT6" s="32" t="str">
        <f t="shared" si="27"/>
        <v>*</v>
      </c>
      <c r="FU6" s="33" t="str">
        <f t="shared" si="28"/>
        <v>*</v>
      </c>
      <c r="FV6" s="32" t="str">
        <f t="shared" si="29"/>
        <v>*</v>
      </c>
      <c r="FW6" s="33" t="str">
        <f t="shared" si="30"/>
        <v>*</v>
      </c>
      <c r="FX6" s="32" t="str">
        <f t="shared" si="31"/>
        <v>*</v>
      </c>
      <c r="FY6" s="33" t="str">
        <f t="shared" si="32"/>
        <v>*</v>
      </c>
      <c r="FZ6" s="32" t="str">
        <f t="shared" si="33"/>
        <v>*</v>
      </c>
      <c r="GA6" s="33" t="str">
        <f t="shared" si="34"/>
        <v>*</v>
      </c>
      <c r="GB6" s="32" t="str">
        <f t="shared" si="35"/>
        <v>*</v>
      </c>
      <c r="GC6" s="33" t="str">
        <f t="shared" si="36"/>
        <v>*</v>
      </c>
      <c r="GD6" s="32" t="str">
        <f t="shared" si="37"/>
        <v>*</v>
      </c>
      <c r="GE6" s="33" t="str">
        <f t="shared" si="38"/>
        <v>*</v>
      </c>
      <c r="GF6" s="32" t="str">
        <f t="shared" si="39"/>
        <v>داداشي-</v>
      </c>
      <c r="GG6" s="33" t="str">
        <f t="shared" si="40"/>
        <v>*</v>
      </c>
      <c r="GH6" s="32" t="str">
        <f t="shared" si="41"/>
        <v>*</v>
      </c>
      <c r="GI6" s="33" t="str">
        <f t="shared" si="42"/>
        <v>*</v>
      </c>
      <c r="GJ6" s="32" t="str">
        <f t="shared" si="43"/>
        <v>*</v>
      </c>
      <c r="GK6" s="33" t="str">
        <f t="shared" si="44"/>
        <v>*</v>
      </c>
      <c r="GL6" s="32" t="str">
        <f t="shared" si="45"/>
        <v>*</v>
      </c>
      <c r="GM6" s="33" t="str">
        <f t="shared" si="46"/>
        <v>*</v>
      </c>
      <c r="GN6" s="32" t="str">
        <f t="shared" si="47"/>
        <v>*</v>
      </c>
      <c r="GO6" s="33" t="str">
        <f t="shared" si="48"/>
        <v>*</v>
      </c>
      <c r="GP6" s="32" t="str">
        <f t="shared" si="49"/>
        <v>*</v>
      </c>
      <c r="GQ6" s="33" t="str">
        <f t="shared" si="50"/>
        <v>*</v>
      </c>
      <c r="GR6" s="32" t="str">
        <f t="shared" si="51"/>
        <v>*</v>
      </c>
      <c r="GS6" s="33" t="str">
        <f t="shared" si="52"/>
        <v>*</v>
      </c>
      <c r="GT6" s="32" t="str">
        <f t="shared" si="53"/>
        <v>*</v>
      </c>
      <c r="GU6" s="33" t="str">
        <f t="shared" si="54"/>
        <v>*</v>
      </c>
      <c r="GV6" s="32" t="str">
        <f t="shared" si="55"/>
        <v>*</v>
      </c>
      <c r="GW6" s="33" t="str">
        <f t="shared" si="56"/>
        <v>*</v>
      </c>
      <c r="GX6" s="32" t="str">
        <f t="shared" si="57"/>
        <v>*</v>
      </c>
      <c r="GY6" s="33" t="str">
        <f t="shared" si="58"/>
        <v>*</v>
      </c>
      <c r="GZ6" s="32" t="str">
        <f t="shared" si="59"/>
        <v>*</v>
      </c>
      <c r="HA6" s="33" t="str">
        <f t="shared" si="60"/>
        <v>*</v>
      </c>
      <c r="HB6" s="29">
        <f t="shared" si="61"/>
        <v>2</v>
      </c>
      <c r="HC6" s="30" t="e">
        <f>#REF!</f>
        <v>#REF!</v>
      </c>
      <c r="HD6" s="32" t="str">
        <f t="shared" si="62"/>
        <v>*</v>
      </c>
      <c r="HE6" s="33" t="str">
        <f t="shared" si="63"/>
        <v>*</v>
      </c>
      <c r="HF6" s="32" t="str">
        <f t="shared" si="64"/>
        <v>*</v>
      </c>
      <c r="HG6" s="33" t="str">
        <f t="shared" si="65"/>
        <v>*</v>
      </c>
      <c r="HH6" s="32" t="str">
        <f t="shared" si="66"/>
        <v>*</v>
      </c>
      <c r="HI6" s="33" t="str">
        <f t="shared" si="67"/>
        <v>*</v>
      </c>
      <c r="HJ6" s="32" t="str">
        <f t="shared" si="68"/>
        <v>*</v>
      </c>
      <c r="HK6" s="33" t="str">
        <f t="shared" si="69"/>
        <v>*</v>
      </c>
      <c r="HL6" s="29">
        <f t="shared" si="70"/>
        <v>2</v>
      </c>
      <c r="HM6" s="30" t="e">
        <f>#REF!</f>
        <v>#REF!</v>
      </c>
      <c r="HN6" s="32" t="str">
        <f t="shared" si="71"/>
        <v>*</v>
      </c>
      <c r="HO6" s="33" t="str">
        <f t="shared" si="72"/>
        <v>*</v>
      </c>
      <c r="HP6" s="32" t="str">
        <f t="shared" si="73"/>
        <v>*</v>
      </c>
      <c r="HQ6" s="33" t="str">
        <f t="shared" si="74"/>
        <v>*</v>
      </c>
      <c r="HR6" s="32" t="str">
        <f t="shared" si="75"/>
        <v>*</v>
      </c>
      <c r="HS6" s="33" t="str">
        <f t="shared" si="76"/>
        <v>*</v>
      </c>
      <c r="HT6" s="32" t="str">
        <f t="shared" si="77"/>
        <v>*</v>
      </c>
      <c r="HU6" s="33" t="str">
        <f t="shared" si="78"/>
        <v>*</v>
      </c>
      <c r="HV6" s="32" t="str">
        <f t="shared" si="79"/>
        <v>*</v>
      </c>
      <c r="HW6" s="33" t="str">
        <f t="shared" si="80"/>
        <v>*</v>
      </c>
      <c r="HX6" s="32" t="str">
        <f t="shared" si="81"/>
        <v>*</v>
      </c>
      <c r="HY6" s="33" t="str">
        <f t="shared" si="82"/>
        <v>*</v>
      </c>
      <c r="HZ6" s="32" t="str">
        <f t="shared" si="83"/>
        <v>*</v>
      </c>
      <c r="IA6" s="33" t="str">
        <f t="shared" si="84"/>
        <v>*</v>
      </c>
      <c r="IB6" s="32" t="str">
        <f t="shared" si="85"/>
        <v>*</v>
      </c>
      <c r="IC6" s="33" t="str">
        <f t="shared" si="86"/>
        <v>*</v>
      </c>
      <c r="ID6" s="32" t="str">
        <f t="shared" si="87"/>
        <v>*</v>
      </c>
      <c r="IE6" s="33" t="str">
        <f t="shared" si="88"/>
        <v>*</v>
      </c>
      <c r="IF6" s="32" t="str">
        <f t="shared" si="89"/>
        <v>*</v>
      </c>
      <c r="IG6" s="33" t="str">
        <f t="shared" si="90"/>
        <v>*</v>
      </c>
      <c r="IH6" s="32"/>
      <c r="II6" s="33"/>
      <c r="IJ6" s="32"/>
      <c r="IK6" s="33"/>
      <c r="IL6" s="32"/>
      <c r="IM6" s="33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1"/>
      <c r="QU6" s="1"/>
      <c r="QV6" s="1"/>
      <c r="QW6" s="1"/>
      <c r="QX6" s="1"/>
      <c r="QY6" s="1"/>
      <c r="QZ6" s="1"/>
      <c r="RA6" s="1"/>
      <c r="RB6" s="1"/>
      <c r="RC6" s="21"/>
      <c r="RD6" s="335">
        <f t="shared" si="91"/>
        <v>2</v>
      </c>
      <c r="RE6" s="30" t="e">
        <f>#REF!</f>
        <v>#REF!</v>
      </c>
      <c r="RF6" s="34" t="s">
        <v>33</v>
      </c>
      <c r="RG6" s="115" t="str">
        <f t="shared" si="92"/>
        <v>******************داداشي-*************</v>
      </c>
      <c r="RH6" s="116"/>
      <c r="RI6" s="336">
        <v>2</v>
      </c>
      <c r="RJ6" s="115" t="str">
        <f t="shared" si="93"/>
        <v>********************************</v>
      </c>
      <c r="RK6" s="105"/>
      <c r="RL6" s="335">
        <f t="shared" si="94"/>
        <v>2</v>
      </c>
      <c r="RM6" s="30" t="e">
        <f>#REF!</f>
        <v>#REF!</v>
      </c>
      <c r="RN6" s="36" t="s">
        <v>29</v>
      </c>
      <c r="RO6" s="707" t="str">
        <f t="shared" ref="RO6:RO35" si="97">CONCATENATE(HN6,HP6,HR6,HT6,HV6,HX6,HZ6,IB6,ID6,IF6,HH6)</f>
        <v>***********</v>
      </c>
      <c r="RP6" s="709"/>
      <c r="RQ6" s="35" t="s">
        <v>34</v>
      </c>
      <c r="RR6" s="707" t="str">
        <f t="shared" ref="RR6:RR35" si="98">CONCATENATE(HO6,HQ6,HS6,HU6,HW6,HY6,IA6,IC6,IE6,IG6,HI6)</f>
        <v>***********</v>
      </c>
      <c r="RS6" s="708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</row>
    <row r="7" spans="1:507" s="2" customFormat="1" ht="72" customHeight="1" thickTop="1" thickBot="1">
      <c r="A7" s="550" t="s">
        <v>291</v>
      </c>
      <c r="B7" s="552" t="s">
        <v>231</v>
      </c>
      <c r="C7" s="474" t="s">
        <v>128</v>
      </c>
      <c r="D7" s="475" t="s">
        <v>351</v>
      </c>
      <c r="E7" s="313"/>
      <c r="F7" s="338" t="s">
        <v>293</v>
      </c>
      <c r="G7" s="339" t="s">
        <v>28</v>
      </c>
      <c r="H7" s="564" t="s">
        <v>294</v>
      </c>
      <c r="I7" s="565"/>
      <c r="J7" s="491" t="s">
        <v>81</v>
      </c>
      <c r="K7" s="558" t="s">
        <v>225</v>
      </c>
      <c r="L7" s="559"/>
      <c r="M7" s="491"/>
      <c r="N7" s="381" t="s">
        <v>191</v>
      </c>
      <c r="O7" s="491" t="s">
        <v>82</v>
      </c>
      <c r="P7" s="381" t="s">
        <v>192</v>
      </c>
      <c r="Q7" s="486" t="s">
        <v>163</v>
      </c>
      <c r="R7" s="488" t="s">
        <v>343</v>
      </c>
      <c r="S7" s="489"/>
      <c r="T7" s="489"/>
      <c r="U7" s="490"/>
      <c r="V7" s="381" t="s">
        <v>131</v>
      </c>
      <c r="W7" s="300"/>
      <c r="X7" s="301"/>
      <c r="Y7" s="382" t="s">
        <v>199</v>
      </c>
      <c r="Z7" s="299" t="s">
        <v>184</v>
      </c>
      <c r="AA7" s="383"/>
      <c r="AB7" s="384"/>
      <c r="AC7" s="343" t="s">
        <v>214</v>
      </c>
      <c r="AD7" s="612" t="str">
        <f>RI77</f>
        <v>*****************</v>
      </c>
      <c r="AE7" s="607"/>
      <c r="AF7" s="607"/>
      <c r="AG7" s="607"/>
      <c r="AH7" s="607"/>
      <c r="AI7" s="607"/>
      <c r="AJ7" s="607"/>
      <c r="AK7" s="607"/>
      <c r="AL7" s="613"/>
      <c r="AM7" s="344" t="s">
        <v>211</v>
      </c>
      <c r="AN7" s="607" t="str">
        <f>RI113</f>
        <v>*******************</v>
      </c>
      <c r="AO7" s="607"/>
      <c r="AP7" s="607"/>
      <c r="AQ7" s="607"/>
      <c r="AR7" s="607"/>
      <c r="AS7" s="617"/>
      <c r="AT7" s="618"/>
      <c r="AU7" s="618"/>
      <c r="AV7" s="618"/>
      <c r="AW7" s="618"/>
      <c r="AX7" s="619"/>
      <c r="AY7" s="1"/>
      <c r="AZ7" s="1"/>
      <c r="BA7" s="1"/>
      <c r="BB7" s="158">
        <v>3</v>
      </c>
      <c r="BC7" s="159" t="s">
        <v>42</v>
      </c>
      <c r="BD7" s="515" t="s">
        <v>32</v>
      </c>
      <c r="BE7" s="516" t="s">
        <v>32</v>
      </c>
      <c r="BF7" s="515" t="s">
        <v>32</v>
      </c>
      <c r="BG7" s="516" t="s">
        <v>32</v>
      </c>
      <c r="BH7" s="515" t="s">
        <v>32</v>
      </c>
      <c r="BI7" s="516" t="s">
        <v>32</v>
      </c>
      <c r="BJ7" s="515" t="s">
        <v>32</v>
      </c>
      <c r="BK7" s="516" t="s">
        <v>32</v>
      </c>
      <c r="BL7" s="515" t="s">
        <v>32</v>
      </c>
      <c r="BM7" s="516" t="s">
        <v>32</v>
      </c>
      <c r="BN7" s="515" t="s">
        <v>32</v>
      </c>
      <c r="BO7" s="516" t="s">
        <v>32</v>
      </c>
      <c r="BP7" s="515" t="s">
        <v>32</v>
      </c>
      <c r="BQ7" s="516" t="s">
        <v>32</v>
      </c>
      <c r="BR7" s="515" t="s">
        <v>32</v>
      </c>
      <c r="BS7" s="516" t="s">
        <v>32</v>
      </c>
      <c r="BT7" s="515" t="s">
        <v>32</v>
      </c>
      <c r="BU7" s="516" t="s">
        <v>32</v>
      </c>
      <c r="BV7" s="515" t="s">
        <v>32</v>
      </c>
      <c r="BW7" s="516" t="s">
        <v>32</v>
      </c>
      <c r="BX7" s="515" t="s">
        <v>32</v>
      </c>
      <c r="BY7" s="516" t="s">
        <v>32</v>
      </c>
      <c r="BZ7" s="515" t="s">
        <v>32</v>
      </c>
      <c r="CA7" s="516" t="s">
        <v>32</v>
      </c>
      <c r="CB7" s="515" t="s">
        <v>32</v>
      </c>
      <c r="CC7" s="516" t="s">
        <v>32</v>
      </c>
      <c r="CD7" s="515" t="s">
        <v>32</v>
      </c>
      <c r="CE7" s="516" t="s">
        <v>32</v>
      </c>
      <c r="CF7" s="515" t="s">
        <v>32</v>
      </c>
      <c r="CG7" s="516" t="s">
        <v>32</v>
      </c>
      <c r="CH7" s="515" t="s">
        <v>32</v>
      </c>
      <c r="CI7" s="516" t="s">
        <v>32</v>
      </c>
      <c r="CJ7" s="515" t="s">
        <v>32</v>
      </c>
      <c r="CK7" s="516" t="s">
        <v>32</v>
      </c>
      <c r="CL7" s="515" t="s">
        <v>32</v>
      </c>
      <c r="CM7" s="516" t="s">
        <v>32</v>
      </c>
      <c r="CN7" s="515">
        <v>1</v>
      </c>
      <c r="CO7" s="516" t="s">
        <v>32</v>
      </c>
      <c r="CP7" s="515" t="s">
        <v>32</v>
      </c>
      <c r="CQ7" s="516" t="s">
        <v>32</v>
      </c>
      <c r="CR7" s="515" t="s">
        <v>32</v>
      </c>
      <c r="CS7" s="516" t="s">
        <v>32</v>
      </c>
      <c r="CT7" s="515" t="s">
        <v>32</v>
      </c>
      <c r="CU7" s="516" t="s">
        <v>32</v>
      </c>
      <c r="CV7" s="515" t="s">
        <v>32</v>
      </c>
      <c r="CW7" s="516" t="s">
        <v>32</v>
      </c>
      <c r="CX7" s="515" t="s">
        <v>32</v>
      </c>
      <c r="CY7" s="516" t="s">
        <v>32</v>
      </c>
      <c r="CZ7" s="515" t="s">
        <v>32</v>
      </c>
      <c r="DA7" s="516" t="s">
        <v>32</v>
      </c>
      <c r="DB7" s="515" t="s">
        <v>32</v>
      </c>
      <c r="DC7" s="516" t="s">
        <v>32</v>
      </c>
      <c r="DD7" s="515" t="s">
        <v>32</v>
      </c>
      <c r="DE7" s="516" t="s">
        <v>32</v>
      </c>
      <c r="DF7" s="515" t="s">
        <v>32</v>
      </c>
      <c r="DG7" s="516" t="s">
        <v>32</v>
      </c>
      <c r="DH7" s="515" t="s">
        <v>32</v>
      </c>
      <c r="DI7" s="516" t="s">
        <v>32</v>
      </c>
      <c r="DJ7" s="29">
        <f t="shared" si="0"/>
        <v>3</v>
      </c>
      <c r="DK7" s="159" t="s">
        <v>42</v>
      </c>
      <c r="DL7" s="515" t="s">
        <v>32</v>
      </c>
      <c r="DM7" s="516" t="s">
        <v>32</v>
      </c>
      <c r="DN7" s="515" t="s">
        <v>32</v>
      </c>
      <c r="DO7" s="516" t="s">
        <v>32</v>
      </c>
      <c r="DP7" s="515" t="s">
        <v>32</v>
      </c>
      <c r="DQ7" s="516" t="s">
        <v>32</v>
      </c>
      <c r="DR7" s="515" t="s">
        <v>32</v>
      </c>
      <c r="DS7" s="516" t="s">
        <v>32</v>
      </c>
      <c r="DT7" s="29">
        <f t="shared" si="1"/>
        <v>3</v>
      </c>
      <c r="DU7" s="159" t="s">
        <v>42</v>
      </c>
      <c r="DV7" s="163" t="s">
        <v>32</v>
      </c>
      <c r="DW7" s="164" t="s">
        <v>32</v>
      </c>
      <c r="DX7" s="163" t="s">
        <v>32</v>
      </c>
      <c r="DY7" s="164" t="s">
        <v>32</v>
      </c>
      <c r="DZ7" s="163" t="s">
        <v>32</v>
      </c>
      <c r="EA7" s="164" t="s">
        <v>32</v>
      </c>
      <c r="EB7" s="163" t="s">
        <v>32</v>
      </c>
      <c r="EC7" s="164" t="s">
        <v>32</v>
      </c>
      <c r="ED7" s="163" t="s">
        <v>32</v>
      </c>
      <c r="EE7" s="164" t="s">
        <v>32</v>
      </c>
      <c r="EF7" s="163" t="s">
        <v>32</v>
      </c>
      <c r="EG7" s="164" t="s">
        <v>32</v>
      </c>
      <c r="EH7" s="163" t="s">
        <v>32</v>
      </c>
      <c r="EI7" s="164" t="s">
        <v>32</v>
      </c>
      <c r="EJ7" s="163" t="s">
        <v>32</v>
      </c>
      <c r="EK7" s="164" t="s">
        <v>32</v>
      </c>
      <c r="EL7" s="163" t="s">
        <v>32</v>
      </c>
      <c r="EM7" s="164" t="s">
        <v>32</v>
      </c>
      <c r="EN7" s="163" t="s">
        <v>32</v>
      </c>
      <c r="EO7" s="164" t="s">
        <v>32</v>
      </c>
      <c r="EP7" s="228"/>
      <c r="EQ7" s="31"/>
      <c r="ER7" s="7"/>
      <c r="ES7" s="7"/>
      <c r="ET7" s="29">
        <f t="shared" si="2"/>
        <v>3</v>
      </c>
      <c r="EU7" s="159" t="s">
        <v>42</v>
      </c>
      <c r="EV7" s="32" t="str">
        <f t="shared" si="3"/>
        <v>*</v>
      </c>
      <c r="EW7" s="33" t="str">
        <f t="shared" si="4"/>
        <v>*</v>
      </c>
      <c r="EX7" s="32" t="str">
        <f t="shared" si="95"/>
        <v>*</v>
      </c>
      <c r="EY7" s="33" t="str">
        <f t="shared" si="96"/>
        <v>*</v>
      </c>
      <c r="EZ7" s="32" t="str">
        <f t="shared" si="7"/>
        <v>*</v>
      </c>
      <c r="FA7" s="33" t="str">
        <f t="shared" si="8"/>
        <v>*</v>
      </c>
      <c r="FB7" s="32" t="str">
        <f t="shared" si="9"/>
        <v>*</v>
      </c>
      <c r="FC7" s="33" t="str">
        <f t="shared" si="10"/>
        <v>*</v>
      </c>
      <c r="FD7" s="32" t="str">
        <f t="shared" si="11"/>
        <v>*</v>
      </c>
      <c r="FE7" s="33" t="str">
        <f t="shared" si="12"/>
        <v>*</v>
      </c>
      <c r="FF7" s="32" t="str">
        <f t="shared" si="13"/>
        <v>*</v>
      </c>
      <c r="FG7" s="33" t="str">
        <f t="shared" si="14"/>
        <v>*</v>
      </c>
      <c r="FH7" s="32" t="str">
        <f t="shared" si="15"/>
        <v>*</v>
      </c>
      <c r="FI7" s="33" t="str">
        <f t="shared" si="16"/>
        <v>*</v>
      </c>
      <c r="FJ7" s="32" t="str">
        <f t="shared" si="17"/>
        <v>*</v>
      </c>
      <c r="FK7" s="33" t="str">
        <f t="shared" si="18"/>
        <v>*</v>
      </c>
      <c r="FL7" s="32" t="str">
        <f t="shared" si="19"/>
        <v>*</v>
      </c>
      <c r="FM7" s="33" t="str">
        <f t="shared" si="20"/>
        <v>*</v>
      </c>
      <c r="FN7" s="32" t="str">
        <f t="shared" si="21"/>
        <v>*</v>
      </c>
      <c r="FO7" s="33" t="str">
        <f t="shared" si="22"/>
        <v>*</v>
      </c>
      <c r="FP7" s="32" t="str">
        <f t="shared" si="23"/>
        <v>*</v>
      </c>
      <c r="FQ7" s="33" t="str">
        <f t="shared" si="24"/>
        <v>*</v>
      </c>
      <c r="FR7" s="32" t="str">
        <f t="shared" si="25"/>
        <v>*</v>
      </c>
      <c r="FS7" s="33" t="str">
        <f t="shared" si="26"/>
        <v>*</v>
      </c>
      <c r="FT7" s="32" t="str">
        <f t="shared" si="27"/>
        <v>*</v>
      </c>
      <c r="FU7" s="33" t="str">
        <f t="shared" si="28"/>
        <v>*</v>
      </c>
      <c r="FV7" s="32" t="str">
        <f t="shared" si="29"/>
        <v>*</v>
      </c>
      <c r="FW7" s="33" t="str">
        <f t="shared" si="30"/>
        <v>*</v>
      </c>
      <c r="FX7" s="32" t="str">
        <f t="shared" si="31"/>
        <v>*</v>
      </c>
      <c r="FY7" s="33" t="str">
        <f t="shared" si="32"/>
        <v>*</v>
      </c>
      <c r="FZ7" s="32" t="str">
        <f t="shared" si="33"/>
        <v>*</v>
      </c>
      <c r="GA7" s="33" t="str">
        <f t="shared" si="34"/>
        <v>*</v>
      </c>
      <c r="GB7" s="32" t="str">
        <f t="shared" si="35"/>
        <v>*</v>
      </c>
      <c r="GC7" s="33" t="str">
        <f t="shared" si="36"/>
        <v>*</v>
      </c>
      <c r="GD7" s="32" t="str">
        <f t="shared" si="37"/>
        <v>*</v>
      </c>
      <c r="GE7" s="33" t="str">
        <f t="shared" si="38"/>
        <v>*</v>
      </c>
      <c r="GF7" s="32" t="str">
        <f t="shared" si="39"/>
        <v>داداشي-</v>
      </c>
      <c r="GG7" s="33" t="str">
        <f t="shared" si="40"/>
        <v>*</v>
      </c>
      <c r="GH7" s="32" t="str">
        <f t="shared" si="41"/>
        <v>*</v>
      </c>
      <c r="GI7" s="33" t="str">
        <f t="shared" si="42"/>
        <v>*</v>
      </c>
      <c r="GJ7" s="32" t="str">
        <f t="shared" si="43"/>
        <v>*</v>
      </c>
      <c r="GK7" s="33" t="str">
        <f t="shared" si="44"/>
        <v>*</v>
      </c>
      <c r="GL7" s="32" t="str">
        <f t="shared" si="45"/>
        <v>*</v>
      </c>
      <c r="GM7" s="33" t="str">
        <f t="shared" si="46"/>
        <v>*</v>
      </c>
      <c r="GN7" s="32" t="str">
        <f t="shared" si="47"/>
        <v>*</v>
      </c>
      <c r="GO7" s="33" t="str">
        <f t="shared" si="48"/>
        <v>*</v>
      </c>
      <c r="GP7" s="32" t="str">
        <f t="shared" si="49"/>
        <v>*</v>
      </c>
      <c r="GQ7" s="33" t="str">
        <f t="shared" si="50"/>
        <v>*</v>
      </c>
      <c r="GR7" s="32" t="str">
        <f t="shared" si="51"/>
        <v>*</v>
      </c>
      <c r="GS7" s="33" t="str">
        <f t="shared" si="52"/>
        <v>*</v>
      </c>
      <c r="GT7" s="32" t="str">
        <f t="shared" si="53"/>
        <v>*</v>
      </c>
      <c r="GU7" s="33" t="str">
        <f t="shared" si="54"/>
        <v>*</v>
      </c>
      <c r="GV7" s="32" t="str">
        <f t="shared" si="55"/>
        <v>*</v>
      </c>
      <c r="GW7" s="33" t="str">
        <f t="shared" si="56"/>
        <v>*</v>
      </c>
      <c r="GX7" s="32" t="str">
        <f t="shared" si="57"/>
        <v>*</v>
      </c>
      <c r="GY7" s="33" t="str">
        <f t="shared" si="58"/>
        <v>*</v>
      </c>
      <c r="GZ7" s="32" t="str">
        <f t="shared" si="59"/>
        <v>*</v>
      </c>
      <c r="HA7" s="33" t="str">
        <f t="shared" si="60"/>
        <v>*</v>
      </c>
      <c r="HB7" s="29">
        <f t="shared" si="61"/>
        <v>3</v>
      </c>
      <c r="HC7" s="30" t="e">
        <f>#REF!</f>
        <v>#REF!</v>
      </c>
      <c r="HD7" s="32" t="str">
        <f t="shared" si="62"/>
        <v>*</v>
      </c>
      <c r="HE7" s="33" t="str">
        <f t="shared" si="63"/>
        <v>*</v>
      </c>
      <c r="HF7" s="32" t="str">
        <f t="shared" si="64"/>
        <v>*</v>
      </c>
      <c r="HG7" s="33" t="str">
        <f t="shared" si="65"/>
        <v>*</v>
      </c>
      <c r="HH7" s="32" t="str">
        <f t="shared" si="66"/>
        <v>*</v>
      </c>
      <c r="HI7" s="33" t="str">
        <f t="shared" si="67"/>
        <v>*</v>
      </c>
      <c r="HJ7" s="32" t="str">
        <f t="shared" si="68"/>
        <v>*</v>
      </c>
      <c r="HK7" s="33" t="str">
        <f t="shared" si="69"/>
        <v>*</v>
      </c>
      <c r="HL7" s="29">
        <f t="shared" si="70"/>
        <v>3</v>
      </c>
      <c r="HM7" s="30" t="e">
        <f>#REF!</f>
        <v>#REF!</v>
      </c>
      <c r="HN7" s="32" t="str">
        <f t="shared" si="71"/>
        <v>*</v>
      </c>
      <c r="HO7" s="33" t="str">
        <f t="shared" si="72"/>
        <v>*</v>
      </c>
      <c r="HP7" s="32" t="str">
        <f t="shared" si="73"/>
        <v>*</v>
      </c>
      <c r="HQ7" s="33" t="str">
        <f t="shared" si="74"/>
        <v>*</v>
      </c>
      <c r="HR7" s="32" t="str">
        <f t="shared" si="75"/>
        <v>*</v>
      </c>
      <c r="HS7" s="33" t="str">
        <f t="shared" si="76"/>
        <v>*</v>
      </c>
      <c r="HT7" s="32" t="str">
        <f t="shared" si="77"/>
        <v>*</v>
      </c>
      <c r="HU7" s="33" t="str">
        <f t="shared" si="78"/>
        <v>*</v>
      </c>
      <c r="HV7" s="32" t="str">
        <f t="shared" si="79"/>
        <v>*</v>
      </c>
      <c r="HW7" s="33" t="str">
        <f t="shared" si="80"/>
        <v>*</v>
      </c>
      <c r="HX7" s="32" t="str">
        <f t="shared" si="81"/>
        <v>*</v>
      </c>
      <c r="HY7" s="33" t="str">
        <f t="shared" si="82"/>
        <v>*</v>
      </c>
      <c r="HZ7" s="32" t="str">
        <f t="shared" si="83"/>
        <v>*</v>
      </c>
      <c r="IA7" s="33" t="str">
        <f t="shared" si="84"/>
        <v>*</v>
      </c>
      <c r="IB7" s="32" t="str">
        <f t="shared" si="85"/>
        <v>*</v>
      </c>
      <c r="IC7" s="33" t="str">
        <f t="shared" si="86"/>
        <v>*</v>
      </c>
      <c r="ID7" s="32" t="str">
        <f t="shared" si="87"/>
        <v>*</v>
      </c>
      <c r="IE7" s="33" t="str">
        <f t="shared" si="88"/>
        <v>*</v>
      </c>
      <c r="IF7" s="32" t="str">
        <f t="shared" si="89"/>
        <v>*</v>
      </c>
      <c r="IG7" s="33" t="str">
        <f t="shared" si="90"/>
        <v>*</v>
      </c>
      <c r="IH7" s="32"/>
      <c r="II7" s="33"/>
      <c r="IJ7" s="32"/>
      <c r="IK7" s="33"/>
      <c r="IL7" s="32"/>
      <c r="IM7" s="33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1"/>
      <c r="QU7" s="1"/>
      <c r="QV7" s="1"/>
      <c r="QW7" s="1"/>
      <c r="QX7" s="1"/>
      <c r="QY7" s="1"/>
      <c r="QZ7" s="1"/>
      <c r="RA7" s="1"/>
      <c r="RB7" s="1"/>
      <c r="RC7" s="21"/>
      <c r="RD7" s="335">
        <f t="shared" si="91"/>
        <v>3</v>
      </c>
      <c r="RE7" s="30" t="e">
        <f>#REF!</f>
        <v>#REF!</v>
      </c>
      <c r="RF7" s="34" t="s">
        <v>33</v>
      </c>
      <c r="RG7" s="115" t="str">
        <f t="shared" si="92"/>
        <v>******************داداشي-*************</v>
      </c>
      <c r="RH7" s="116"/>
      <c r="RI7" s="336">
        <v>3</v>
      </c>
      <c r="RJ7" s="115" t="str">
        <f t="shared" si="93"/>
        <v>********************************</v>
      </c>
      <c r="RK7" s="105"/>
      <c r="RL7" s="335">
        <f t="shared" si="94"/>
        <v>3</v>
      </c>
      <c r="RM7" s="30" t="e">
        <f>#REF!</f>
        <v>#REF!</v>
      </c>
      <c r="RN7" s="36" t="s">
        <v>29</v>
      </c>
      <c r="RO7" s="707" t="str">
        <f t="shared" si="97"/>
        <v>***********</v>
      </c>
      <c r="RP7" s="709"/>
      <c r="RQ7" s="35" t="s">
        <v>34</v>
      </c>
      <c r="RR7" s="707" t="str">
        <f t="shared" si="98"/>
        <v>***********</v>
      </c>
      <c r="RS7" s="708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</row>
    <row r="8" spans="1:507" s="2" customFormat="1" ht="72" customHeight="1" thickTop="1" thickBot="1">
      <c r="A8" s="385" t="s">
        <v>205</v>
      </c>
      <c r="B8" s="386" t="s">
        <v>209</v>
      </c>
      <c r="C8" s="387"/>
      <c r="D8" s="388"/>
      <c r="E8" s="318" t="s">
        <v>119</v>
      </c>
      <c r="F8" s="331" t="s">
        <v>156</v>
      </c>
      <c r="G8" s="572" t="s">
        <v>194</v>
      </c>
      <c r="H8" s="573"/>
      <c r="I8" s="573"/>
      <c r="J8" s="574"/>
      <c r="K8" s="583" t="s">
        <v>186</v>
      </c>
      <c r="L8" s="583"/>
      <c r="M8" s="583"/>
      <c r="N8" s="595" t="s">
        <v>195</v>
      </c>
      <c r="O8" s="595"/>
      <c r="P8" s="595"/>
      <c r="Q8" s="595" t="s">
        <v>196</v>
      </c>
      <c r="R8" s="595"/>
      <c r="S8" s="596"/>
      <c r="T8" s="592" t="s">
        <v>203</v>
      </c>
      <c r="U8" s="593"/>
      <c r="V8" s="593"/>
      <c r="W8" s="594"/>
      <c r="X8" s="589" t="s">
        <v>200</v>
      </c>
      <c r="Y8" s="590"/>
      <c r="Z8" s="590"/>
      <c r="AA8" s="590"/>
      <c r="AB8" s="591"/>
      <c r="AC8" s="603" t="str">
        <f>RO41</f>
        <v>************************************جعفری-</v>
      </c>
      <c r="AD8" s="603"/>
      <c r="AE8" s="603"/>
      <c r="AF8" s="603"/>
      <c r="AG8" s="603"/>
      <c r="AH8" s="603"/>
      <c r="AI8" s="604"/>
      <c r="AJ8" s="605"/>
      <c r="AK8" s="605"/>
      <c r="AL8" s="605"/>
      <c r="AM8" s="605"/>
      <c r="AN8" s="605"/>
      <c r="AO8" s="605"/>
      <c r="AP8" s="605"/>
      <c r="AQ8" s="605"/>
      <c r="AR8" s="605"/>
      <c r="AS8" s="617"/>
      <c r="AT8" s="618"/>
      <c r="AU8" s="618"/>
      <c r="AV8" s="618"/>
      <c r="AW8" s="618"/>
      <c r="AX8" s="619"/>
      <c r="AY8" s="1"/>
      <c r="AZ8" s="1"/>
      <c r="BA8" s="1"/>
      <c r="BB8" s="158">
        <v>4</v>
      </c>
      <c r="BC8" s="159" t="s">
        <v>43</v>
      </c>
      <c r="BD8" s="515" t="s">
        <v>32</v>
      </c>
      <c r="BE8" s="516" t="s">
        <v>32</v>
      </c>
      <c r="BF8" s="515" t="s">
        <v>32</v>
      </c>
      <c r="BG8" s="516" t="s">
        <v>32</v>
      </c>
      <c r="BH8" s="515" t="s">
        <v>32</v>
      </c>
      <c r="BI8" s="516" t="s">
        <v>32</v>
      </c>
      <c r="BJ8" s="515" t="s">
        <v>32</v>
      </c>
      <c r="BK8" s="516" t="s">
        <v>32</v>
      </c>
      <c r="BL8" s="515" t="s">
        <v>32</v>
      </c>
      <c r="BM8" s="516" t="s">
        <v>32</v>
      </c>
      <c r="BN8" s="515" t="s">
        <v>32</v>
      </c>
      <c r="BO8" s="516" t="s">
        <v>32</v>
      </c>
      <c r="BP8" s="515" t="s">
        <v>32</v>
      </c>
      <c r="BQ8" s="516" t="s">
        <v>32</v>
      </c>
      <c r="BR8" s="515" t="s">
        <v>32</v>
      </c>
      <c r="BS8" s="516" t="s">
        <v>32</v>
      </c>
      <c r="BT8" s="515" t="s">
        <v>32</v>
      </c>
      <c r="BU8" s="516" t="s">
        <v>32</v>
      </c>
      <c r="BV8" s="515" t="s">
        <v>32</v>
      </c>
      <c r="BW8" s="516" t="s">
        <v>32</v>
      </c>
      <c r="BX8" s="515" t="s">
        <v>32</v>
      </c>
      <c r="BY8" s="516" t="s">
        <v>32</v>
      </c>
      <c r="BZ8" s="515" t="s">
        <v>32</v>
      </c>
      <c r="CA8" s="516" t="s">
        <v>32</v>
      </c>
      <c r="CB8" s="515" t="s">
        <v>32</v>
      </c>
      <c r="CC8" s="516" t="s">
        <v>32</v>
      </c>
      <c r="CD8" s="515" t="s">
        <v>32</v>
      </c>
      <c r="CE8" s="516" t="s">
        <v>32</v>
      </c>
      <c r="CF8" s="515" t="s">
        <v>32</v>
      </c>
      <c r="CG8" s="516" t="s">
        <v>32</v>
      </c>
      <c r="CH8" s="515" t="s">
        <v>32</v>
      </c>
      <c r="CI8" s="516" t="s">
        <v>32</v>
      </c>
      <c r="CJ8" s="515" t="s">
        <v>32</v>
      </c>
      <c r="CK8" s="516" t="s">
        <v>32</v>
      </c>
      <c r="CL8" s="515" t="s">
        <v>32</v>
      </c>
      <c r="CM8" s="516" t="s">
        <v>32</v>
      </c>
      <c r="CN8" s="515" t="s">
        <v>32</v>
      </c>
      <c r="CO8" s="516" t="s">
        <v>32</v>
      </c>
      <c r="CP8" s="515" t="s">
        <v>32</v>
      </c>
      <c r="CQ8" s="516" t="s">
        <v>32</v>
      </c>
      <c r="CR8" s="515" t="s">
        <v>32</v>
      </c>
      <c r="CS8" s="516" t="s">
        <v>32</v>
      </c>
      <c r="CT8" s="515" t="s">
        <v>32</v>
      </c>
      <c r="CU8" s="516" t="s">
        <v>32</v>
      </c>
      <c r="CV8" s="515" t="s">
        <v>32</v>
      </c>
      <c r="CW8" s="516" t="s">
        <v>32</v>
      </c>
      <c r="CX8" s="515" t="s">
        <v>32</v>
      </c>
      <c r="CY8" s="516" t="s">
        <v>32</v>
      </c>
      <c r="CZ8" s="515" t="s">
        <v>32</v>
      </c>
      <c r="DA8" s="516" t="s">
        <v>32</v>
      </c>
      <c r="DB8" s="515" t="s">
        <v>32</v>
      </c>
      <c r="DC8" s="516" t="s">
        <v>32</v>
      </c>
      <c r="DD8" s="515" t="s">
        <v>32</v>
      </c>
      <c r="DE8" s="516" t="s">
        <v>32</v>
      </c>
      <c r="DF8" s="515" t="s">
        <v>32</v>
      </c>
      <c r="DG8" s="516" t="s">
        <v>32</v>
      </c>
      <c r="DH8" s="515" t="s">
        <v>32</v>
      </c>
      <c r="DI8" s="516" t="s">
        <v>32</v>
      </c>
      <c r="DJ8" s="29">
        <f t="shared" si="0"/>
        <v>4</v>
      </c>
      <c r="DK8" s="159" t="s">
        <v>43</v>
      </c>
      <c r="DL8" s="515" t="s">
        <v>32</v>
      </c>
      <c r="DM8" s="516" t="s">
        <v>32</v>
      </c>
      <c r="DN8" s="515" t="s">
        <v>32</v>
      </c>
      <c r="DO8" s="516" t="s">
        <v>32</v>
      </c>
      <c r="DP8" s="515" t="s">
        <v>32</v>
      </c>
      <c r="DQ8" s="516" t="s">
        <v>32</v>
      </c>
      <c r="DR8" s="515" t="s">
        <v>32</v>
      </c>
      <c r="DS8" s="516" t="s">
        <v>32</v>
      </c>
      <c r="DT8" s="29">
        <f t="shared" si="1"/>
        <v>4</v>
      </c>
      <c r="DU8" s="159" t="s">
        <v>43</v>
      </c>
      <c r="DV8" s="163" t="s">
        <v>32</v>
      </c>
      <c r="DW8" s="164" t="s">
        <v>32</v>
      </c>
      <c r="DX8" s="163" t="s">
        <v>32</v>
      </c>
      <c r="DY8" s="164" t="s">
        <v>32</v>
      </c>
      <c r="DZ8" s="163" t="s">
        <v>32</v>
      </c>
      <c r="EA8" s="164" t="s">
        <v>32</v>
      </c>
      <c r="EB8" s="163" t="s">
        <v>32</v>
      </c>
      <c r="EC8" s="164" t="s">
        <v>32</v>
      </c>
      <c r="ED8" s="163" t="s">
        <v>32</v>
      </c>
      <c r="EE8" s="164" t="s">
        <v>32</v>
      </c>
      <c r="EF8" s="163" t="s">
        <v>32</v>
      </c>
      <c r="EG8" s="164" t="s">
        <v>32</v>
      </c>
      <c r="EH8" s="163" t="s">
        <v>32</v>
      </c>
      <c r="EI8" s="164" t="s">
        <v>32</v>
      </c>
      <c r="EJ8" s="163" t="s">
        <v>32</v>
      </c>
      <c r="EK8" s="164" t="s">
        <v>32</v>
      </c>
      <c r="EL8" s="163" t="s">
        <v>32</v>
      </c>
      <c r="EM8" s="164" t="s">
        <v>32</v>
      </c>
      <c r="EN8" s="163" t="s">
        <v>32</v>
      </c>
      <c r="EO8" s="164" t="s">
        <v>32</v>
      </c>
      <c r="EP8" s="228"/>
      <c r="EQ8" s="31"/>
      <c r="ER8" s="7"/>
      <c r="ES8" s="7"/>
      <c r="ET8" s="29">
        <f t="shared" si="2"/>
        <v>4</v>
      </c>
      <c r="EU8" s="159" t="s">
        <v>43</v>
      </c>
      <c r="EV8" s="32" t="str">
        <f t="shared" si="3"/>
        <v>*</v>
      </c>
      <c r="EW8" s="33" t="str">
        <f t="shared" si="4"/>
        <v>*</v>
      </c>
      <c r="EX8" s="32" t="str">
        <f t="shared" si="95"/>
        <v>*</v>
      </c>
      <c r="EY8" s="33" t="str">
        <f t="shared" si="96"/>
        <v>*</v>
      </c>
      <c r="EZ8" s="32" t="str">
        <f t="shared" si="7"/>
        <v>*</v>
      </c>
      <c r="FA8" s="33" t="str">
        <f t="shared" si="8"/>
        <v>*</v>
      </c>
      <c r="FB8" s="32" t="str">
        <f t="shared" si="9"/>
        <v>*</v>
      </c>
      <c r="FC8" s="33" t="str">
        <f t="shared" si="10"/>
        <v>*</v>
      </c>
      <c r="FD8" s="32" t="str">
        <f t="shared" si="11"/>
        <v>*</v>
      </c>
      <c r="FE8" s="33" t="str">
        <f t="shared" si="12"/>
        <v>*</v>
      </c>
      <c r="FF8" s="32" t="str">
        <f t="shared" si="13"/>
        <v>*</v>
      </c>
      <c r="FG8" s="33" t="str">
        <f t="shared" si="14"/>
        <v>*</v>
      </c>
      <c r="FH8" s="32" t="str">
        <f t="shared" si="15"/>
        <v>*</v>
      </c>
      <c r="FI8" s="33" t="str">
        <f t="shared" si="16"/>
        <v>*</v>
      </c>
      <c r="FJ8" s="32" t="str">
        <f t="shared" si="17"/>
        <v>*</v>
      </c>
      <c r="FK8" s="33" t="str">
        <f t="shared" si="18"/>
        <v>*</v>
      </c>
      <c r="FL8" s="32" t="str">
        <f t="shared" si="19"/>
        <v>*</v>
      </c>
      <c r="FM8" s="33" t="str">
        <f t="shared" si="20"/>
        <v>*</v>
      </c>
      <c r="FN8" s="32" t="str">
        <f t="shared" si="21"/>
        <v>*</v>
      </c>
      <c r="FO8" s="33" t="str">
        <f t="shared" si="22"/>
        <v>*</v>
      </c>
      <c r="FP8" s="32" t="str">
        <f t="shared" si="23"/>
        <v>*</v>
      </c>
      <c r="FQ8" s="33" t="str">
        <f t="shared" si="24"/>
        <v>*</v>
      </c>
      <c r="FR8" s="32" t="str">
        <f t="shared" si="25"/>
        <v>*</v>
      </c>
      <c r="FS8" s="33" t="str">
        <f t="shared" si="26"/>
        <v>*</v>
      </c>
      <c r="FT8" s="32" t="str">
        <f t="shared" si="27"/>
        <v>*</v>
      </c>
      <c r="FU8" s="33" t="str">
        <f t="shared" si="28"/>
        <v>*</v>
      </c>
      <c r="FV8" s="32" t="str">
        <f t="shared" si="29"/>
        <v>*</v>
      </c>
      <c r="FW8" s="33" t="str">
        <f t="shared" si="30"/>
        <v>*</v>
      </c>
      <c r="FX8" s="32" t="str">
        <f t="shared" si="31"/>
        <v>*</v>
      </c>
      <c r="FY8" s="33" t="str">
        <f t="shared" si="32"/>
        <v>*</v>
      </c>
      <c r="FZ8" s="32" t="str">
        <f t="shared" si="33"/>
        <v>*</v>
      </c>
      <c r="GA8" s="33" t="str">
        <f t="shared" si="34"/>
        <v>*</v>
      </c>
      <c r="GB8" s="32" t="str">
        <f t="shared" si="35"/>
        <v>*</v>
      </c>
      <c r="GC8" s="33" t="str">
        <f t="shared" si="36"/>
        <v>*</v>
      </c>
      <c r="GD8" s="32" t="str">
        <f t="shared" si="37"/>
        <v>*</v>
      </c>
      <c r="GE8" s="33" t="str">
        <f t="shared" si="38"/>
        <v>*</v>
      </c>
      <c r="GF8" s="32" t="str">
        <f t="shared" si="39"/>
        <v>*</v>
      </c>
      <c r="GG8" s="33" t="str">
        <f t="shared" si="40"/>
        <v>*</v>
      </c>
      <c r="GH8" s="32" t="str">
        <f t="shared" si="41"/>
        <v>*</v>
      </c>
      <c r="GI8" s="33" t="str">
        <f t="shared" si="42"/>
        <v>*</v>
      </c>
      <c r="GJ8" s="32" t="str">
        <f t="shared" si="43"/>
        <v>*</v>
      </c>
      <c r="GK8" s="33" t="str">
        <f t="shared" si="44"/>
        <v>*</v>
      </c>
      <c r="GL8" s="32" t="str">
        <f t="shared" si="45"/>
        <v>*</v>
      </c>
      <c r="GM8" s="33" t="str">
        <f t="shared" si="46"/>
        <v>*</v>
      </c>
      <c r="GN8" s="32" t="str">
        <f t="shared" si="47"/>
        <v>*</v>
      </c>
      <c r="GO8" s="33" t="str">
        <f t="shared" si="48"/>
        <v>*</v>
      </c>
      <c r="GP8" s="32" t="str">
        <f t="shared" si="49"/>
        <v>*</v>
      </c>
      <c r="GQ8" s="33" t="str">
        <f t="shared" si="50"/>
        <v>*</v>
      </c>
      <c r="GR8" s="32" t="str">
        <f t="shared" si="51"/>
        <v>*</v>
      </c>
      <c r="GS8" s="33" t="str">
        <f t="shared" si="52"/>
        <v>*</v>
      </c>
      <c r="GT8" s="32" t="str">
        <f t="shared" si="53"/>
        <v>*</v>
      </c>
      <c r="GU8" s="33" t="str">
        <f t="shared" si="54"/>
        <v>*</v>
      </c>
      <c r="GV8" s="32" t="str">
        <f t="shared" si="55"/>
        <v>*</v>
      </c>
      <c r="GW8" s="33" t="str">
        <f t="shared" si="56"/>
        <v>*</v>
      </c>
      <c r="GX8" s="32" t="str">
        <f t="shared" si="57"/>
        <v>*</v>
      </c>
      <c r="GY8" s="33" t="str">
        <f t="shared" si="58"/>
        <v>*</v>
      </c>
      <c r="GZ8" s="32" t="str">
        <f t="shared" si="59"/>
        <v>*</v>
      </c>
      <c r="HA8" s="33" t="str">
        <f t="shared" si="60"/>
        <v>*</v>
      </c>
      <c r="HB8" s="29">
        <f t="shared" si="61"/>
        <v>4</v>
      </c>
      <c r="HC8" s="30" t="str">
        <f t="shared" ref="HC8:HC35" si="99">BC5</f>
        <v>چهارشنبه</v>
      </c>
      <c r="HD8" s="32" t="str">
        <f t="shared" si="62"/>
        <v>*</v>
      </c>
      <c r="HE8" s="33" t="str">
        <f t="shared" si="63"/>
        <v>*</v>
      </c>
      <c r="HF8" s="32" t="str">
        <f t="shared" si="64"/>
        <v>*</v>
      </c>
      <c r="HG8" s="33" t="str">
        <f t="shared" si="65"/>
        <v>*</v>
      </c>
      <c r="HH8" s="32" t="str">
        <f t="shared" si="66"/>
        <v>*</v>
      </c>
      <c r="HI8" s="33" t="str">
        <f t="shared" si="67"/>
        <v>*</v>
      </c>
      <c r="HJ8" s="32" t="str">
        <f t="shared" si="68"/>
        <v>*</v>
      </c>
      <c r="HK8" s="33" t="str">
        <f t="shared" si="69"/>
        <v>*</v>
      </c>
      <c r="HL8" s="29">
        <f t="shared" si="70"/>
        <v>4</v>
      </c>
      <c r="HM8" s="30" t="str">
        <f t="shared" ref="HM8:HM35" si="100">BC5</f>
        <v>چهارشنبه</v>
      </c>
      <c r="HN8" s="32" t="str">
        <f t="shared" si="71"/>
        <v>*</v>
      </c>
      <c r="HO8" s="33" t="str">
        <f t="shared" si="72"/>
        <v>*</v>
      </c>
      <c r="HP8" s="32" t="str">
        <f t="shared" si="73"/>
        <v>*</v>
      </c>
      <c r="HQ8" s="33" t="str">
        <f t="shared" si="74"/>
        <v>*</v>
      </c>
      <c r="HR8" s="32" t="str">
        <f t="shared" si="75"/>
        <v>*</v>
      </c>
      <c r="HS8" s="33" t="str">
        <f t="shared" si="76"/>
        <v>*</v>
      </c>
      <c r="HT8" s="32" t="str">
        <f t="shared" si="77"/>
        <v>*</v>
      </c>
      <c r="HU8" s="33" t="str">
        <f t="shared" si="78"/>
        <v>*</v>
      </c>
      <c r="HV8" s="32" t="str">
        <f t="shared" si="79"/>
        <v>*</v>
      </c>
      <c r="HW8" s="33" t="str">
        <f t="shared" si="80"/>
        <v>*</v>
      </c>
      <c r="HX8" s="32" t="str">
        <f t="shared" si="81"/>
        <v>*</v>
      </c>
      <c r="HY8" s="33" t="str">
        <f t="shared" si="82"/>
        <v>*</v>
      </c>
      <c r="HZ8" s="32" t="str">
        <f t="shared" si="83"/>
        <v>*</v>
      </c>
      <c r="IA8" s="33" t="str">
        <f t="shared" si="84"/>
        <v>*</v>
      </c>
      <c r="IB8" s="32" t="str">
        <f t="shared" si="85"/>
        <v>*</v>
      </c>
      <c r="IC8" s="33" t="str">
        <f t="shared" si="86"/>
        <v>*</v>
      </c>
      <c r="ID8" s="32" t="str">
        <f t="shared" si="87"/>
        <v>*</v>
      </c>
      <c r="IE8" s="33" t="str">
        <f t="shared" si="88"/>
        <v>*</v>
      </c>
      <c r="IF8" s="32" t="str">
        <f t="shared" si="89"/>
        <v>*</v>
      </c>
      <c r="IG8" s="33" t="str">
        <f t="shared" si="90"/>
        <v>*</v>
      </c>
      <c r="IH8" s="32"/>
      <c r="II8" s="33"/>
      <c r="IJ8" s="32"/>
      <c r="IK8" s="33"/>
      <c r="IL8" s="32"/>
      <c r="IM8" s="33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1"/>
      <c r="QU8" s="1"/>
      <c r="QV8" s="1"/>
      <c r="QW8" s="1"/>
      <c r="QX8" s="1"/>
      <c r="QY8" s="1"/>
      <c r="QZ8" s="1"/>
      <c r="RA8" s="1"/>
      <c r="RB8" s="1"/>
      <c r="RC8" s="21"/>
      <c r="RD8" s="335">
        <f t="shared" si="91"/>
        <v>4</v>
      </c>
      <c r="RE8" s="30" t="str">
        <f t="shared" ref="RE8:RE35" si="101">BC5</f>
        <v>چهارشنبه</v>
      </c>
      <c r="RF8" s="34" t="s">
        <v>33</v>
      </c>
      <c r="RG8" s="115" t="str">
        <f t="shared" si="92"/>
        <v>********************************</v>
      </c>
      <c r="RH8" s="116"/>
      <c r="RI8" s="336">
        <v>4</v>
      </c>
      <c r="RJ8" s="115" t="str">
        <f t="shared" si="93"/>
        <v>********************************</v>
      </c>
      <c r="RK8" s="105"/>
      <c r="RL8" s="335">
        <f t="shared" si="94"/>
        <v>4</v>
      </c>
      <c r="RM8" s="30" t="str">
        <f t="shared" ref="RM8:RM35" si="102">BC5</f>
        <v>چهارشنبه</v>
      </c>
      <c r="RN8" s="36" t="s">
        <v>29</v>
      </c>
      <c r="RO8" s="707" t="str">
        <f t="shared" si="97"/>
        <v>***********</v>
      </c>
      <c r="RP8" s="709"/>
      <c r="RQ8" s="35" t="s">
        <v>34</v>
      </c>
      <c r="RR8" s="707" t="str">
        <f t="shared" si="98"/>
        <v>***********</v>
      </c>
      <c r="RS8" s="708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</row>
    <row r="9" spans="1:507" s="2" customFormat="1" ht="72" customHeight="1" thickBot="1">
      <c r="A9" s="389" t="s">
        <v>29</v>
      </c>
      <c r="B9" s="390"/>
      <c r="C9" s="391"/>
      <c r="D9" s="392"/>
      <c r="E9" s="319" t="s">
        <v>108</v>
      </c>
      <c r="F9" s="320" t="s">
        <v>34</v>
      </c>
      <c r="G9" s="575" t="s">
        <v>232</v>
      </c>
      <c r="H9" s="576"/>
      <c r="I9" s="576"/>
      <c r="J9" s="577"/>
      <c r="K9" s="597" t="s">
        <v>232</v>
      </c>
      <c r="L9" s="597"/>
      <c r="M9" s="597"/>
      <c r="N9" s="597" t="s">
        <v>348</v>
      </c>
      <c r="O9" s="597"/>
      <c r="P9" s="597"/>
      <c r="Q9" s="597" t="s">
        <v>348</v>
      </c>
      <c r="R9" s="597"/>
      <c r="S9" s="598"/>
      <c r="T9" s="584"/>
      <c r="U9" s="585"/>
      <c r="V9" s="585"/>
      <c r="W9" s="586"/>
      <c r="X9" s="587" t="s">
        <v>365</v>
      </c>
      <c r="Y9" s="587"/>
      <c r="Z9" s="587"/>
      <c r="AA9" s="587"/>
      <c r="AB9" s="588"/>
      <c r="AC9" s="704" t="str">
        <f>RO5</f>
        <v>***********</v>
      </c>
      <c r="AD9" s="705"/>
      <c r="AE9" s="705"/>
      <c r="AF9" s="705"/>
      <c r="AG9" s="705"/>
      <c r="AH9" s="705"/>
      <c r="AI9" s="706"/>
      <c r="AJ9" s="602"/>
      <c r="AK9" s="587"/>
      <c r="AL9" s="587"/>
      <c r="AM9" s="587"/>
      <c r="AN9" s="587"/>
      <c r="AO9" s="587"/>
      <c r="AP9" s="587"/>
      <c r="AQ9" s="587"/>
      <c r="AR9" s="587"/>
      <c r="AS9" s="620"/>
      <c r="AT9" s="621"/>
      <c r="AU9" s="621"/>
      <c r="AV9" s="621"/>
      <c r="AW9" s="621"/>
      <c r="AX9" s="622"/>
      <c r="AY9" s="1"/>
      <c r="AZ9" s="1"/>
      <c r="BA9" s="1"/>
      <c r="BB9" s="158">
        <v>5</v>
      </c>
      <c r="BC9" s="159" t="s">
        <v>226</v>
      </c>
      <c r="BD9" s="515" t="s">
        <v>32</v>
      </c>
      <c r="BE9" s="516" t="s">
        <v>32</v>
      </c>
      <c r="BF9" s="515" t="s">
        <v>32</v>
      </c>
      <c r="BG9" s="516" t="s">
        <v>32</v>
      </c>
      <c r="BH9" s="515" t="s">
        <v>32</v>
      </c>
      <c r="BI9" s="516" t="s">
        <v>32</v>
      </c>
      <c r="BJ9" s="515" t="s">
        <v>32</v>
      </c>
      <c r="BK9" s="516" t="s">
        <v>32</v>
      </c>
      <c r="BL9" s="515" t="s">
        <v>32</v>
      </c>
      <c r="BM9" s="516" t="s">
        <v>32</v>
      </c>
      <c r="BN9" s="515" t="s">
        <v>32</v>
      </c>
      <c r="BO9" s="516" t="s">
        <v>32</v>
      </c>
      <c r="BP9" s="515" t="s">
        <v>32</v>
      </c>
      <c r="BQ9" s="516" t="s">
        <v>32</v>
      </c>
      <c r="BR9" s="515" t="s">
        <v>32</v>
      </c>
      <c r="BS9" s="516" t="s">
        <v>32</v>
      </c>
      <c r="BT9" s="515" t="s">
        <v>32</v>
      </c>
      <c r="BU9" s="516" t="s">
        <v>32</v>
      </c>
      <c r="BV9" s="515" t="s">
        <v>32</v>
      </c>
      <c r="BW9" s="516" t="s">
        <v>32</v>
      </c>
      <c r="BX9" s="515" t="s">
        <v>32</v>
      </c>
      <c r="BY9" s="516" t="s">
        <v>32</v>
      </c>
      <c r="BZ9" s="515" t="s">
        <v>32</v>
      </c>
      <c r="CA9" s="516" t="s">
        <v>32</v>
      </c>
      <c r="CB9" s="515" t="s">
        <v>32</v>
      </c>
      <c r="CC9" s="516" t="s">
        <v>32</v>
      </c>
      <c r="CD9" s="515" t="s">
        <v>32</v>
      </c>
      <c r="CE9" s="516" t="s">
        <v>32</v>
      </c>
      <c r="CF9" s="515" t="s">
        <v>32</v>
      </c>
      <c r="CG9" s="516" t="s">
        <v>32</v>
      </c>
      <c r="CH9" s="515" t="s">
        <v>32</v>
      </c>
      <c r="CI9" s="516" t="s">
        <v>32</v>
      </c>
      <c r="CJ9" s="515" t="s">
        <v>32</v>
      </c>
      <c r="CK9" s="516" t="s">
        <v>32</v>
      </c>
      <c r="CL9" s="515" t="s">
        <v>32</v>
      </c>
      <c r="CM9" s="516" t="s">
        <v>32</v>
      </c>
      <c r="CN9" s="515">
        <v>1</v>
      </c>
      <c r="CO9" s="516" t="s">
        <v>32</v>
      </c>
      <c r="CP9" s="515" t="s">
        <v>32</v>
      </c>
      <c r="CQ9" s="516" t="s">
        <v>32</v>
      </c>
      <c r="CR9" s="515" t="s">
        <v>32</v>
      </c>
      <c r="CS9" s="516" t="s">
        <v>32</v>
      </c>
      <c r="CT9" s="515" t="s">
        <v>32</v>
      </c>
      <c r="CU9" s="516" t="s">
        <v>32</v>
      </c>
      <c r="CV9" s="515" t="s">
        <v>32</v>
      </c>
      <c r="CW9" s="516" t="s">
        <v>32</v>
      </c>
      <c r="CX9" s="515" t="s">
        <v>32</v>
      </c>
      <c r="CY9" s="516" t="s">
        <v>32</v>
      </c>
      <c r="CZ9" s="515" t="s">
        <v>32</v>
      </c>
      <c r="DA9" s="516" t="s">
        <v>32</v>
      </c>
      <c r="DB9" s="515" t="s">
        <v>32</v>
      </c>
      <c r="DC9" s="516" t="s">
        <v>32</v>
      </c>
      <c r="DD9" s="515" t="s">
        <v>32</v>
      </c>
      <c r="DE9" s="516" t="s">
        <v>32</v>
      </c>
      <c r="DF9" s="515" t="s">
        <v>32</v>
      </c>
      <c r="DG9" s="516" t="s">
        <v>32</v>
      </c>
      <c r="DH9" s="515" t="s">
        <v>32</v>
      </c>
      <c r="DI9" s="516" t="s">
        <v>32</v>
      </c>
      <c r="DJ9" s="29">
        <f t="shared" si="0"/>
        <v>5</v>
      </c>
      <c r="DK9" s="159" t="s">
        <v>226</v>
      </c>
      <c r="DL9" s="515" t="s">
        <v>32</v>
      </c>
      <c r="DM9" s="516" t="s">
        <v>32</v>
      </c>
      <c r="DN9" s="515" t="s">
        <v>32</v>
      </c>
      <c r="DO9" s="516" t="s">
        <v>32</v>
      </c>
      <c r="DP9" s="515" t="s">
        <v>32</v>
      </c>
      <c r="DQ9" s="516" t="s">
        <v>32</v>
      </c>
      <c r="DR9" s="515" t="s">
        <v>32</v>
      </c>
      <c r="DS9" s="516" t="s">
        <v>32</v>
      </c>
      <c r="DT9" s="29">
        <f t="shared" si="1"/>
        <v>5</v>
      </c>
      <c r="DU9" s="159" t="s">
        <v>226</v>
      </c>
      <c r="DV9" s="163" t="s">
        <v>32</v>
      </c>
      <c r="DW9" s="164" t="s">
        <v>32</v>
      </c>
      <c r="DX9" s="163" t="s">
        <v>32</v>
      </c>
      <c r="DY9" s="164" t="s">
        <v>32</v>
      </c>
      <c r="DZ9" s="163" t="s">
        <v>32</v>
      </c>
      <c r="EA9" s="164" t="s">
        <v>32</v>
      </c>
      <c r="EB9" s="163" t="s">
        <v>32</v>
      </c>
      <c r="EC9" s="164" t="s">
        <v>32</v>
      </c>
      <c r="ED9" s="163" t="s">
        <v>32</v>
      </c>
      <c r="EE9" s="164" t="s">
        <v>32</v>
      </c>
      <c r="EF9" s="163" t="s">
        <v>32</v>
      </c>
      <c r="EG9" s="164" t="s">
        <v>32</v>
      </c>
      <c r="EH9" s="163" t="s">
        <v>32</v>
      </c>
      <c r="EI9" s="164" t="s">
        <v>32</v>
      </c>
      <c r="EJ9" s="163" t="s">
        <v>32</v>
      </c>
      <c r="EK9" s="164" t="s">
        <v>32</v>
      </c>
      <c r="EL9" s="163" t="s">
        <v>32</v>
      </c>
      <c r="EM9" s="164" t="s">
        <v>32</v>
      </c>
      <c r="EN9" s="163" t="s">
        <v>32</v>
      </c>
      <c r="EO9" s="164" t="s">
        <v>32</v>
      </c>
      <c r="EP9" s="229"/>
      <c r="EQ9" s="31"/>
      <c r="ER9" s="7"/>
      <c r="ES9" s="7"/>
      <c r="ET9" s="29">
        <f t="shared" si="2"/>
        <v>5</v>
      </c>
      <c r="EU9" s="159" t="s">
        <v>226</v>
      </c>
      <c r="EV9" s="32" t="str">
        <f t="shared" si="3"/>
        <v>*</v>
      </c>
      <c r="EW9" s="33" t="str">
        <f t="shared" si="4"/>
        <v>*</v>
      </c>
      <c r="EX9" s="32" t="str">
        <f t="shared" si="95"/>
        <v>*</v>
      </c>
      <c r="EY9" s="33" t="str">
        <f t="shared" si="96"/>
        <v>*</v>
      </c>
      <c r="EZ9" s="32" t="str">
        <f t="shared" si="7"/>
        <v>*</v>
      </c>
      <c r="FA9" s="33" t="str">
        <f t="shared" si="8"/>
        <v>*</v>
      </c>
      <c r="FB9" s="32" t="str">
        <f t="shared" si="9"/>
        <v>*</v>
      </c>
      <c r="FC9" s="33" t="str">
        <f t="shared" si="10"/>
        <v>*</v>
      </c>
      <c r="FD9" s="32" t="str">
        <f t="shared" si="11"/>
        <v>*</v>
      </c>
      <c r="FE9" s="33" t="str">
        <f t="shared" si="12"/>
        <v>*</v>
      </c>
      <c r="FF9" s="32" t="str">
        <f t="shared" si="13"/>
        <v>*</v>
      </c>
      <c r="FG9" s="33" t="str">
        <f t="shared" si="14"/>
        <v>*</v>
      </c>
      <c r="FH9" s="32" t="str">
        <f t="shared" si="15"/>
        <v>*</v>
      </c>
      <c r="FI9" s="33" t="str">
        <f t="shared" si="16"/>
        <v>*</v>
      </c>
      <c r="FJ9" s="32" t="str">
        <f t="shared" si="17"/>
        <v>*</v>
      </c>
      <c r="FK9" s="33" t="str">
        <f t="shared" si="18"/>
        <v>*</v>
      </c>
      <c r="FL9" s="32" t="str">
        <f t="shared" si="19"/>
        <v>*</v>
      </c>
      <c r="FM9" s="33" t="str">
        <f t="shared" si="20"/>
        <v>*</v>
      </c>
      <c r="FN9" s="32" t="str">
        <f t="shared" si="21"/>
        <v>*</v>
      </c>
      <c r="FO9" s="33" t="str">
        <f t="shared" si="22"/>
        <v>*</v>
      </c>
      <c r="FP9" s="32" t="str">
        <f t="shared" si="23"/>
        <v>*</v>
      </c>
      <c r="FQ9" s="33" t="str">
        <f t="shared" si="24"/>
        <v>*</v>
      </c>
      <c r="FR9" s="32" t="str">
        <f t="shared" si="25"/>
        <v>*</v>
      </c>
      <c r="FS9" s="33" t="str">
        <f t="shared" si="26"/>
        <v>*</v>
      </c>
      <c r="FT9" s="32" t="str">
        <f t="shared" si="27"/>
        <v>*</v>
      </c>
      <c r="FU9" s="33" t="str">
        <f t="shared" si="28"/>
        <v>*</v>
      </c>
      <c r="FV9" s="32" t="str">
        <f t="shared" si="29"/>
        <v>*</v>
      </c>
      <c r="FW9" s="33" t="str">
        <f t="shared" si="30"/>
        <v>*</v>
      </c>
      <c r="FX9" s="32" t="str">
        <f t="shared" si="31"/>
        <v>*</v>
      </c>
      <c r="FY9" s="33" t="str">
        <f t="shared" si="32"/>
        <v>*</v>
      </c>
      <c r="FZ9" s="32" t="str">
        <f t="shared" si="33"/>
        <v>*</v>
      </c>
      <c r="GA9" s="33" t="str">
        <f t="shared" si="34"/>
        <v>*</v>
      </c>
      <c r="GB9" s="32" t="str">
        <f t="shared" si="35"/>
        <v>*</v>
      </c>
      <c r="GC9" s="33" t="str">
        <f t="shared" si="36"/>
        <v>*</v>
      </c>
      <c r="GD9" s="32" t="str">
        <f t="shared" si="37"/>
        <v>*</v>
      </c>
      <c r="GE9" s="33" t="str">
        <f t="shared" si="38"/>
        <v>*</v>
      </c>
      <c r="GF9" s="32" t="str">
        <f t="shared" si="39"/>
        <v>داداشي-</v>
      </c>
      <c r="GG9" s="33" t="str">
        <f t="shared" si="40"/>
        <v>*</v>
      </c>
      <c r="GH9" s="32" t="str">
        <f t="shared" si="41"/>
        <v>*</v>
      </c>
      <c r="GI9" s="33" t="str">
        <f t="shared" si="42"/>
        <v>*</v>
      </c>
      <c r="GJ9" s="32" t="str">
        <f t="shared" si="43"/>
        <v>*</v>
      </c>
      <c r="GK9" s="33" t="str">
        <f t="shared" si="44"/>
        <v>*</v>
      </c>
      <c r="GL9" s="32" t="str">
        <f t="shared" si="45"/>
        <v>*</v>
      </c>
      <c r="GM9" s="33" t="str">
        <f t="shared" si="46"/>
        <v>*</v>
      </c>
      <c r="GN9" s="32" t="str">
        <f t="shared" si="47"/>
        <v>*</v>
      </c>
      <c r="GO9" s="33" t="str">
        <f t="shared" si="48"/>
        <v>*</v>
      </c>
      <c r="GP9" s="32" t="str">
        <f t="shared" si="49"/>
        <v>*</v>
      </c>
      <c r="GQ9" s="33" t="str">
        <f t="shared" si="50"/>
        <v>*</v>
      </c>
      <c r="GR9" s="32" t="str">
        <f t="shared" si="51"/>
        <v>*</v>
      </c>
      <c r="GS9" s="33" t="str">
        <f t="shared" si="52"/>
        <v>*</v>
      </c>
      <c r="GT9" s="32" t="str">
        <f t="shared" si="53"/>
        <v>*</v>
      </c>
      <c r="GU9" s="33" t="str">
        <f t="shared" si="54"/>
        <v>*</v>
      </c>
      <c r="GV9" s="32" t="str">
        <f t="shared" si="55"/>
        <v>*</v>
      </c>
      <c r="GW9" s="33" t="str">
        <f t="shared" si="56"/>
        <v>*</v>
      </c>
      <c r="GX9" s="32" t="str">
        <f t="shared" si="57"/>
        <v>*</v>
      </c>
      <c r="GY9" s="33" t="str">
        <f t="shared" si="58"/>
        <v>*</v>
      </c>
      <c r="GZ9" s="32" t="str">
        <f t="shared" si="59"/>
        <v>*</v>
      </c>
      <c r="HA9" s="33" t="str">
        <f t="shared" si="60"/>
        <v>*</v>
      </c>
      <c r="HB9" s="29">
        <f t="shared" si="61"/>
        <v>5</v>
      </c>
      <c r="HC9" s="30" t="str">
        <f t="shared" si="99"/>
        <v>پنجشنبه</v>
      </c>
      <c r="HD9" s="32" t="str">
        <f t="shared" si="62"/>
        <v>*</v>
      </c>
      <c r="HE9" s="33" t="str">
        <f t="shared" si="63"/>
        <v>*</v>
      </c>
      <c r="HF9" s="32" t="str">
        <f t="shared" si="64"/>
        <v>*</v>
      </c>
      <c r="HG9" s="33" t="str">
        <f t="shared" si="65"/>
        <v>*</v>
      </c>
      <c r="HH9" s="32" t="str">
        <f t="shared" si="66"/>
        <v>*</v>
      </c>
      <c r="HI9" s="33" t="str">
        <f t="shared" si="67"/>
        <v>*</v>
      </c>
      <c r="HJ9" s="32" t="str">
        <f t="shared" si="68"/>
        <v>*</v>
      </c>
      <c r="HK9" s="33" t="str">
        <f t="shared" si="69"/>
        <v>*</v>
      </c>
      <c r="HL9" s="29">
        <f t="shared" si="70"/>
        <v>5</v>
      </c>
      <c r="HM9" s="30" t="str">
        <f t="shared" si="100"/>
        <v>پنجشنبه</v>
      </c>
      <c r="HN9" s="32" t="str">
        <f t="shared" si="71"/>
        <v>*</v>
      </c>
      <c r="HO9" s="33" t="str">
        <f t="shared" si="72"/>
        <v>*</v>
      </c>
      <c r="HP9" s="32" t="str">
        <f t="shared" si="73"/>
        <v>*</v>
      </c>
      <c r="HQ9" s="33" t="str">
        <f t="shared" si="74"/>
        <v>*</v>
      </c>
      <c r="HR9" s="32" t="str">
        <f t="shared" si="75"/>
        <v>*</v>
      </c>
      <c r="HS9" s="33" t="str">
        <f t="shared" si="76"/>
        <v>*</v>
      </c>
      <c r="HT9" s="32" t="str">
        <f t="shared" si="77"/>
        <v>*</v>
      </c>
      <c r="HU9" s="33" t="str">
        <f t="shared" si="78"/>
        <v>*</v>
      </c>
      <c r="HV9" s="32" t="str">
        <f t="shared" si="79"/>
        <v>*</v>
      </c>
      <c r="HW9" s="33" t="str">
        <f t="shared" si="80"/>
        <v>*</v>
      </c>
      <c r="HX9" s="32" t="str">
        <f t="shared" si="81"/>
        <v>*</v>
      </c>
      <c r="HY9" s="33" t="str">
        <f t="shared" si="82"/>
        <v>*</v>
      </c>
      <c r="HZ9" s="32" t="str">
        <f t="shared" si="83"/>
        <v>*</v>
      </c>
      <c r="IA9" s="33" t="str">
        <f t="shared" si="84"/>
        <v>*</v>
      </c>
      <c r="IB9" s="32" t="str">
        <f t="shared" si="85"/>
        <v>*</v>
      </c>
      <c r="IC9" s="33" t="str">
        <f t="shared" si="86"/>
        <v>*</v>
      </c>
      <c r="ID9" s="32" t="str">
        <f t="shared" si="87"/>
        <v>*</v>
      </c>
      <c r="IE9" s="33" t="str">
        <f t="shared" si="88"/>
        <v>*</v>
      </c>
      <c r="IF9" s="32" t="str">
        <f t="shared" si="89"/>
        <v>*</v>
      </c>
      <c r="IG9" s="33" t="str">
        <f t="shared" si="90"/>
        <v>*</v>
      </c>
      <c r="IH9" s="32"/>
      <c r="II9" s="33"/>
      <c r="IJ9" s="32"/>
      <c r="IK9" s="33"/>
      <c r="IL9" s="32"/>
      <c r="IM9" s="33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1"/>
      <c r="QU9" s="1"/>
      <c r="QV9" s="1"/>
      <c r="QW9" s="1"/>
      <c r="QX9" s="1"/>
      <c r="QY9" s="1"/>
      <c r="QZ9" s="1"/>
      <c r="RA9" s="1"/>
      <c r="RB9" s="1"/>
      <c r="RC9" s="21"/>
      <c r="RD9" s="335">
        <f t="shared" si="91"/>
        <v>5</v>
      </c>
      <c r="RE9" s="30" t="str">
        <f t="shared" si="101"/>
        <v>پنجشنبه</v>
      </c>
      <c r="RF9" s="34" t="s">
        <v>33</v>
      </c>
      <c r="RG9" s="115" t="str">
        <f t="shared" si="92"/>
        <v>******************داداشي-*************</v>
      </c>
      <c r="RH9" s="116"/>
      <c r="RI9" s="336">
        <v>5</v>
      </c>
      <c r="RJ9" s="115" t="str">
        <f t="shared" si="93"/>
        <v>********************************</v>
      </c>
      <c r="RK9" s="105"/>
      <c r="RL9" s="335">
        <f t="shared" si="94"/>
        <v>5</v>
      </c>
      <c r="RM9" s="30" t="str">
        <f t="shared" si="102"/>
        <v>پنجشنبه</v>
      </c>
      <c r="RN9" s="36" t="s">
        <v>29</v>
      </c>
      <c r="RO9" s="707" t="str">
        <f t="shared" si="97"/>
        <v>***********</v>
      </c>
      <c r="RP9" s="709"/>
      <c r="RQ9" s="35" t="s">
        <v>34</v>
      </c>
      <c r="RR9" s="707" t="str">
        <f t="shared" si="98"/>
        <v>***********</v>
      </c>
      <c r="RS9" s="708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</row>
    <row r="10" spans="1:507" s="2" customFormat="1" ht="72" customHeight="1" thickTop="1" thickBot="1">
      <c r="A10" s="227" t="s">
        <v>298</v>
      </c>
      <c r="B10" s="251" t="s">
        <v>337</v>
      </c>
      <c r="C10" s="349" t="s">
        <v>171</v>
      </c>
      <c r="D10" s="350" t="s">
        <v>206</v>
      </c>
      <c r="E10" s="351" t="s">
        <v>208</v>
      </c>
      <c r="F10" s="352" t="s">
        <v>207</v>
      </c>
      <c r="G10" s="353"/>
      <c r="H10" s="191">
        <v>1</v>
      </c>
      <c r="I10" s="192">
        <v>2</v>
      </c>
      <c r="J10" s="193">
        <v>3</v>
      </c>
      <c r="K10" s="193">
        <v>4</v>
      </c>
      <c r="L10" s="405">
        <v>5</v>
      </c>
      <c r="M10" s="405">
        <v>6</v>
      </c>
      <c r="N10" s="244" t="s">
        <v>302</v>
      </c>
      <c r="O10" s="245" t="s">
        <v>302</v>
      </c>
      <c r="P10" s="193" t="s">
        <v>302</v>
      </c>
      <c r="Q10" s="581" t="s">
        <v>302</v>
      </c>
      <c r="R10" s="582"/>
      <c r="S10" s="246" t="s">
        <v>109</v>
      </c>
      <c r="T10" s="354"/>
      <c r="U10" s="354"/>
      <c r="V10" s="354"/>
      <c r="W10" s="354"/>
      <c r="X10" s="246" t="s">
        <v>110</v>
      </c>
      <c r="Y10" s="354"/>
      <c r="Z10" s="354"/>
      <c r="AA10" s="354"/>
      <c r="AB10" s="354"/>
      <c r="AC10" s="247" t="s">
        <v>134</v>
      </c>
      <c r="AD10" s="248"/>
      <c r="AE10" s="248"/>
      <c r="AF10" s="248"/>
      <c r="AG10" s="249" t="s">
        <v>31</v>
      </c>
      <c r="AH10" s="248"/>
      <c r="AI10" s="248"/>
      <c r="AJ10" s="248"/>
      <c r="AK10" s="247" t="s">
        <v>111</v>
      </c>
      <c r="AL10" s="248"/>
      <c r="AM10" s="248"/>
      <c r="AN10" s="248"/>
      <c r="AO10" s="249" t="s">
        <v>112</v>
      </c>
      <c r="AP10" s="248"/>
      <c r="AQ10" s="248"/>
      <c r="AR10" s="248"/>
      <c r="AS10" s="247" t="s">
        <v>197</v>
      </c>
      <c r="AT10" s="248"/>
      <c r="AU10" s="248"/>
      <c r="AV10" s="250" t="s">
        <v>113</v>
      </c>
      <c r="AW10" s="189"/>
      <c r="AX10" s="194"/>
      <c r="AY10" s="1"/>
      <c r="AZ10" s="1"/>
      <c r="BA10" s="1"/>
      <c r="BB10" s="158">
        <v>6</v>
      </c>
      <c r="BC10" s="159" t="s">
        <v>38</v>
      </c>
      <c r="BD10" s="515" t="s">
        <v>32</v>
      </c>
      <c r="BE10" s="516" t="s">
        <v>32</v>
      </c>
      <c r="BF10" s="515" t="s">
        <v>32</v>
      </c>
      <c r="BG10" s="516" t="s">
        <v>32</v>
      </c>
      <c r="BH10" s="515" t="s">
        <v>32</v>
      </c>
      <c r="BI10" s="516" t="s">
        <v>32</v>
      </c>
      <c r="BJ10" s="515" t="s">
        <v>32</v>
      </c>
      <c r="BK10" s="516" t="s">
        <v>32</v>
      </c>
      <c r="BL10" s="515" t="s">
        <v>32</v>
      </c>
      <c r="BM10" s="516" t="s">
        <v>32</v>
      </c>
      <c r="BN10" s="515" t="s">
        <v>32</v>
      </c>
      <c r="BO10" s="516" t="s">
        <v>32</v>
      </c>
      <c r="BP10" s="515" t="s">
        <v>32</v>
      </c>
      <c r="BQ10" s="516" t="s">
        <v>32</v>
      </c>
      <c r="BR10" s="515" t="s">
        <v>32</v>
      </c>
      <c r="BS10" s="516" t="s">
        <v>32</v>
      </c>
      <c r="BT10" s="515" t="s">
        <v>32</v>
      </c>
      <c r="BU10" s="516" t="s">
        <v>32</v>
      </c>
      <c r="BV10" s="515" t="s">
        <v>32</v>
      </c>
      <c r="BW10" s="516" t="s">
        <v>32</v>
      </c>
      <c r="BX10" s="515" t="s">
        <v>32</v>
      </c>
      <c r="BY10" s="516" t="s">
        <v>32</v>
      </c>
      <c r="BZ10" s="515" t="s">
        <v>32</v>
      </c>
      <c r="CA10" s="516" t="s">
        <v>32</v>
      </c>
      <c r="CB10" s="515" t="s">
        <v>32</v>
      </c>
      <c r="CC10" s="516" t="s">
        <v>32</v>
      </c>
      <c r="CD10" s="515" t="s">
        <v>32</v>
      </c>
      <c r="CE10" s="516" t="s">
        <v>32</v>
      </c>
      <c r="CF10" s="515" t="s">
        <v>32</v>
      </c>
      <c r="CG10" s="516" t="s">
        <v>32</v>
      </c>
      <c r="CH10" s="515" t="s">
        <v>32</v>
      </c>
      <c r="CI10" s="516" t="s">
        <v>32</v>
      </c>
      <c r="CJ10" s="515" t="s">
        <v>32</v>
      </c>
      <c r="CK10" s="516" t="s">
        <v>32</v>
      </c>
      <c r="CL10" s="515" t="s">
        <v>32</v>
      </c>
      <c r="CM10" s="516" t="s">
        <v>32</v>
      </c>
      <c r="CN10" s="515" t="s">
        <v>32</v>
      </c>
      <c r="CO10" s="516" t="s">
        <v>32</v>
      </c>
      <c r="CP10" s="515" t="s">
        <v>32</v>
      </c>
      <c r="CQ10" s="516" t="s">
        <v>32</v>
      </c>
      <c r="CR10" s="515" t="s">
        <v>32</v>
      </c>
      <c r="CS10" s="516" t="s">
        <v>32</v>
      </c>
      <c r="CT10" s="515" t="s">
        <v>32</v>
      </c>
      <c r="CU10" s="516" t="s">
        <v>32</v>
      </c>
      <c r="CV10" s="515" t="s">
        <v>32</v>
      </c>
      <c r="CW10" s="516" t="s">
        <v>32</v>
      </c>
      <c r="CX10" s="515" t="s">
        <v>32</v>
      </c>
      <c r="CY10" s="516" t="s">
        <v>32</v>
      </c>
      <c r="CZ10" s="515" t="s">
        <v>32</v>
      </c>
      <c r="DA10" s="516" t="s">
        <v>32</v>
      </c>
      <c r="DB10" s="515" t="s">
        <v>32</v>
      </c>
      <c r="DC10" s="516" t="s">
        <v>32</v>
      </c>
      <c r="DD10" s="515" t="s">
        <v>32</v>
      </c>
      <c r="DE10" s="516" t="s">
        <v>32</v>
      </c>
      <c r="DF10" s="515" t="s">
        <v>32</v>
      </c>
      <c r="DG10" s="516" t="s">
        <v>32</v>
      </c>
      <c r="DH10" s="515" t="s">
        <v>32</v>
      </c>
      <c r="DI10" s="516" t="s">
        <v>32</v>
      </c>
      <c r="DJ10" s="29">
        <f t="shared" si="0"/>
        <v>6</v>
      </c>
      <c r="DK10" s="159" t="s">
        <v>38</v>
      </c>
      <c r="DL10" s="515" t="s">
        <v>32</v>
      </c>
      <c r="DM10" s="516" t="s">
        <v>32</v>
      </c>
      <c r="DN10" s="515" t="s">
        <v>32</v>
      </c>
      <c r="DO10" s="516" t="s">
        <v>32</v>
      </c>
      <c r="DP10" s="515" t="s">
        <v>32</v>
      </c>
      <c r="DQ10" s="516" t="s">
        <v>32</v>
      </c>
      <c r="DR10" s="515" t="s">
        <v>32</v>
      </c>
      <c r="DS10" s="516" t="s">
        <v>32</v>
      </c>
      <c r="DT10" s="29">
        <f t="shared" si="1"/>
        <v>6</v>
      </c>
      <c r="DU10" s="159" t="s">
        <v>38</v>
      </c>
      <c r="DV10" s="163" t="s">
        <v>32</v>
      </c>
      <c r="DW10" s="164" t="s">
        <v>32</v>
      </c>
      <c r="DX10" s="163" t="s">
        <v>32</v>
      </c>
      <c r="DY10" s="164" t="s">
        <v>32</v>
      </c>
      <c r="DZ10" s="163" t="s">
        <v>32</v>
      </c>
      <c r="EA10" s="164" t="s">
        <v>32</v>
      </c>
      <c r="EB10" s="163" t="s">
        <v>32</v>
      </c>
      <c r="EC10" s="164" t="s">
        <v>32</v>
      </c>
      <c r="ED10" s="163" t="s">
        <v>32</v>
      </c>
      <c r="EE10" s="164" t="s">
        <v>32</v>
      </c>
      <c r="EF10" s="163" t="s">
        <v>32</v>
      </c>
      <c r="EG10" s="164" t="s">
        <v>32</v>
      </c>
      <c r="EH10" s="163" t="s">
        <v>32</v>
      </c>
      <c r="EI10" s="164" t="s">
        <v>32</v>
      </c>
      <c r="EJ10" s="163" t="s">
        <v>32</v>
      </c>
      <c r="EK10" s="164" t="s">
        <v>32</v>
      </c>
      <c r="EL10" s="163" t="s">
        <v>32</v>
      </c>
      <c r="EM10" s="164" t="s">
        <v>32</v>
      </c>
      <c r="EN10" s="163" t="s">
        <v>32</v>
      </c>
      <c r="EO10" s="164" t="s">
        <v>32</v>
      </c>
      <c r="EP10" s="229"/>
      <c r="EQ10" s="31"/>
      <c r="ER10" s="7"/>
      <c r="ES10" s="7"/>
      <c r="ET10" s="29">
        <f t="shared" si="2"/>
        <v>6</v>
      </c>
      <c r="EU10" s="159" t="s">
        <v>38</v>
      </c>
      <c r="EV10" s="32" t="str">
        <f t="shared" si="3"/>
        <v>*</v>
      </c>
      <c r="EW10" s="33" t="str">
        <f t="shared" si="4"/>
        <v>*</v>
      </c>
      <c r="EX10" s="32" t="str">
        <f t="shared" si="95"/>
        <v>*</v>
      </c>
      <c r="EY10" s="33" t="str">
        <f t="shared" si="96"/>
        <v>*</v>
      </c>
      <c r="EZ10" s="32" t="str">
        <f t="shared" si="7"/>
        <v>*</v>
      </c>
      <c r="FA10" s="33" t="str">
        <f t="shared" si="8"/>
        <v>*</v>
      </c>
      <c r="FB10" s="32" t="str">
        <f t="shared" si="9"/>
        <v>*</v>
      </c>
      <c r="FC10" s="33" t="str">
        <f t="shared" si="10"/>
        <v>*</v>
      </c>
      <c r="FD10" s="32" t="str">
        <f t="shared" si="11"/>
        <v>*</v>
      </c>
      <c r="FE10" s="33" t="str">
        <f t="shared" si="12"/>
        <v>*</v>
      </c>
      <c r="FF10" s="32" t="str">
        <f t="shared" si="13"/>
        <v>*</v>
      </c>
      <c r="FG10" s="33" t="str">
        <f t="shared" si="14"/>
        <v>*</v>
      </c>
      <c r="FH10" s="32" t="str">
        <f t="shared" si="15"/>
        <v>*</v>
      </c>
      <c r="FI10" s="33" t="str">
        <f t="shared" si="16"/>
        <v>*</v>
      </c>
      <c r="FJ10" s="32" t="str">
        <f t="shared" si="17"/>
        <v>*</v>
      </c>
      <c r="FK10" s="33" t="str">
        <f t="shared" si="18"/>
        <v>*</v>
      </c>
      <c r="FL10" s="32" t="str">
        <f t="shared" si="19"/>
        <v>*</v>
      </c>
      <c r="FM10" s="33" t="str">
        <f t="shared" si="20"/>
        <v>*</v>
      </c>
      <c r="FN10" s="32" t="str">
        <f t="shared" si="21"/>
        <v>*</v>
      </c>
      <c r="FO10" s="33" t="str">
        <f t="shared" si="22"/>
        <v>*</v>
      </c>
      <c r="FP10" s="32" t="str">
        <f t="shared" si="23"/>
        <v>*</v>
      </c>
      <c r="FQ10" s="33" t="str">
        <f t="shared" si="24"/>
        <v>*</v>
      </c>
      <c r="FR10" s="32" t="str">
        <f t="shared" si="25"/>
        <v>*</v>
      </c>
      <c r="FS10" s="33" t="str">
        <f t="shared" si="26"/>
        <v>*</v>
      </c>
      <c r="FT10" s="32" t="str">
        <f t="shared" si="27"/>
        <v>*</v>
      </c>
      <c r="FU10" s="33" t="str">
        <f t="shared" si="28"/>
        <v>*</v>
      </c>
      <c r="FV10" s="32" t="str">
        <f t="shared" si="29"/>
        <v>*</v>
      </c>
      <c r="FW10" s="33" t="str">
        <f t="shared" si="30"/>
        <v>*</v>
      </c>
      <c r="FX10" s="32" t="str">
        <f t="shared" si="31"/>
        <v>*</v>
      </c>
      <c r="FY10" s="33" t="str">
        <f t="shared" si="32"/>
        <v>*</v>
      </c>
      <c r="FZ10" s="32" t="str">
        <f t="shared" si="33"/>
        <v>*</v>
      </c>
      <c r="GA10" s="33" t="str">
        <f t="shared" si="34"/>
        <v>*</v>
      </c>
      <c r="GB10" s="32" t="str">
        <f t="shared" si="35"/>
        <v>*</v>
      </c>
      <c r="GC10" s="33" t="str">
        <f t="shared" si="36"/>
        <v>*</v>
      </c>
      <c r="GD10" s="32" t="str">
        <f t="shared" si="37"/>
        <v>*</v>
      </c>
      <c r="GE10" s="33" t="str">
        <f t="shared" si="38"/>
        <v>*</v>
      </c>
      <c r="GF10" s="32" t="str">
        <f t="shared" si="39"/>
        <v>*</v>
      </c>
      <c r="GG10" s="33" t="str">
        <f t="shared" si="40"/>
        <v>*</v>
      </c>
      <c r="GH10" s="32" t="str">
        <f t="shared" si="41"/>
        <v>*</v>
      </c>
      <c r="GI10" s="33" t="str">
        <f t="shared" si="42"/>
        <v>*</v>
      </c>
      <c r="GJ10" s="32" t="str">
        <f t="shared" si="43"/>
        <v>*</v>
      </c>
      <c r="GK10" s="33" t="str">
        <f t="shared" si="44"/>
        <v>*</v>
      </c>
      <c r="GL10" s="32" t="str">
        <f t="shared" si="45"/>
        <v>*</v>
      </c>
      <c r="GM10" s="33" t="str">
        <f t="shared" si="46"/>
        <v>*</v>
      </c>
      <c r="GN10" s="32" t="str">
        <f t="shared" si="47"/>
        <v>*</v>
      </c>
      <c r="GO10" s="33" t="str">
        <f t="shared" si="48"/>
        <v>*</v>
      </c>
      <c r="GP10" s="32" t="str">
        <f t="shared" si="49"/>
        <v>*</v>
      </c>
      <c r="GQ10" s="33" t="str">
        <f t="shared" si="50"/>
        <v>*</v>
      </c>
      <c r="GR10" s="32" t="str">
        <f t="shared" si="51"/>
        <v>*</v>
      </c>
      <c r="GS10" s="33" t="str">
        <f t="shared" si="52"/>
        <v>*</v>
      </c>
      <c r="GT10" s="32" t="str">
        <f t="shared" si="53"/>
        <v>*</v>
      </c>
      <c r="GU10" s="33" t="str">
        <f t="shared" si="54"/>
        <v>*</v>
      </c>
      <c r="GV10" s="32" t="str">
        <f t="shared" si="55"/>
        <v>*</v>
      </c>
      <c r="GW10" s="33" t="str">
        <f t="shared" si="56"/>
        <v>*</v>
      </c>
      <c r="GX10" s="32" t="str">
        <f t="shared" si="57"/>
        <v>*</v>
      </c>
      <c r="GY10" s="33" t="str">
        <f t="shared" si="58"/>
        <v>*</v>
      </c>
      <c r="GZ10" s="32" t="str">
        <f t="shared" si="59"/>
        <v>*</v>
      </c>
      <c r="HA10" s="33" t="str">
        <f t="shared" si="60"/>
        <v>*</v>
      </c>
      <c r="HB10" s="29">
        <f t="shared" si="61"/>
        <v>6</v>
      </c>
      <c r="HC10" s="30" t="str">
        <f t="shared" si="99"/>
        <v>جمعه</v>
      </c>
      <c r="HD10" s="32" t="str">
        <f t="shared" si="62"/>
        <v>*</v>
      </c>
      <c r="HE10" s="33" t="str">
        <f t="shared" si="63"/>
        <v>*</v>
      </c>
      <c r="HF10" s="32" t="str">
        <f t="shared" si="64"/>
        <v>*</v>
      </c>
      <c r="HG10" s="33" t="str">
        <f t="shared" si="65"/>
        <v>*</v>
      </c>
      <c r="HH10" s="32" t="str">
        <f t="shared" si="66"/>
        <v>*</v>
      </c>
      <c r="HI10" s="33" t="str">
        <f t="shared" si="67"/>
        <v>*</v>
      </c>
      <c r="HJ10" s="32" t="str">
        <f t="shared" si="68"/>
        <v>*</v>
      </c>
      <c r="HK10" s="33" t="str">
        <f t="shared" si="69"/>
        <v>*</v>
      </c>
      <c r="HL10" s="29">
        <f t="shared" si="70"/>
        <v>6</v>
      </c>
      <c r="HM10" s="30" t="str">
        <f t="shared" si="100"/>
        <v>جمعه</v>
      </c>
      <c r="HN10" s="32" t="str">
        <f t="shared" si="71"/>
        <v>*</v>
      </c>
      <c r="HO10" s="33" t="str">
        <f t="shared" si="72"/>
        <v>*</v>
      </c>
      <c r="HP10" s="32" t="str">
        <f t="shared" si="73"/>
        <v>*</v>
      </c>
      <c r="HQ10" s="33" t="str">
        <f t="shared" si="74"/>
        <v>*</v>
      </c>
      <c r="HR10" s="32" t="str">
        <f t="shared" si="75"/>
        <v>*</v>
      </c>
      <c r="HS10" s="33" t="str">
        <f t="shared" si="76"/>
        <v>*</v>
      </c>
      <c r="HT10" s="32" t="str">
        <f t="shared" si="77"/>
        <v>*</v>
      </c>
      <c r="HU10" s="33" t="str">
        <f t="shared" si="78"/>
        <v>*</v>
      </c>
      <c r="HV10" s="32" t="str">
        <f t="shared" si="79"/>
        <v>*</v>
      </c>
      <c r="HW10" s="33" t="str">
        <f t="shared" si="80"/>
        <v>*</v>
      </c>
      <c r="HX10" s="32" t="str">
        <f t="shared" si="81"/>
        <v>*</v>
      </c>
      <c r="HY10" s="33" t="str">
        <f t="shared" si="82"/>
        <v>*</v>
      </c>
      <c r="HZ10" s="32" t="str">
        <f t="shared" si="83"/>
        <v>*</v>
      </c>
      <c r="IA10" s="33" t="str">
        <f t="shared" si="84"/>
        <v>*</v>
      </c>
      <c r="IB10" s="32" t="str">
        <f t="shared" si="85"/>
        <v>*</v>
      </c>
      <c r="IC10" s="33" t="str">
        <f t="shared" si="86"/>
        <v>*</v>
      </c>
      <c r="ID10" s="32" t="str">
        <f t="shared" si="87"/>
        <v>*</v>
      </c>
      <c r="IE10" s="33" t="str">
        <f t="shared" si="88"/>
        <v>*</v>
      </c>
      <c r="IF10" s="32" t="str">
        <f t="shared" si="89"/>
        <v>*</v>
      </c>
      <c r="IG10" s="33" t="str">
        <f t="shared" si="90"/>
        <v>*</v>
      </c>
      <c r="IH10" s="32"/>
      <c r="II10" s="33"/>
      <c r="IJ10" s="32"/>
      <c r="IK10" s="33"/>
      <c r="IL10" s="32"/>
      <c r="IM10" s="33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1"/>
      <c r="QU10" s="1"/>
      <c r="QV10" s="1"/>
      <c r="QW10" s="1"/>
      <c r="QX10" s="1"/>
      <c r="QY10" s="1"/>
      <c r="QZ10" s="1"/>
      <c r="RA10" s="1"/>
      <c r="RB10" s="1"/>
      <c r="RC10" s="21"/>
      <c r="RD10" s="335">
        <f t="shared" si="91"/>
        <v>6</v>
      </c>
      <c r="RE10" s="30" t="str">
        <f t="shared" si="101"/>
        <v>جمعه</v>
      </c>
      <c r="RF10" s="34" t="s">
        <v>33</v>
      </c>
      <c r="RG10" s="115" t="str">
        <f t="shared" si="92"/>
        <v>********************************</v>
      </c>
      <c r="RH10" s="116"/>
      <c r="RI10" s="336">
        <v>6</v>
      </c>
      <c r="RJ10" s="115" t="str">
        <f t="shared" si="93"/>
        <v>********************************</v>
      </c>
      <c r="RK10" s="105"/>
      <c r="RL10" s="335">
        <f t="shared" si="94"/>
        <v>6</v>
      </c>
      <c r="RM10" s="30" t="str">
        <f t="shared" si="102"/>
        <v>جمعه</v>
      </c>
      <c r="RN10" s="36" t="s">
        <v>29</v>
      </c>
      <c r="RO10" s="707" t="str">
        <f t="shared" si="97"/>
        <v>***********</v>
      </c>
      <c r="RP10" s="709"/>
      <c r="RQ10" s="35" t="s">
        <v>34</v>
      </c>
      <c r="RR10" s="707" t="str">
        <f t="shared" si="98"/>
        <v>***********</v>
      </c>
      <c r="RS10" s="708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</row>
    <row r="11" spans="1:507" s="2" customFormat="1" ht="72" customHeight="1" thickTop="1" thickBot="1">
      <c r="A11" s="355" t="s">
        <v>289</v>
      </c>
      <c r="B11" s="252" t="s">
        <v>148</v>
      </c>
      <c r="C11" s="315" t="s">
        <v>229</v>
      </c>
      <c r="D11" s="314" t="s">
        <v>286</v>
      </c>
      <c r="E11" s="308"/>
      <c r="F11" s="321" t="s">
        <v>103</v>
      </c>
      <c r="G11" s="322" t="s">
        <v>27</v>
      </c>
      <c r="H11" s="560" t="s">
        <v>292</v>
      </c>
      <c r="I11" s="561"/>
      <c r="J11" s="279" t="s">
        <v>47</v>
      </c>
      <c r="K11" s="568" t="s">
        <v>296</v>
      </c>
      <c r="L11" s="569"/>
      <c r="M11" s="254" t="s">
        <v>157</v>
      </c>
      <c r="N11" s="356" t="s">
        <v>201</v>
      </c>
      <c r="O11" s="255" t="s">
        <v>74</v>
      </c>
      <c r="P11" s="253"/>
      <c r="Q11" s="256"/>
      <c r="R11" s="257" t="s">
        <v>146</v>
      </c>
      <c r="S11" s="357" t="s">
        <v>193</v>
      </c>
      <c r="T11" s="258" t="s">
        <v>145</v>
      </c>
      <c r="U11" s="259" t="s">
        <v>341</v>
      </c>
      <c r="V11" s="260" t="s">
        <v>349</v>
      </c>
      <c r="W11" s="253" t="s">
        <v>356</v>
      </c>
      <c r="X11" s="262" t="s">
        <v>371</v>
      </c>
      <c r="Y11" s="423"/>
      <c r="Z11" s="261"/>
      <c r="AA11" s="262"/>
      <c r="AB11" s="263"/>
      <c r="AC11" s="332" t="s">
        <v>212</v>
      </c>
      <c r="AD11" s="578" t="str">
        <f>RG42</f>
        <v>********خوشروزاده- *****گذشتی- ***************کاظمی-****************محبوبی-*********</v>
      </c>
      <c r="AE11" s="579"/>
      <c r="AF11" s="579"/>
      <c r="AG11" s="579"/>
      <c r="AH11" s="579"/>
      <c r="AI11" s="579"/>
      <c r="AJ11" s="579"/>
      <c r="AK11" s="579"/>
      <c r="AL11" s="579"/>
      <c r="AM11" s="579"/>
      <c r="AN11" s="579"/>
      <c r="AO11" s="579"/>
      <c r="AP11" s="579"/>
      <c r="AQ11" s="579"/>
      <c r="AR11" s="580"/>
      <c r="AS11" s="609" t="s">
        <v>215</v>
      </c>
      <c r="AT11" s="610"/>
      <c r="AU11" s="610"/>
      <c r="AV11" s="610"/>
      <c r="AW11" s="610"/>
      <c r="AX11" s="611"/>
      <c r="AY11" s="1"/>
      <c r="AZ11" s="1"/>
      <c r="BA11" s="1"/>
      <c r="BB11" s="158">
        <v>7</v>
      </c>
      <c r="BC11" s="159" t="s">
        <v>285</v>
      </c>
      <c r="BD11" s="515" t="s">
        <v>32</v>
      </c>
      <c r="BE11" s="516" t="s">
        <v>32</v>
      </c>
      <c r="BF11" s="515" t="s">
        <v>32</v>
      </c>
      <c r="BG11" s="516" t="s">
        <v>32</v>
      </c>
      <c r="BH11" s="515" t="s">
        <v>32</v>
      </c>
      <c r="BI11" s="516" t="s">
        <v>32</v>
      </c>
      <c r="BJ11" s="515" t="s">
        <v>32</v>
      </c>
      <c r="BK11" s="516" t="s">
        <v>32</v>
      </c>
      <c r="BL11" s="515" t="s">
        <v>32</v>
      </c>
      <c r="BM11" s="516" t="s">
        <v>32</v>
      </c>
      <c r="BN11" s="515" t="s">
        <v>32</v>
      </c>
      <c r="BO11" s="516" t="s">
        <v>32</v>
      </c>
      <c r="BP11" s="515" t="s">
        <v>32</v>
      </c>
      <c r="BQ11" s="516" t="s">
        <v>32</v>
      </c>
      <c r="BR11" s="515" t="s">
        <v>32</v>
      </c>
      <c r="BS11" s="516" t="s">
        <v>32</v>
      </c>
      <c r="BT11" s="515" t="s">
        <v>32</v>
      </c>
      <c r="BU11" s="516" t="s">
        <v>32</v>
      </c>
      <c r="BV11" s="515" t="s">
        <v>32</v>
      </c>
      <c r="BW11" s="516" t="s">
        <v>32</v>
      </c>
      <c r="BX11" s="515" t="s">
        <v>32</v>
      </c>
      <c r="BY11" s="516" t="s">
        <v>32</v>
      </c>
      <c r="BZ11" s="515" t="s">
        <v>32</v>
      </c>
      <c r="CA11" s="516" t="s">
        <v>32</v>
      </c>
      <c r="CB11" s="515" t="s">
        <v>32</v>
      </c>
      <c r="CC11" s="516" t="s">
        <v>32</v>
      </c>
      <c r="CD11" s="515" t="s">
        <v>32</v>
      </c>
      <c r="CE11" s="516" t="s">
        <v>32</v>
      </c>
      <c r="CF11" s="515" t="s">
        <v>32</v>
      </c>
      <c r="CG11" s="516" t="s">
        <v>32</v>
      </c>
      <c r="CH11" s="515" t="s">
        <v>32</v>
      </c>
      <c r="CI11" s="516" t="s">
        <v>32</v>
      </c>
      <c r="CJ11" s="515" t="s">
        <v>32</v>
      </c>
      <c r="CK11" s="516" t="s">
        <v>32</v>
      </c>
      <c r="CL11" s="515" t="s">
        <v>32</v>
      </c>
      <c r="CM11" s="516" t="s">
        <v>32</v>
      </c>
      <c r="CN11" s="515">
        <v>1</v>
      </c>
      <c r="CO11" s="516" t="s">
        <v>32</v>
      </c>
      <c r="CP11" s="515" t="s">
        <v>32</v>
      </c>
      <c r="CQ11" s="516" t="s">
        <v>32</v>
      </c>
      <c r="CR11" s="515" t="s">
        <v>32</v>
      </c>
      <c r="CS11" s="516" t="s">
        <v>32</v>
      </c>
      <c r="CT11" s="515" t="s">
        <v>32</v>
      </c>
      <c r="CU11" s="516" t="s">
        <v>32</v>
      </c>
      <c r="CV11" s="515" t="s">
        <v>32</v>
      </c>
      <c r="CW11" s="516" t="s">
        <v>32</v>
      </c>
      <c r="CX11" s="515" t="s">
        <v>32</v>
      </c>
      <c r="CY11" s="516" t="s">
        <v>32</v>
      </c>
      <c r="CZ11" s="515" t="s">
        <v>32</v>
      </c>
      <c r="DA11" s="516" t="s">
        <v>32</v>
      </c>
      <c r="DB11" s="515" t="s">
        <v>32</v>
      </c>
      <c r="DC11" s="516" t="s">
        <v>32</v>
      </c>
      <c r="DD11" s="515" t="s">
        <v>32</v>
      </c>
      <c r="DE11" s="516" t="s">
        <v>32</v>
      </c>
      <c r="DF11" s="515" t="s">
        <v>32</v>
      </c>
      <c r="DG11" s="516" t="s">
        <v>32</v>
      </c>
      <c r="DH11" s="515" t="s">
        <v>32</v>
      </c>
      <c r="DI11" s="516" t="s">
        <v>32</v>
      </c>
      <c r="DJ11" s="29">
        <f t="shared" si="0"/>
        <v>7</v>
      </c>
      <c r="DK11" s="159" t="s">
        <v>285</v>
      </c>
      <c r="DL11" s="515" t="s">
        <v>32</v>
      </c>
      <c r="DM11" s="516" t="s">
        <v>32</v>
      </c>
      <c r="DN11" s="515" t="s">
        <v>32</v>
      </c>
      <c r="DO11" s="516" t="s">
        <v>32</v>
      </c>
      <c r="DP11" s="515" t="s">
        <v>32</v>
      </c>
      <c r="DQ11" s="516" t="s">
        <v>32</v>
      </c>
      <c r="DR11" s="515" t="s">
        <v>32</v>
      </c>
      <c r="DS11" s="516" t="s">
        <v>32</v>
      </c>
      <c r="DT11" s="29">
        <f t="shared" si="1"/>
        <v>7</v>
      </c>
      <c r="DU11" s="159" t="s">
        <v>285</v>
      </c>
      <c r="DV11" s="163" t="s">
        <v>32</v>
      </c>
      <c r="DW11" s="164" t="s">
        <v>32</v>
      </c>
      <c r="DX11" s="163" t="s">
        <v>32</v>
      </c>
      <c r="DY11" s="164" t="s">
        <v>32</v>
      </c>
      <c r="DZ11" s="163" t="s">
        <v>32</v>
      </c>
      <c r="EA11" s="164" t="s">
        <v>32</v>
      </c>
      <c r="EB11" s="163" t="s">
        <v>32</v>
      </c>
      <c r="EC11" s="164" t="s">
        <v>32</v>
      </c>
      <c r="ED11" s="163" t="s">
        <v>32</v>
      </c>
      <c r="EE11" s="164" t="s">
        <v>32</v>
      </c>
      <c r="EF11" s="163" t="s">
        <v>32</v>
      </c>
      <c r="EG11" s="164" t="s">
        <v>32</v>
      </c>
      <c r="EH11" s="163" t="s">
        <v>32</v>
      </c>
      <c r="EI11" s="164" t="s">
        <v>32</v>
      </c>
      <c r="EJ11" s="163" t="s">
        <v>32</v>
      </c>
      <c r="EK11" s="164" t="s">
        <v>32</v>
      </c>
      <c r="EL11" s="163" t="s">
        <v>32</v>
      </c>
      <c r="EM11" s="164" t="s">
        <v>32</v>
      </c>
      <c r="EN11" s="163" t="s">
        <v>32</v>
      </c>
      <c r="EO11" s="164" t="s">
        <v>32</v>
      </c>
      <c r="EP11" s="232"/>
      <c r="EQ11" s="31"/>
      <c r="ER11" s="7"/>
      <c r="ES11" s="7"/>
      <c r="ET11" s="29">
        <f t="shared" si="2"/>
        <v>7</v>
      </c>
      <c r="EU11" s="159" t="s">
        <v>285</v>
      </c>
      <c r="EV11" s="32" t="str">
        <f t="shared" si="3"/>
        <v>*</v>
      </c>
      <c r="EW11" s="33" t="str">
        <f t="shared" si="4"/>
        <v>*</v>
      </c>
      <c r="EX11" s="32" t="str">
        <f t="shared" si="95"/>
        <v>*</v>
      </c>
      <c r="EY11" s="33" t="str">
        <f t="shared" si="96"/>
        <v>*</v>
      </c>
      <c r="EZ11" s="32" t="str">
        <f t="shared" si="7"/>
        <v>*</v>
      </c>
      <c r="FA11" s="33" t="str">
        <f t="shared" si="8"/>
        <v>*</v>
      </c>
      <c r="FB11" s="32" t="str">
        <f t="shared" si="9"/>
        <v>*</v>
      </c>
      <c r="FC11" s="33" t="str">
        <f t="shared" si="10"/>
        <v>*</v>
      </c>
      <c r="FD11" s="32" t="str">
        <f t="shared" si="11"/>
        <v>*</v>
      </c>
      <c r="FE11" s="33" t="str">
        <f t="shared" si="12"/>
        <v>*</v>
      </c>
      <c r="FF11" s="32" t="str">
        <f t="shared" si="13"/>
        <v>*</v>
      </c>
      <c r="FG11" s="33" t="str">
        <f t="shared" si="14"/>
        <v>*</v>
      </c>
      <c r="FH11" s="32" t="str">
        <f t="shared" si="15"/>
        <v>*</v>
      </c>
      <c r="FI11" s="33" t="str">
        <f t="shared" si="16"/>
        <v>*</v>
      </c>
      <c r="FJ11" s="32" t="str">
        <f t="shared" si="17"/>
        <v>*</v>
      </c>
      <c r="FK11" s="33" t="str">
        <f t="shared" si="18"/>
        <v>*</v>
      </c>
      <c r="FL11" s="32" t="str">
        <f t="shared" si="19"/>
        <v>*</v>
      </c>
      <c r="FM11" s="33" t="str">
        <f t="shared" si="20"/>
        <v>*</v>
      </c>
      <c r="FN11" s="32" t="str">
        <f t="shared" si="21"/>
        <v>*</v>
      </c>
      <c r="FO11" s="33" t="str">
        <f t="shared" si="22"/>
        <v>*</v>
      </c>
      <c r="FP11" s="32" t="str">
        <f t="shared" si="23"/>
        <v>*</v>
      </c>
      <c r="FQ11" s="33" t="str">
        <f t="shared" si="24"/>
        <v>*</v>
      </c>
      <c r="FR11" s="32" t="str">
        <f t="shared" si="25"/>
        <v>*</v>
      </c>
      <c r="FS11" s="33" t="str">
        <f t="shared" si="26"/>
        <v>*</v>
      </c>
      <c r="FT11" s="32" t="str">
        <f t="shared" si="27"/>
        <v>*</v>
      </c>
      <c r="FU11" s="33" t="str">
        <f t="shared" si="28"/>
        <v>*</v>
      </c>
      <c r="FV11" s="32" t="str">
        <f t="shared" si="29"/>
        <v>*</v>
      </c>
      <c r="FW11" s="33" t="str">
        <f t="shared" si="30"/>
        <v>*</v>
      </c>
      <c r="FX11" s="32" t="str">
        <f t="shared" si="31"/>
        <v>*</v>
      </c>
      <c r="FY11" s="33" t="str">
        <f t="shared" si="32"/>
        <v>*</v>
      </c>
      <c r="FZ11" s="32" t="str">
        <f t="shared" si="33"/>
        <v>*</v>
      </c>
      <c r="GA11" s="33" t="str">
        <f t="shared" si="34"/>
        <v>*</v>
      </c>
      <c r="GB11" s="32" t="str">
        <f t="shared" si="35"/>
        <v>*</v>
      </c>
      <c r="GC11" s="33" t="str">
        <f t="shared" si="36"/>
        <v>*</v>
      </c>
      <c r="GD11" s="32" t="str">
        <f t="shared" si="37"/>
        <v>*</v>
      </c>
      <c r="GE11" s="33" t="str">
        <f t="shared" si="38"/>
        <v>*</v>
      </c>
      <c r="GF11" s="32" t="str">
        <f t="shared" si="39"/>
        <v>داداشي-</v>
      </c>
      <c r="GG11" s="33" t="str">
        <f t="shared" si="40"/>
        <v>*</v>
      </c>
      <c r="GH11" s="32" t="str">
        <f t="shared" si="41"/>
        <v>*</v>
      </c>
      <c r="GI11" s="33" t="str">
        <f t="shared" si="42"/>
        <v>*</v>
      </c>
      <c r="GJ11" s="32" t="str">
        <f t="shared" si="43"/>
        <v>*</v>
      </c>
      <c r="GK11" s="33" t="str">
        <f t="shared" si="44"/>
        <v>*</v>
      </c>
      <c r="GL11" s="32" t="str">
        <f t="shared" si="45"/>
        <v>*</v>
      </c>
      <c r="GM11" s="33" t="str">
        <f t="shared" si="46"/>
        <v>*</v>
      </c>
      <c r="GN11" s="32" t="str">
        <f t="shared" si="47"/>
        <v>*</v>
      </c>
      <c r="GO11" s="33" t="str">
        <f t="shared" si="48"/>
        <v>*</v>
      </c>
      <c r="GP11" s="32" t="str">
        <f t="shared" si="49"/>
        <v>*</v>
      </c>
      <c r="GQ11" s="33" t="str">
        <f t="shared" si="50"/>
        <v>*</v>
      </c>
      <c r="GR11" s="32" t="str">
        <f t="shared" si="51"/>
        <v>*</v>
      </c>
      <c r="GS11" s="33" t="str">
        <f t="shared" si="52"/>
        <v>*</v>
      </c>
      <c r="GT11" s="32" t="str">
        <f t="shared" si="53"/>
        <v>*</v>
      </c>
      <c r="GU11" s="33" t="str">
        <f t="shared" si="54"/>
        <v>*</v>
      </c>
      <c r="GV11" s="32" t="str">
        <f t="shared" si="55"/>
        <v>*</v>
      </c>
      <c r="GW11" s="33" t="str">
        <f t="shared" si="56"/>
        <v>*</v>
      </c>
      <c r="GX11" s="32" t="str">
        <f t="shared" si="57"/>
        <v>*</v>
      </c>
      <c r="GY11" s="33" t="str">
        <f t="shared" si="58"/>
        <v>*</v>
      </c>
      <c r="GZ11" s="32" t="str">
        <f t="shared" si="59"/>
        <v>*</v>
      </c>
      <c r="HA11" s="33" t="str">
        <f t="shared" si="60"/>
        <v>*</v>
      </c>
      <c r="HB11" s="29">
        <f t="shared" si="61"/>
        <v>7</v>
      </c>
      <c r="HC11" s="30" t="str">
        <f t="shared" si="99"/>
        <v>شنبه</v>
      </c>
      <c r="HD11" s="32" t="str">
        <f t="shared" si="62"/>
        <v>*</v>
      </c>
      <c r="HE11" s="33" t="str">
        <f t="shared" si="63"/>
        <v>*</v>
      </c>
      <c r="HF11" s="32" t="str">
        <f t="shared" si="64"/>
        <v>*</v>
      </c>
      <c r="HG11" s="33" t="str">
        <f t="shared" si="65"/>
        <v>*</v>
      </c>
      <c r="HH11" s="32" t="str">
        <f t="shared" si="66"/>
        <v>*</v>
      </c>
      <c r="HI11" s="33" t="str">
        <f t="shared" si="67"/>
        <v>*</v>
      </c>
      <c r="HJ11" s="32" t="str">
        <f t="shared" si="68"/>
        <v>*</v>
      </c>
      <c r="HK11" s="33" t="str">
        <f t="shared" si="69"/>
        <v>*</v>
      </c>
      <c r="HL11" s="29">
        <f t="shared" si="70"/>
        <v>7</v>
      </c>
      <c r="HM11" s="30" t="str">
        <f t="shared" si="100"/>
        <v>شنبه</v>
      </c>
      <c r="HN11" s="32" t="str">
        <f t="shared" si="71"/>
        <v>*</v>
      </c>
      <c r="HO11" s="33" t="str">
        <f t="shared" si="72"/>
        <v>*</v>
      </c>
      <c r="HP11" s="32" t="str">
        <f t="shared" si="73"/>
        <v>*</v>
      </c>
      <c r="HQ11" s="33" t="str">
        <f t="shared" si="74"/>
        <v>*</v>
      </c>
      <c r="HR11" s="32" t="str">
        <f t="shared" si="75"/>
        <v>*</v>
      </c>
      <c r="HS11" s="33" t="str">
        <f t="shared" si="76"/>
        <v>*</v>
      </c>
      <c r="HT11" s="32" t="str">
        <f t="shared" si="77"/>
        <v>*</v>
      </c>
      <c r="HU11" s="33" t="str">
        <f t="shared" si="78"/>
        <v>*</v>
      </c>
      <c r="HV11" s="32" t="str">
        <f t="shared" si="79"/>
        <v>*</v>
      </c>
      <c r="HW11" s="33" t="str">
        <f t="shared" si="80"/>
        <v>*</v>
      </c>
      <c r="HX11" s="32" t="str">
        <f t="shared" si="81"/>
        <v>*</v>
      </c>
      <c r="HY11" s="33" t="str">
        <f t="shared" si="82"/>
        <v>*</v>
      </c>
      <c r="HZ11" s="32" t="str">
        <f t="shared" si="83"/>
        <v>*</v>
      </c>
      <c r="IA11" s="33" t="str">
        <f t="shared" si="84"/>
        <v>*</v>
      </c>
      <c r="IB11" s="32" t="str">
        <f t="shared" si="85"/>
        <v>*</v>
      </c>
      <c r="IC11" s="33" t="str">
        <f t="shared" si="86"/>
        <v>*</v>
      </c>
      <c r="ID11" s="32" t="str">
        <f t="shared" si="87"/>
        <v>*</v>
      </c>
      <c r="IE11" s="33" t="str">
        <f t="shared" si="88"/>
        <v>*</v>
      </c>
      <c r="IF11" s="32" t="str">
        <f t="shared" si="89"/>
        <v>*</v>
      </c>
      <c r="IG11" s="33" t="str">
        <f t="shared" si="90"/>
        <v>*</v>
      </c>
      <c r="IH11" s="32"/>
      <c r="II11" s="33"/>
      <c r="IJ11" s="32"/>
      <c r="IK11" s="33"/>
      <c r="IL11" s="32"/>
      <c r="IM11" s="33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1"/>
      <c r="QU11" s="1"/>
      <c r="QV11" s="1"/>
      <c r="QW11" s="1"/>
      <c r="QX11" s="1"/>
      <c r="QY11" s="1"/>
      <c r="QZ11" s="1"/>
      <c r="RA11" s="1"/>
      <c r="RB11" s="1"/>
      <c r="RC11" s="21"/>
      <c r="RD11" s="335">
        <f t="shared" si="91"/>
        <v>7</v>
      </c>
      <c r="RE11" s="30" t="str">
        <f t="shared" si="101"/>
        <v>شنبه</v>
      </c>
      <c r="RF11" s="34" t="s">
        <v>33</v>
      </c>
      <c r="RG11" s="115" t="str">
        <f t="shared" si="92"/>
        <v>******************داداشي-*************</v>
      </c>
      <c r="RH11" s="116"/>
      <c r="RI11" s="336">
        <v>7</v>
      </c>
      <c r="RJ11" s="115" t="str">
        <f t="shared" si="93"/>
        <v>********************************</v>
      </c>
      <c r="RK11" s="105"/>
      <c r="RL11" s="335">
        <f t="shared" si="94"/>
        <v>7</v>
      </c>
      <c r="RM11" s="30" t="str">
        <f t="shared" si="102"/>
        <v>شنبه</v>
      </c>
      <c r="RN11" s="36" t="s">
        <v>29</v>
      </c>
      <c r="RO11" s="707" t="str">
        <f t="shared" si="97"/>
        <v>***********</v>
      </c>
      <c r="RP11" s="709"/>
      <c r="RQ11" s="35" t="s">
        <v>34</v>
      </c>
      <c r="RR11" s="707" t="str">
        <f t="shared" si="98"/>
        <v>***********</v>
      </c>
      <c r="RS11" s="708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</row>
    <row r="12" spans="1:507" s="2" customFormat="1" ht="72" customHeight="1" thickTop="1" thickBot="1">
      <c r="A12" s="358" t="s">
        <v>290</v>
      </c>
      <c r="B12" s="359" t="s">
        <v>305</v>
      </c>
      <c r="C12" s="360"/>
      <c r="D12" s="361"/>
      <c r="E12" s="309"/>
      <c r="F12" s="323" t="s">
        <v>106</v>
      </c>
      <c r="G12" s="324" t="s">
        <v>27</v>
      </c>
      <c r="H12" s="560" t="s">
        <v>202</v>
      </c>
      <c r="I12" s="561"/>
      <c r="J12" s="279" t="s">
        <v>355</v>
      </c>
      <c r="K12" s="568" t="s">
        <v>225</v>
      </c>
      <c r="L12" s="569"/>
      <c r="M12" s="275"/>
      <c r="N12" s="362" t="s">
        <v>198</v>
      </c>
      <c r="O12" s="275" t="s">
        <v>180</v>
      </c>
      <c r="P12" s="271" t="s">
        <v>358</v>
      </c>
      <c r="Q12" s="271"/>
      <c r="R12" s="276"/>
      <c r="S12" s="363" t="s">
        <v>193</v>
      </c>
      <c r="T12" s="268" t="s">
        <v>354</v>
      </c>
      <c r="U12" s="269" t="s">
        <v>359</v>
      </c>
      <c r="V12" s="270" t="s">
        <v>216</v>
      </c>
      <c r="W12" s="271"/>
      <c r="X12" s="265"/>
      <c r="Y12" s="424"/>
      <c r="Z12" s="264"/>
      <c r="AA12" s="265"/>
      <c r="AB12" s="266"/>
      <c r="AC12" s="333" t="s">
        <v>213</v>
      </c>
      <c r="AD12" s="635" t="str">
        <f>RG6</f>
        <v>******************داداشي-*************</v>
      </c>
      <c r="AE12" s="636"/>
      <c r="AF12" s="636"/>
      <c r="AG12" s="636"/>
      <c r="AH12" s="636"/>
      <c r="AI12" s="636"/>
      <c r="AJ12" s="636"/>
      <c r="AK12" s="636"/>
      <c r="AL12" s="636"/>
      <c r="AM12" s="636"/>
      <c r="AN12" s="636"/>
      <c r="AO12" s="636"/>
      <c r="AP12" s="636"/>
      <c r="AQ12" s="636"/>
      <c r="AR12" s="637"/>
      <c r="AS12" s="614" t="s">
        <v>222</v>
      </c>
      <c r="AT12" s="615"/>
      <c r="AU12" s="615"/>
      <c r="AV12" s="615"/>
      <c r="AW12" s="615"/>
      <c r="AX12" s="616"/>
      <c r="AY12" s="1"/>
      <c r="AZ12" s="1"/>
      <c r="BA12" s="1"/>
      <c r="BB12" s="158">
        <v>8</v>
      </c>
      <c r="BC12" s="159" t="s">
        <v>40</v>
      </c>
      <c r="BD12" s="515" t="s">
        <v>32</v>
      </c>
      <c r="BE12" s="516" t="s">
        <v>32</v>
      </c>
      <c r="BF12" s="515" t="s">
        <v>32</v>
      </c>
      <c r="BG12" s="516" t="s">
        <v>32</v>
      </c>
      <c r="BH12" s="515" t="s">
        <v>32</v>
      </c>
      <c r="BI12" s="516" t="s">
        <v>32</v>
      </c>
      <c r="BJ12" s="515" t="s">
        <v>32</v>
      </c>
      <c r="BK12" s="516" t="s">
        <v>32</v>
      </c>
      <c r="BL12" s="515" t="s">
        <v>32</v>
      </c>
      <c r="BM12" s="516" t="s">
        <v>32</v>
      </c>
      <c r="BN12" s="515" t="s">
        <v>32</v>
      </c>
      <c r="BO12" s="516" t="s">
        <v>32</v>
      </c>
      <c r="BP12" s="515" t="s">
        <v>32</v>
      </c>
      <c r="BQ12" s="516" t="s">
        <v>32</v>
      </c>
      <c r="BR12" s="515" t="s">
        <v>32</v>
      </c>
      <c r="BS12" s="516" t="s">
        <v>32</v>
      </c>
      <c r="BT12" s="515" t="s">
        <v>32</v>
      </c>
      <c r="BU12" s="516" t="s">
        <v>32</v>
      </c>
      <c r="BV12" s="515" t="s">
        <v>32</v>
      </c>
      <c r="BW12" s="516" t="s">
        <v>32</v>
      </c>
      <c r="BX12" s="515" t="s">
        <v>32</v>
      </c>
      <c r="BY12" s="516" t="s">
        <v>32</v>
      </c>
      <c r="BZ12" s="515" t="s">
        <v>32</v>
      </c>
      <c r="CA12" s="516" t="s">
        <v>32</v>
      </c>
      <c r="CB12" s="515" t="s">
        <v>32</v>
      </c>
      <c r="CC12" s="516" t="s">
        <v>32</v>
      </c>
      <c r="CD12" s="515" t="s">
        <v>32</v>
      </c>
      <c r="CE12" s="516" t="s">
        <v>32</v>
      </c>
      <c r="CF12" s="515" t="s">
        <v>32</v>
      </c>
      <c r="CG12" s="516" t="s">
        <v>32</v>
      </c>
      <c r="CH12" s="515" t="s">
        <v>32</v>
      </c>
      <c r="CI12" s="516" t="s">
        <v>32</v>
      </c>
      <c r="CJ12" s="515" t="s">
        <v>32</v>
      </c>
      <c r="CK12" s="516" t="s">
        <v>32</v>
      </c>
      <c r="CL12" s="515" t="s">
        <v>32</v>
      </c>
      <c r="CM12" s="516" t="s">
        <v>32</v>
      </c>
      <c r="CN12" s="515">
        <v>1</v>
      </c>
      <c r="CO12" s="516" t="s">
        <v>32</v>
      </c>
      <c r="CP12" s="515" t="s">
        <v>32</v>
      </c>
      <c r="CQ12" s="516" t="s">
        <v>32</v>
      </c>
      <c r="CR12" s="515" t="s">
        <v>32</v>
      </c>
      <c r="CS12" s="516" t="s">
        <v>32</v>
      </c>
      <c r="CT12" s="515" t="s">
        <v>32</v>
      </c>
      <c r="CU12" s="516" t="s">
        <v>32</v>
      </c>
      <c r="CV12" s="515" t="s">
        <v>32</v>
      </c>
      <c r="CW12" s="516" t="s">
        <v>32</v>
      </c>
      <c r="CX12" s="515" t="s">
        <v>32</v>
      </c>
      <c r="CY12" s="516" t="s">
        <v>32</v>
      </c>
      <c r="CZ12" s="515" t="s">
        <v>32</v>
      </c>
      <c r="DA12" s="516" t="s">
        <v>32</v>
      </c>
      <c r="DB12" s="515" t="s">
        <v>32</v>
      </c>
      <c r="DC12" s="516" t="s">
        <v>32</v>
      </c>
      <c r="DD12" s="515" t="s">
        <v>32</v>
      </c>
      <c r="DE12" s="516" t="s">
        <v>32</v>
      </c>
      <c r="DF12" s="515" t="s">
        <v>32</v>
      </c>
      <c r="DG12" s="516" t="s">
        <v>32</v>
      </c>
      <c r="DH12" s="515" t="s">
        <v>32</v>
      </c>
      <c r="DI12" s="516" t="s">
        <v>32</v>
      </c>
      <c r="DJ12" s="29">
        <f t="shared" si="0"/>
        <v>8</v>
      </c>
      <c r="DK12" s="159" t="s">
        <v>40</v>
      </c>
      <c r="DL12" s="515" t="s">
        <v>32</v>
      </c>
      <c r="DM12" s="516" t="s">
        <v>32</v>
      </c>
      <c r="DN12" s="515" t="s">
        <v>32</v>
      </c>
      <c r="DO12" s="516" t="s">
        <v>32</v>
      </c>
      <c r="DP12" s="515" t="s">
        <v>32</v>
      </c>
      <c r="DQ12" s="516" t="s">
        <v>32</v>
      </c>
      <c r="DR12" s="515" t="s">
        <v>32</v>
      </c>
      <c r="DS12" s="516" t="s">
        <v>32</v>
      </c>
      <c r="DT12" s="29">
        <f t="shared" si="1"/>
        <v>8</v>
      </c>
      <c r="DU12" s="159" t="s">
        <v>40</v>
      </c>
      <c r="DV12" s="163" t="s">
        <v>32</v>
      </c>
      <c r="DW12" s="164" t="s">
        <v>32</v>
      </c>
      <c r="DX12" s="163" t="s">
        <v>32</v>
      </c>
      <c r="DY12" s="164" t="s">
        <v>32</v>
      </c>
      <c r="DZ12" s="163" t="s">
        <v>32</v>
      </c>
      <c r="EA12" s="164" t="s">
        <v>32</v>
      </c>
      <c r="EB12" s="163" t="s">
        <v>32</v>
      </c>
      <c r="EC12" s="164" t="s">
        <v>32</v>
      </c>
      <c r="ED12" s="163" t="s">
        <v>32</v>
      </c>
      <c r="EE12" s="164" t="s">
        <v>32</v>
      </c>
      <c r="EF12" s="163" t="s">
        <v>32</v>
      </c>
      <c r="EG12" s="164" t="s">
        <v>32</v>
      </c>
      <c r="EH12" s="163" t="s">
        <v>32</v>
      </c>
      <c r="EI12" s="164" t="s">
        <v>32</v>
      </c>
      <c r="EJ12" s="163" t="s">
        <v>32</v>
      </c>
      <c r="EK12" s="164" t="s">
        <v>32</v>
      </c>
      <c r="EL12" s="163" t="s">
        <v>32</v>
      </c>
      <c r="EM12" s="164" t="s">
        <v>32</v>
      </c>
      <c r="EN12" s="163" t="s">
        <v>32</v>
      </c>
      <c r="EO12" s="164" t="s">
        <v>32</v>
      </c>
      <c r="EP12" s="229"/>
      <c r="EQ12" s="31"/>
      <c r="ER12" s="7"/>
      <c r="ES12" s="7"/>
      <c r="ET12" s="29">
        <f t="shared" si="2"/>
        <v>8</v>
      </c>
      <c r="EU12" s="159" t="s">
        <v>40</v>
      </c>
      <c r="EV12" s="32" t="str">
        <f t="shared" si="3"/>
        <v>*</v>
      </c>
      <c r="EW12" s="33" t="str">
        <f t="shared" si="4"/>
        <v>*</v>
      </c>
      <c r="EX12" s="32" t="str">
        <f t="shared" si="95"/>
        <v>*</v>
      </c>
      <c r="EY12" s="33" t="str">
        <f t="shared" si="96"/>
        <v>*</v>
      </c>
      <c r="EZ12" s="32" t="str">
        <f t="shared" si="7"/>
        <v>*</v>
      </c>
      <c r="FA12" s="33" t="str">
        <f t="shared" si="8"/>
        <v>*</v>
      </c>
      <c r="FB12" s="32" t="str">
        <f t="shared" si="9"/>
        <v>*</v>
      </c>
      <c r="FC12" s="33" t="str">
        <f t="shared" si="10"/>
        <v>*</v>
      </c>
      <c r="FD12" s="32" t="str">
        <f t="shared" si="11"/>
        <v>*</v>
      </c>
      <c r="FE12" s="33" t="str">
        <f t="shared" si="12"/>
        <v>*</v>
      </c>
      <c r="FF12" s="32" t="str">
        <f t="shared" si="13"/>
        <v>*</v>
      </c>
      <c r="FG12" s="33" t="str">
        <f t="shared" si="14"/>
        <v>*</v>
      </c>
      <c r="FH12" s="32" t="str">
        <f t="shared" si="15"/>
        <v>*</v>
      </c>
      <c r="FI12" s="33" t="str">
        <f t="shared" si="16"/>
        <v>*</v>
      </c>
      <c r="FJ12" s="32" t="str">
        <f t="shared" si="17"/>
        <v>*</v>
      </c>
      <c r="FK12" s="33" t="str">
        <f t="shared" si="18"/>
        <v>*</v>
      </c>
      <c r="FL12" s="32" t="str">
        <f t="shared" si="19"/>
        <v>*</v>
      </c>
      <c r="FM12" s="33" t="str">
        <f t="shared" si="20"/>
        <v>*</v>
      </c>
      <c r="FN12" s="32" t="str">
        <f t="shared" si="21"/>
        <v>*</v>
      </c>
      <c r="FO12" s="33" t="str">
        <f t="shared" si="22"/>
        <v>*</v>
      </c>
      <c r="FP12" s="32" t="str">
        <f t="shared" si="23"/>
        <v>*</v>
      </c>
      <c r="FQ12" s="33" t="str">
        <f t="shared" si="24"/>
        <v>*</v>
      </c>
      <c r="FR12" s="32" t="str">
        <f t="shared" si="25"/>
        <v>*</v>
      </c>
      <c r="FS12" s="33" t="str">
        <f t="shared" si="26"/>
        <v>*</v>
      </c>
      <c r="FT12" s="32" t="str">
        <f t="shared" si="27"/>
        <v>*</v>
      </c>
      <c r="FU12" s="33" t="str">
        <f t="shared" si="28"/>
        <v>*</v>
      </c>
      <c r="FV12" s="32" t="str">
        <f t="shared" si="29"/>
        <v>*</v>
      </c>
      <c r="FW12" s="33" t="str">
        <f t="shared" si="30"/>
        <v>*</v>
      </c>
      <c r="FX12" s="32" t="str">
        <f t="shared" si="31"/>
        <v>*</v>
      </c>
      <c r="FY12" s="33" t="str">
        <f t="shared" si="32"/>
        <v>*</v>
      </c>
      <c r="FZ12" s="32" t="str">
        <f t="shared" si="33"/>
        <v>*</v>
      </c>
      <c r="GA12" s="33" t="str">
        <f t="shared" si="34"/>
        <v>*</v>
      </c>
      <c r="GB12" s="32" t="str">
        <f t="shared" si="35"/>
        <v>*</v>
      </c>
      <c r="GC12" s="33" t="str">
        <f t="shared" si="36"/>
        <v>*</v>
      </c>
      <c r="GD12" s="32" t="str">
        <f t="shared" si="37"/>
        <v>*</v>
      </c>
      <c r="GE12" s="33" t="str">
        <f t="shared" si="38"/>
        <v>*</v>
      </c>
      <c r="GF12" s="32" t="str">
        <f t="shared" si="39"/>
        <v>داداشي-</v>
      </c>
      <c r="GG12" s="33" t="str">
        <f t="shared" si="40"/>
        <v>*</v>
      </c>
      <c r="GH12" s="32" t="str">
        <f t="shared" si="41"/>
        <v>*</v>
      </c>
      <c r="GI12" s="33" t="str">
        <f t="shared" si="42"/>
        <v>*</v>
      </c>
      <c r="GJ12" s="32" t="str">
        <f t="shared" si="43"/>
        <v>*</v>
      </c>
      <c r="GK12" s="33" t="str">
        <f t="shared" si="44"/>
        <v>*</v>
      </c>
      <c r="GL12" s="32" t="str">
        <f t="shared" si="45"/>
        <v>*</v>
      </c>
      <c r="GM12" s="33" t="str">
        <f t="shared" si="46"/>
        <v>*</v>
      </c>
      <c r="GN12" s="32" t="str">
        <f t="shared" si="47"/>
        <v>*</v>
      </c>
      <c r="GO12" s="33" t="str">
        <f t="shared" si="48"/>
        <v>*</v>
      </c>
      <c r="GP12" s="32" t="str">
        <f t="shared" si="49"/>
        <v>*</v>
      </c>
      <c r="GQ12" s="33" t="str">
        <f t="shared" si="50"/>
        <v>*</v>
      </c>
      <c r="GR12" s="32" t="str">
        <f t="shared" si="51"/>
        <v>*</v>
      </c>
      <c r="GS12" s="33" t="str">
        <f t="shared" si="52"/>
        <v>*</v>
      </c>
      <c r="GT12" s="32" t="str">
        <f t="shared" si="53"/>
        <v>*</v>
      </c>
      <c r="GU12" s="33" t="str">
        <f t="shared" si="54"/>
        <v>*</v>
      </c>
      <c r="GV12" s="32" t="str">
        <f t="shared" si="55"/>
        <v>*</v>
      </c>
      <c r="GW12" s="33" t="str">
        <f t="shared" si="56"/>
        <v>*</v>
      </c>
      <c r="GX12" s="32" t="str">
        <f t="shared" si="57"/>
        <v>*</v>
      </c>
      <c r="GY12" s="33" t="str">
        <f t="shared" si="58"/>
        <v>*</v>
      </c>
      <c r="GZ12" s="32" t="str">
        <f t="shared" si="59"/>
        <v>*</v>
      </c>
      <c r="HA12" s="33" t="str">
        <f t="shared" si="60"/>
        <v>*</v>
      </c>
      <c r="HB12" s="29">
        <f t="shared" si="61"/>
        <v>8</v>
      </c>
      <c r="HC12" s="30" t="str">
        <f t="shared" si="99"/>
        <v>یکشنبه</v>
      </c>
      <c r="HD12" s="32" t="str">
        <f t="shared" si="62"/>
        <v>*</v>
      </c>
      <c r="HE12" s="33" t="str">
        <f t="shared" si="63"/>
        <v>*</v>
      </c>
      <c r="HF12" s="32" t="str">
        <f t="shared" si="64"/>
        <v>*</v>
      </c>
      <c r="HG12" s="33" t="str">
        <f t="shared" si="65"/>
        <v>*</v>
      </c>
      <c r="HH12" s="32" t="str">
        <f t="shared" si="66"/>
        <v>*</v>
      </c>
      <c r="HI12" s="33" t="str">
        <f t="shared" si="67"/>
        <v>*</v>
      </c>
      <c r="HJ12" s="32" t="str">
        <f t="shared" si="68"/>
        <v>*</v>
      </c>
      <c r="HK12" s="33" t="str">
        <f t="shared" si="69"/>
        <v>*</v>
      </c>
      <c r="HL12" s="29">
        <f t="shared" si="70"/>
        <v>8</v>
      </c>
      <c r="HM12" s="30" t="str">
        <f t="shared" si="100"/>
        <v>یکشنبه</v>
      </c>
      <c r="HN12" s="32" t="str">
        <f t="shared" si="71"/>
        <v>*</v>
      </c>
      <c r="HO12" s="33" t="str">
        <f t="shared" si="72"/>
        <v>*</v>
      </c>
      <c r="HP12" s="32" t="str">
        <f t="shared" si="73"/>
        <v>*</v>
      </c>
      <c r="HQ12" s="33" t="str">
        <f t="shared" si="74"/>
        <v>*</v>
      </c>
      <c r="HR12" s="32" t="str">
        <f t="shared" si="75"/>
        <v>*</v>
      </c>
      <c r="HS12" s="33" t="str">
        <f t="shared" si="76"/>
        <v>*</v>
      </c>
      <c r="HT12" s="32" t="str">
        <f t="shared" si="77"/>
        <v>*</v>
      </c>
      <c r="HU12" s="33" t="str">
        <f t="shared" si="78"/>
        <v>*</v>
      </c>
      <c r="HV12" s="32" t="str">
        <f t="shared" si="79"/>
        <v>*</v>
      </c>
      <c r="HW12" s="33" t="str">
        <f t="shared" si="80"/>
        <v>*</v>
      </c>
      <c r="HX12" s="32" t="str">
        <f t="shared" si="81"/>
        <v>*</v>
      </c>
      <c r="HY12" s="33" t="str">
        <f t="shared" si="82"/>
        <v>*</v>
      </c>
      <c r="HZ12" s="32" t="str">
        <f t="shared" si="83"/>
        <v>*</v>
      </c>
      <c r="IA12" s="33" t="str">
        <f t="shared" si="84"/>
        <v>*</v>
      </c>
      <c r="IB12" s="32" t="str">
        <f t="shared" si="85"/>
        <v>*</v>
      </c>
      <c r="IC12" s="33" t="str">
        <f t="shared" si="86"/>
        <v>*</v>
      </c>
      <c r="ID12" s="32" t="str">
        <f t="shared" si="87"/>
        <v>*</v>
      </c>
      <c r="IE12" s="33" t="str">
        <f t="shared" si="88"/>
        <v>*</v>
      </c>
      <c r="IF12" s="32" t="str">
        <f t="shared" si="89"/>
        <v>*</v>
      </c>
      <c r="IG12" s="33" t="str">
        <f t="shared" si="90"/>
        <v>*</v>
      </c>
      <c r="IH12" s="32"/>
      <c r="II12" s="33"/>
      <c r="IJ12" s="32"/>
      <c r="IK12" s="33"/>
      <c r="IL12" s="32"/>
      <c r="IM12" s="33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1"/>
      <c r="QU12" s="1"/>
      <c r="QV12" s="1"/>
      <c r="QW12" s="1"/>
      <c r="QX12" s="1"/>
      <c r="QY12" s="1"/>
      <c r="QZ12" s="1"/>
      <c r="RA12" s="1"/>
      <c r="RB12" s="1"/>
      <c r="RC12" s="21"/>
      <c r="RD12" s="335">
        <f t="shared" si="91"/>
        <v>8</v>
      </c>
      <c r="RE12" s="30" t="str">
        <f t="shared" si="101"/>
        <v>یکشنبه</v>
      </c>
      <c r="RF12" s="34" t="s">
        <v>33</v>
      </c>
      <c r="RG12" s="115" t="str">
        <f t="shared" si="92"/>
        <v>******************داداشي-*************</v>
      </c>
      <c r="RH12" s="116"/>
      <c r="RI12" s="336">
        <v>8</v>
      </c>
      <c r="RJ12" s="115" t="str">
        <f t="shared" si="93"/>
        <v>********************************</v>
      </c>
      <c r="RK12" s="105"/>
      <c r="RL12" s="335">
        <f t="shared" si="94"/>
        <v>8</v>
      </c>
      <c r="RM12" s="30" t="str">
        <f t="shared" si="102"/>
        <v>یکشنبه</v>
      </c>
      <c r="RN12" s="36" t="s">
        <v>29</v>
      </c>
      <c r="RO12" s="707" t="str">
        <f t="shared" si="97"/>
        <v>***********</v>
      </c>
      <c r="RP12" s="709"/>
      <c r="RQ12" s="35" t="s">
        <v>34</v>
      </c>
      <c r="RR12" s="707" t="str">
        <f t="shared" si="98"/>
        <v>***********</v>
      </c>
      <c r="RS12" s="708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</row>
    <row r="13" spans="1:507" s="2" customFormat="1" ht="72" customHeight="1" thickTop="1" thickBot="1">
      <c r="A13" s="549" t="s">
        <v>291</v>
      </c>
      <c r="B13" s="551" t="s">
        <v>148</v>
      </c>
      <c r="C13" s="472" t="s">
        <v>342</v>
      </c>
      <c r="D13" s="473" t="s">
        <v>154</v>
      </c>
      <c r="E13" s="310"/>
      <c r="F13" s="325" t="s">
        <v>293</v>
      </c>
      <c r="G13" s="326" t="s">
        <v>27</v>
      </c>
      <c r="H13" s="568" t="s">
        <v>294</v>
      </c>
      <c r="I13" s="569"/>
      <c r="J13" s="496" t="s">
        <v>81</v>
      </c>
      <c r="K13" s="570" t="s">
        <v>225</v>
      </c>
      <c r="L13" s="571"/>
      <c r="M13" s="496"/>
      <c r="N13" s="366" t="s">
        <v>191</v>
      </c>
      <c r="O13" s="496" t="s">
        <v>82</v>
      </c>
      <c r="P13" s="366" t="s">
        <v>192</v>
      </c>
      <c r="Q13" s="492" t="s">
        <v>164</v>
      </c>
      <c r="R13" s="493" t="s">
        <v>362</v>
      </c>
      <c r="S13" s="494" t="s">
        <v>366</v>
      </c>
      <c r="T13" s="494"/>
      <c r="U13" s="495"/>
      <c r="V13" s="366" t="s">
        <v>131</v>
      </c>
      <c r="W13" s="498"/>
      <c r="X13" s="499"/>
      <c r="Y13" s="367" t="s">
        <v>199</v>
      </c>
      <c r="Z13" s="267" t="s">
        <v>304</v>
      </c>
      <c r="AA13" s="368"/>
      <c r="AB13" s="369"/>
      <c r="AC13" s="345" t="s">
        <v>214</v>
      </c>
      <c r="AD13" s="626" t="str">
        <f>RG78</f>
        <v>*******خ جعفري - *********</v>
      </c>
      <c r="AE13" s="626"/>
      <c r="AF13" s="626"/>
      <c r="AG13" s="626"/>
      <c r="AH13" s="626"/>
      <c r="AI13" s="626"/>
      <c r="AJ13" s="626"/>
      <c r="AK13" s="626"/>
      <c r="AL13" s="627"/>
      <c r="AM13" s="346" t="s">
        <v>211</v>
      </c>
      <c r="AN13" s="626" t="str">
        <f>RG114</f>
        <v>*******************</v>
      </c>
      <c r="AO13" s="626"/>
      <c r="AP13" s="626"/>
      <c r="AQ13" s="626"/>
      <c r="AR13" s="628"/>
      <c r="AS13" s="617"/>
      <c r="AT13" s="618"/>
      <c r="AU13" s="618"/>
      <c r="AV13" s="618"/>
      <c r="AW13" s="618"/>
      <c r="AX13" s="619"/>
      <c r="AY13" s="1"/>
      <c r="AZ13" s="1"/>
      <c r="BA13" s="1"/>
      <c r="BB13" s="158">
        <v>9</v>
      </c>
      <c r="BC13" s="518" t="s">
        <v>41</v>
      </c>
      <c r="BD13" s="515" t="s">
        <v>32</v>
      </c>
      <c r="BE13" s="516" t="s">
        <v>32</v>
      </c>
      <c r="BF13" s="515" t="s">
        <v>32</v>
      </c>
      <c r="BG13" s="516" t="s">
        <v>32</v>
      </c>
      <c r="BH13" s="515" t="s">
        <v>32</v>
      </c>
      <c r="BI13" s="516" t="s">
        <v>32</v>
      </c>
      <c r="BJ13" s="515" t="s">
        <v>32</v>
      </c>
      <c r="BK13" s="516" t="s">
        <v>32</v>
      </c>
      <c r="BL13" s="515" t="s">
        <v>32</v>
      </c>
      <c r="BM13" s="516" t="s">
        <v>32</v>
      </c>
      <c r="BN13" s="515" t="s">
        <v>32</v>
      </c>
      <c r="BO13" s="516" t="s">
        <v>32</v>
      </c>
      <c r="BP13" s="515" t="s">
        <v>32</v>
      </c>
      <c r="BQ13" s="516" t="s">
        <v>32</v>
      </c>
      <c r="BR13" s="515" t="s">
        <v>32</v>
      </c>
      <c r="BS13" s="516" t="s">
        <v>32</v>
      </c>
      <c r="BT13" s="515" t="s">
        <v>32</v>
      </c>
      <c r="BU13" s="516" t="s">
        <v>32</v>
      </c>
      <c r="BV13" s="515" t="s">
        <v>32</v>
      </c>
      <c r="BW13" s="516" t="s">
        <v>32</v>
      </c>
      <c r="BX13" s="515" t="s">
        <v>32</v>
      </c>
      <c r="BY13" s="516" t="s">
        <v>32</v>
      </c>
      <c r="BZ13" s="515" t="s">
        <v>32</v>
      </c>
      <c r="CA13" s="516" t="s">
        <v>32</v>
      </c>
      <c r="CB13" s="515" t="s">
        <v>32</v>
      </c>
      <c r="CC13" s="516" t="s">
        <v>32</v>
      </c>
      <c r="CD13" s="515" t="s">
        <v>32</v>
      </c>
      <c r="CE13" s="516" t="s">
        <v>32</v>
      </c>
      <c r="CF13" s="515" t="s">
        <v>32</v>
      </c>
      <c r="CG13" s="516" t="s">
        <v>32</v>
      </c>
      <c r="CH13" s="515" t="s">
        <v>32</v>
      </c>
      <c r="CI13" s="516" t="s">
        <v>32</v>
      </c>
      <c r="CJ13" s="515" t="s">
        <v>32</v>
      </c>
      <c r="CK13" s="516" t="s">
        <v>32</v>
      </c>
      <c r="CL13" s="515" t="s">
        <v>32</v>
      </c>
      <c r="CM13" s="516" t="s">
        <v>32</v>
      </c>
      <c r="CN13" s="515" t="s">
        <v>32</v>
      </c>
      <c r="CO13" s="516" t="s">
        <v>32</v>
      </c>
      <c r="CP13" s="515" t="s">
        <v>32</v>
      </c>
      <c r="CQ13" s="516" t="s">
        <v>32</v>
      </c>
      <c r="CR13" s="515" t="s">
        <v>32</v>
      </c>
      <c r="CS13" s="516" t="s">
        <v>32</v>
      </c>
      <c r="CT13" s="515" t="s">
        <v>32</v>
      </c>
      <c r="CU13" s="516" t="s">
        <v>32</v>
      </c>
      <c r="CV13" s="515" t="s">
        <v>32</v>
      </c>
      <c r="CW13" s="516" t="s">
        <v>32</v>
      </c>
      <c r="CX13" s="515" t="s">
        <v>32</v>
      </c>
      <c r="CY13" s="516" t="s">
        <v>32</v>
      </c>
      <c r="CZ13" s="515" t="s">
        <v>32</v>
      </c>
      <c r="DA13" s="516" t="s">
        <v>32</v>
      </c>
      <c r="DB13" s="515" t="s">
        <v>32</v>
      </c>
      <c r="DC13" s="516" t="s">
        <v>32</v>
      </c>
      <c r="DD13" s="515" t="s">
        <v>32</v>
      </c>
      <c r="DE13" s="516" t="s">
        <v>32</v>
      </c>
      <c r="DF13" s="515" t="s">
        <v>32</v>
      </c>
      <c r="DG13" s="516" t="s">
        <v>32</v>
      </c>
      <c r="DH13" s="515" t="s">
        <v>32</v>
      </c>
      <c r="DI13" s="516" t="s">
        <v>32</v>
      </c>
      <c r="DJ13" s="29">
        <f t="shared" si="0"/>
        <v>9</v>
      </c>
      <c r="DK13" s="518" t="s">
        <v>41</v>
      </c>
      <c r="DL13" s="515" t="s">
        <v>32</v>
      </c>
      <c r="DM13" s="516" t="s">
        <v>32</v>
      </c>
      <c r="DN13" s="515" t="s">
        <v>32</v>
      </c>
      <c r="DO13" s="516" t="s">
        <v>32</v>
      </c>
      <c r="DP13" s="515" t="s">
        <v>32</v>
      </c>
      <c r="DQ13" s="516" t="s">
        <v>32</v>
      </c>
      <c r="DR13" s="515" t="s">
        <v>32</v>
      </c>
      <c r="DS13" s="516" t="s">
        <v>32</v>
      </c>
      <c r="DT13" s="29">
        <f t="shared" si="1"/>
        <v>9</v>
      </c>
      <c r="DU13" s="518" t="s">
        <v>41</v>
      </c>
      <c r="DV13" s="163" t="s">
        <v>32</v>
      </c>
      <c r="DW13" s="164" t="s">
        <v>32</v>
      </c>
      <c r="DX13" s="163" t="s">
        <v>32</v>
      </c>
      <c r="DY13" s="164" t="s">
        <v>32</v>
      </c>
      <c r="DZ13" s="163" t="s">
        <v>32</v>
      </c>
      <c r="EA13" s="164" t="s">
        <v>32</v>
      </c>
      <c r="EB13" s="163" t="s">
        <v>32</v>
      </c>
      <c r="EC13" s="164" t="s">
        <v>32</v>
      </c>
      <c r="ED13" s="163" t="s">
        <v>32</v>
      </c>
      <c r="EE13" s="164" t="s">
        <v>32</v>
      </c>
      <c r="EF13" s="163" t="s">
        <v>32</v>
      </c>
      <c r="EG13" s="164" t="s">
        <v>32</v>
      </c>
      <c r="EH13" s="163" t="s">
        <v>32</v>
      </c>
      <c r="EI13" s="164" t="s">
        <v>32</v>
      </c>
      <c r="EJ13" s="163" t="s">
        <v>32</v>
      </c>
      <c r="EK13" s="164" t="s">
        <v>32</v>
      </c>
      <c r="EL13" s="163" t="s">
        <v>32</v>
      </c>
      <c r="EM13" s="164" t="s">
        <v>32</v>
      </c>
      <c r="EN13" s="163" t="s">
        <v>32</v>
      </c>
      <c r="EO13" s="164" t="s">
        <v>32</v>
      </c>
      <c r="EP13" s="229"/>
      <c r="EQ13" s="31"/>
      <c r="ER13" s="7"/>
      <c r="ES13" s="7"/>
      <c r="ET13" s="29">
        <f t="shared" si="2"/>
        <v>9</v>
      </c>
      <c r="EU13" s="518" t="s">
        <v>41</v>
      </c>
      <c r="EV13" s="32" t="str">
        <f t="shared" si="3"/>
        <v>*</v>
      </c>
      <c r="EW13" s="33" t="str">
        <f t="shared" si="4"/>
        <v>*</v>
      </c>
      <c r="EX13" s="32" t="str">
        <f t="shared" si="95"/>
        <v>*</v>
      </c>
      <c r="EY13" s="33" t="str">
        <f t="shared" si="96"/>
        <v>*</v>
      </c>
      <c r="EZ13" s="32" t="str">
        <f t="shared" si="7"/>
        <v>*</v>
      </c>
      <c r="FA13" s="33" t="str">
        <f t="shared" si="8"/>
        <v>*</v>
      </c>
      <c r="FB13" s="32" t="str">
        <f t="shared" si="9"/>
        <v>*</v>
      </c>
      <c r="FC13" s="33" t="str">
        <f t="shared" si="10"/>
        <v>*</v>
      </c>
      <c r="FD13" s="32" t="str">
        <f t="shared" si="11"/>
        <v>*</v>
      </c>
      <c r="FE13" s="33" t="str">
        <f t="shared" si="12"/>
        <v>*</v>
      </c>
      <c r="FF13" s="32" t="str">
        <f t="shared" si="13"/>
        <v>*</v>
      </c>
      <c r="FG13" s="33" t="str">
        <f t="shared" si="14"/>
        <v>*</v>
      </c>
      <c r="FH13" s="32" t="str">
        <f t="shared" si="15"/>
        <v>*</v>
      </c>
      <c r="FI13" s="33" t="str">
        <f t="shared" si="16"/>
        <v>*</v>
      </c>
      <c r="FJ13" s="32" t="str">
        <f t="shared" si="17"/>
        <v>*</v>
      </c>
      <c r="FK13" s="33" t="str">
        <f t="shared" si="18"/>
        <v>*</v>
      </c>
      <c r="FL13" s="32" t="str">
        <f t="shared" si="19"/>
        <v>*</v>
      </c>
      <c r="FM13" s="33" t="str">
        <f t="shared" si="20"/>
        <v>*</v>
      </c>
      <c r="FN13" s="32" t="str">
        <f t="shared" si="21"/>
        <v>*</v>
      </c>
      <c r="FO13" s="33" t="str">
        <f t="shared" si="22"/>
        <v>*</v>
      </c>
      <c r="FP13" s="32" t="str">
        <f t="shared" si="23"/>
        <v>*</v>
      </c>
      <c r="FQ13" s="33" t="str">
        <f t="shared" si="24"/>
        <v>*</v>
      </c>
      <c r="FR13" s="32" t="str">
        <f t="shared" si="25"/>
        <v>*</v>
      </c>
      <c r="FS13" s="33" t="str">
        <f t="shared" si="26"/>
        <v>*</v>
      </c>
      <c r="FT13" s="32" t="str">
        <f t="shared" si="27"/>
        <v>*</v>
      </c>
      <c r="FU13" s="33" t="str">
        <f t="shared" si="28"/>
        <v>*</v>
      </c>
      <c r="FV13" s="32" t="str">
        <f t="shared" si="29"/>
        <v>*</v>
      </c>
      <c r="FW13" s="33" t="str">
        <f t="shared" si="30"/>
        <v>*</v>
      </c>
      <c r="FX13" s="32" t="str">
        <f t="shared" si="31"/>
        <v>*</v>
      </c>
      <c r="FY13" s="33" t="str">
        <f t="shared" si="32"/>
        <v>*</v>
      </c>
      <c r="FZ13" s="32" t="str">
        <f t="shared" si="33"/>
        <v>*</v>
      </c>
      <c r="GA13" s="33" t="str">
        <f t="shared" si="34"/>
        <v>*</v>
      </c>
      <c r="GB13" s="32" t="str">
        <f t="shared" si="35"/>
        <v>*</v>
      </c>
      <c r="GC13" s="33" t="str">
        <f t="shared" si="36"/>
        <v>*</v>
      </c>
      <c r="GD13" s="32" t="str">
        <f t="shared" si="37"/>
        <v>*</v>
      </c>
      <c r="GE13" s="33" t="str">
        <f t="shared" si="38"/>
        <v>*</v>
      </c>
      <c r="GF13" s="32" t="str">
        <f t="shared" si="39"/>
        <v>*</v>
      </c>
      <c r="GG13" s="33" t="str">
        <f t="shared" si="40"/>
        <v>*</v>
      </c>
      <c r="GH13" s="32" t="str">
        <f t="shared" si="41"/>
        <v>*</v>
      </c>
      <c r="GI13" s="33" t="str">
        <f t="shared" si="42"/>
        <v>*</v>
      </c>
      <c r="GJ13" s="32" t="str">
        <f t="shared" si="43"/>
        <v>*</v>
      </c>
      <c r="GK13" s="33" t="str">
        <f t="shared" si="44"/>
        <v>*</v>
      </c>
      <c r="GL13" s="32" t="str">
        <f t="shared" si="45"/>
        <v>*</v>
      </c>
      <c r="GM13" s="33" t="str">
        <f t="shared" si="46"/>
        <v>*</v>
      </c>
      <c r="GN13" s="32" t="str">
        <f t="shared" si="47"/>
        <v>*</v>
      </c>
      <c r="GO13" s="33" t="str">
        <f t="shared" si="48"/>
        <v>*</v>
      </c>
      <c r="GP13" s="32" t="str">
        <f t="shared" si="49"/>
        <v>*</v>
      </c>
      <c r="GQ13" s="33" t="str">
        <f t="shared" si="50"/>
        <v>*</v>
      </c>
      <c r="GR13" s="32" t="str">
        <f t="shared" si="51"/>
        <v>*</v>
      </c>
      <c r="GS13" s="33" t="str">
        <f t="shared" si="52"/>
        <v>*</v>
      </c>
      <c r="GT13" s="32" t="str">
        <f t="shared" si="53"/>
        <v>*</v>
      </c>
      <c r="GU13" s="33" t="str">
        <f t="shared" si="54"/>
        <v>*</v>
      </c>
      <c r="GV13" s="32" t="str">
        <f t="shared" si="55"/>
        <v>*</v>
      </c>
      <c r="GW13" s="33" t="str">
        <f t="shared" si="56"/>
        <v>*</v>
      </c>
      <c r="GX13" s="32" t="str">
        <f t="shared" si="57"/>
        <v>*</v>
      </c>
      <c r="GY13" s="33" t="str">
        <f t="shared" si="58"/>
        <v>*</v>
      </c>
      <c r="GZ13" s="32" t="str">
        <f t="shared" si="59"/>
        <v>*</v>
      </c>
      <c r="HA13" s="33" t="str">
        <f t="shared" si="60"/>
        <v>*</v>
      </c>
      <c r="HB13" s="29">
        <f t="shared" si="61"/>
        <v>9</v>
      </c>
      <c r="HC13" s="30" t="str">
        <f t="shared" si="99"/>
        <v>دوشنبه</v>
      </c>
      <c r="HD13" s="32" t="str">
        <f t="shared" si="62"/>
        <v>*</v>
      </c>
      <c r="HE13" s="33" t="str">
        <f t="shared" si="63"/>
        <v>*</v>
      </c>
      <c r="HF13" s="32" t="str">
        <f t="shared" si="64"/>
        <v>*</v>
      </c>
      <c r="HG13" s="33" t="str">
        <f t="shared" si="65"/>
        <v>*</v>
      </c>
      <c r="HH13" s="32" t="str">
        <f t="shared" si="66"/>
        <v>*</v>
      </c>
      <c r="HI13" s="33" t="str">
        <f t="shared" si="67"/>
        <v>*</v>
      </c>
      <c r="HJ13" s="32" t="str">
        <f t="shared" si="68"/>
        <v>*</v>
      </c>
      <c r="HK13" s="33" t="str">
        <f t="shared" si="69"/>
        <v>*</v>
      </c>
      <c r="HL13" s="29">
        <f t="shared" si="70"/>
        <v>9</v>
      </c>
      <c r="HM13" s="30" t="str">
        <f t="shared" si="100"/>
        <v>دوشنبه</v>
      </c>
      <c r="HN13" s="32" t="str">
        <f t="shared" si="71"/>
        <v>*</v>
      </c>
      <c r="HO13" s="33" t="str">
        <f t="shared" si="72"/>
        <v>*</v>
      </c>
      <c r="HP13" s="32" t="str">
        <f t="shared" si="73"/>
        <v>*</v>
      </c>
      <c r="HQ13" s="33" t="str">
        <f t="shared" si="74"/>
        <v>*</v>
      </c>
      <c r="HR13" s="32" t="str">
        <f t="shared" si="75"/>
        <v>*</v>
      </c>
      <c r="HS13" s="33" t="str">
        <f t="shared" si="76"/>
        <v>*</v>
      </c>
      <c r="HT13" s="32" t="str">
        <f t="shared" si="77"/>
        <v>*</v>
      </c>
      <c r="HU13" s="33" t="str">
        <f t="shared" si="78"/>
        <v>*</v>
      </c>
      <c r="HV13" s="32" t="str">
        <f t="shared" si="79"/>
        <v>*</v>
      </c>
      <c r="HW13" s="33" t="str">
        <f t="shared" si="80"/>
        <v>*</v>
      </c>
      <c r="HX13" s="32" t="str">
        <f t="shared" si="81"/>
        <v>*</v>
      </c>
      <c r="HY13" s="33" t="str">
        <f t="shared" si="82"/>
        <v>*</v>
      </c>
      <c r="HZ13" s="32" t="str">
        <f t="shared" si="83"/>
        <v>*</v>
      </c>
      <c r="IA13" s="33" t="str">
        <f t="shared" si="84"/>
        <v>*</v>
      </c>
      <c r="IB13" s="32" t="str">
        <f t="shared" si="85"/>
        <v>*</v>
      </c>
      <c r="IC13" s="33" t="str">
        <f t="shared" si="86"/>
        <v>*</v>
      </c>
      <c r="ID13" s="32" t="str">
        <f t="shared" si="87"/>
        <v>*</v>
      </c>
      <c r="IE13" s="33" t="str">
        <f t="shared" si="88"/>
        <v>*</v>
      </c>
      <c r="IF13" s="32" t="str">
        <f t="shared" si="89"/>
        <v>*</v>
      </c>
      <c r="IG13" s="33" t="str">
        <f t="shared" si="90"/>
        <v>*</v>
      </c>
      <c r="IH13" s="32"/>
      <c r="II13" s="33"/>
      <c r="IJ13" s="32"/>
      <c r="IK13" s="33"/>
      <c r="IL13" s="32"/>
      <c r="IM13" s="33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1"/>
      <c r="QU13" s="1"/>
      <c r="QV13" s="1"/>
      <c r="QW13" s="1"/>
      <c r="QX13" s="1"/>
      <c r="QY13" s="1"/>
      <c r="QZ13" s="1"/>
      <c r="RA13" s="1"/>
      <c r="RB13" s="1"/>
      <c r="RC13" s="21"/>
      <c r="RD13" s="335">
        <f t="shared" si="91"/>
        <v>9</v>
      </c>
      <c r="RE13" s="30" t="str">
        <f t="shared" si="101"/>
        <v>دوشنبه</v>
      </c>
      <c r="RF13" s="34" t="s">
        <v>33</v>
      </c>
      <c r="RG13" s="115" t="str">
        <f t="shared" si="92"/>
        <v>********************************</v>
      </c>
      <c r="RH13" s="116"/>
      <c r="RI13" s="336">
        <v>9</v>
      </c>
      <c r="RJ13" s="115" t="str">
        <f t="shared" si="93"/>
        <v>********************************</v>
      </c>
      <c r="RK13" s="105"/>
      <c r="RL13" s="335">
        <f t="shared" si="94"/>
        <v>9</v>
      </c>
      <c r="RM13" s="30" t="str">
        <f t="shared" si="102"/>
        <v>دوشنبه</v>
      </c>
      <c r="RN13" s="36" t="s">
        <v>29</v>
      </c>
      <c r="RO13" s="707" t="str">
        <f t="shared" si="97"/>
        <v>***********</v>
      </c>
      <c r="RP13" s="709"/>
      <c r="RQ13" s="35" t="s">
        <v>34</v>
      </c>
      <c r="RR13" s="707" t="str">
        <f t="shared" si="98"/>
        <v>***********</v>
      </c>
      <c r="RS13" s="708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</row>
    <row r="14" spans="1:507" s="2" customFormat="1" ht="72" customHeight="1" thickTop="1" thickBot="1">
      <c r="A14" s="370" t="s">
        <v>289</v>
      </c>
      <c r="B14" s="280" t="s">
        <v>147</v>
      </c>
      <c r="C14" s="316" t="s">
        <v>50</v>
      </c>
      <c r="D14" s="317" t="s">
        <v>344</v>
      </c>
      <c r="E14" s="311"/>
      <c r="F14" s="327" t="s">
        <v>103</v>
      </c>
      <c r="G14" s="328" t="s">
        <v>28</v>
      </c>
      <c r="H14" s="562" t="s">
        <v>292</v>
      </c>
      <c r="I14" s="563"/>
      <c r="J14" s="307" t="s">
        <v>47</v>
      </c>
      <c r="K14" s="566" t="s">
        <v>296</v>
      </c>
      <c r="L14" s="567"/>
      <c r="M14" s="282" t="s">
        <v>374</v>
      </c>
      <c r="N14" s="371" t="s">
        <v>201</v>
      </c>
      <c r="O14" s="283" t="s">
        <v>370</v>
      </c>
      <c r="P14" s="281"/>
      <c r="Q14" s="284"/>
      <c r="R14" s="285" t="s">
        <v>284</v>
      </c>
      <c r="S14" s="372" t="s">
        <v>193</v>
      </c>
      <c r="T14" s="286" t="s">
        <v>373</v>
      </c>
      <c r="U14" s="287" t="s">
        <v>70</v>
      </c>
      <c r="V14" s="288" t="s">
        <v>141</v>
      </c>
      <c r="W14" s="281" t="s">
        <v>150</v>
      </c>
      <c r="X14" s="281"/>
      <c r="Y14" s="281"/>
      <c r="Z14" s="281"/>
      <c r="AA14" s="294"/>
      <c r="AB14" s="295"/>
      <c r="AC14" s="347" t="s">
        <v>212</v>
      </c>
      <c r="AD14" s="642" t="str">
        <f>RJ42</f>
        <v>****************************************************حیدری-****</v>
      </c>
      <c r="AE14" s="643"/>
      <c r="AF14" s="643"/>
      <c r="AG14" s="643"/>
      <c r="AH14" s="643"/>
      <c r="AI14" s="643"/>
      <c r="AJ14" s="643"/>
      <c r="AK14" s="643"/>
      <c r="AL14" s="643"/>
      <c r="AM14" s="643"/>
      <c r="AN14" s="643"/>
      <c r="AO14" s="643"/>
      <c r="AP14" s="643"/>
      <c r="AQ14" s="643"/>
      <c r="AR14" s="644"/>
      <c r="AS14" s="617"/>
      <c r="AT14" s="618"/>
      <c r="AU14" s="618"/>
      <c r="AV14" s="618"/>
      <c r="AW14" s="618"/>
      <c r="AX14" s="619"/>
      <c r="AY14" s="1"/>
      <c r="AZ14" s="1"/>
      <c r="BA14" s="1"/>
      <c r="BB14" s="158">
        <v>10</v>
      </c>
      <c r="BC14" s="159" t="s">
        <v>42</v>
      </c>
      <c r="BD14" s="515" t="s">
        <v>32</v>
      </c>
      <c r="BE14" s="516" t="s">
        <v>32</v>
      </c>
      <c r="BF14" s="515" t="s">
        <v>32</v>
      </c>
      <c r="BG14" s="516" t="s">
        <v>32</v>
      </c>
      <c r="BH14" s="515" t="s">
        <v>32</v>
      </c>
      <c r="BI14" s="516" t="s">
        <v>32</v>
      </c>
      <c r="BJ14" s="515" t="s">
        <v>32</v>
      </c>
      <c r="BK14" s="516" t="s">
        <v>32</v>
      </c>
      <c r="BL14" s="515" t="s">
        <v>32</v>
      </c>
      <c r="BM14" s="516" t="s">
        <v>32</v>
      </c>
      <c r="BN14" s="515" t="s">
        <v>32</v>
      </c>
      <c r="BO14" s="516" t="s">
        <v>32</v>
      </c>
      <c r="BP14" s="515" t="s">
        <v>32</v>
      </c>
      <c r="BQ14" s="516" t="s">
        <v>32</v>
      </c>
      <c r="BR14" s="515" t="s">
        <v>32</v>
      </c>
      <c r="BS14" s="516" t="s">
        <v>32</v>
      </c>
      <c r="BT14" s="515" t="s">
        <v>32</v>
      </c>
      <c r="BU14" s="516" t="s">
        <v>32</v>
      </c>
      <c r="BV14" s="515" t="s">
        <v>32</v>
      </c>
      <c r="BW14" s="516" t="s">
        <v>32</v>
      </c>
      <c r="BX14" s="515" t="s">
        <v>32</v>
      </c>
      <c r="BY14" s="516" t="s">
        <v>32</v>
      </c>
      <c r="BZ14" s="515" t="s">
        <v>32</v>
      </c>
      <c r="CA14" s="516" t="s">
        <v>32</v>
      </c>
      <c r="CB14" s="515" t="s">
        <v>32</v>
      </c>
      <c r="CC14" s="516" t="s">
        <v>32</v>
      </c>
      <c r="CD14" s="515" t="s">
        <v>32</v>
      </c>
      <c r="CE14" s="516" t="s">
        <v>32</v>
      </c>
      <c r="CF14" s="515" t="s">
        <v>32</v>
      </c>
      <c r="CG14" s="516" t="s">
        <v>32</v>
      </c>
      <c r="CH14" s="515" t="s">
        <v>32</v>
      </c>
      <c r="CI14" s="516" t="s">
        <v>32</v>
      </c>
      <c r="CJ14" s="515" t="s">
        <v>32</v>
      </c>
      <c r="CK14" s="516" t="s">
        <v>32</v>
      </c>
      <c r="CL14" s="515" t="s">
        <v>32</v>
      </c>
      <c r="CM14" s="516" t="s">
        <v>32</v>
      </c>
      <c r="CN14" s="515">
        <v>1</v>
      </c>
      <c r="CO14" s="516" t="s">
        <v>32</v>
      </c>
      <c r="CP14" s="515" t="s">
        <v>32</v>
      </c>
      <c r="CQ14" s="516" t="s">
        <v>32</v>
      </c>
      <c r="CR14" s="515" t="s">
        <v>32</v>
      </c>
      <c r="CS14" s="516" t="s">
        <v>32</v>
      </c>
      <c r="CT14" s="515" t="s">
        <v>32</v>
      </c>
      <c r="CU14" s="516" t="s">
        <v>32</v>
      </c>
      <c r="CV14" s="515" t="s">
        <v>32</v>
      </c>
      <c r="CW14" s="516" t="s">
        <v>32</v>
      </c>
      <c r="CX14" s="515" t="s">
        <v>32</v>
      </c>
      <c r="CY14" s="516" t="s">
        <v>32</v>
      </c>
      <c r="CZ14" s="515" t="s">
        <v>32</v>
      </c>
      <c r="DA14" s="516" t="s">
        <v>32</v>
      </c>
      <c r="DB14" s="515" t="s">
        <v>32</v>
      </c>
      <c r="DC14" s="516" t="s">
        <v>32</v>
      </c>
      <c r="DD14" s="515" t="s">
        <v>32</v>
      </c>
      <c r="DE14" s="516" t="s">
        <v>32</v>
      </c>
      <c r="DF14" s="515" t="s">
        <v>32</v>
      </c>
      <c r="DG14" s="516" t="s">
        <v>32</v>
      </c>
      <c r="DH14" s="515" t="s">
        <v>32</v>
      </c>
      <c r="DI14" s="516" t="s">
        <v>32</v>
      </c>
      <c r="DJ14" s="29">
        <f t="shared" si="0"/>
        <v>10</v>
      </c>
      <c r="DK14" s="159" t="s">
        <v>42</v>
      </c>
      <c r="DL14" s="515" t="s">
        <v>32</v>
      </c>
      <c r="DM14" s="516" t="s">
        <v>32</v>
      </c>
      <c r="DN14" s="515" t="s">
        <v>32</v>
      </c>
      <c r="DO14" s="516" t="s">
        <v>32</v>
      </c>
      <c r="DP14" s="515" t="s">
        <v>32</v>
      </c>
      <c r="DQ14" s="516" t="s">
        <v>32</v>
      </c>
      <c r="DR14" s="515" t="s">
        <v>32</v>
      </c>
      <c r="DS14" s="516" t="s">
        <v>32</v>
      </c>
      <c r="DT14" s="29">
        <f t="shared" si="1"/>
        <v>10</v>
      </c>
      <c r="DU14" s="159" t="s">
        <v>42</v>
      </c>
      <c r="DV14" s="163" t="s">
        <v>32</v>
      </c>
      <c r="DW14" s="164" t="s">
        <v>32</v>
      </c>
      <c r="DX14" s="163" t="s">
        <v>32</v>
      </c>
      <c r="DY14" s="164" t="s">
        <v>32</v>
      </c>
      <c r="DZ14" s="163" t="s">
        <v>32</v>
      </c>
      <c r="EA14" s="164" t="s">
        <v>32</v>
      </c>
      <c r="EB14" s="163" t="s">
        <v>32</v>
      </c>
      <c r="EC14" s="164" t="s">
        <v>32</v>
      </c>
      <c r="ED14" s="163" t="s">
        <v>32</v>
      </c>
      <c r="EE14" s="164" t="s">
        <v>32</v>
      </c>
      <c r="EF14" s="163" t="s">
        <v>32</v>
      </c>
      <c r="EG14" s="164" t="s">
        <v>32</v>
      </c>
      <c r="EH14" s="163" t="s">
        <v>32</v>
      </c>
      <c r="EI14" s="164" t="s">
        <v>32</v>
      </c>
      <c r="EJ14" s="163" t="s">
        <v>32</v>
      </c>
      <c r="EK14" s="164" t="s">
        <v>32</v>
      </c>
      <c r="EL14" s="163" t="s">
        <v>32</v>
      </c>
      <c r="EM14" s="164" t="s">
        <v>32</v>
      </c>
      <c r="EN14" s="163" t="s">
        <v>32</v>
      </c>
      <c r="EO14" s="164" t="s">
        <v>32</v>
      </c>
      <c r="EP14" s="229"/>
      <c r="EQ14" s="31"/>
      <c r="ER14" s="7"/>
      <c r="ES14" s="7"/>
      <c r="ET14" s="29">
        <f t="shared" si="2"/>
        <v>10</v>
      </c>
      <c r="EU14" s="159" t="s">
        <v>42</v>
      </c>
      <c r="EV14" s="32" t="str">
        <f t="shared" si="3"/>
        <v>*</v>
      </c>
      <c r="EW14" s="33" t="str">
        <f t="shared" si="4"/>
        <v>*</v>
      </c>
      <c r="EX14" s="32" t="str">
        <f t="shared" si="95"/>
        <v>*</v>
      </c>
      <c r="EY14" s="33" t="str">
        <f t="shared" si="96"/>
        <v>*</v>
      </c>
      <c r="EZ14" s="32" t="str">
        <f t="shared" si="7"/>
        <v>*</v>
      </c>
      <c r="FA14" s="33" t="str">
        <f t="shared" si="8"/>
        <v>*</v>
      </c>
      <c r="FB14" s="32" t="str">
        <f t="shared" si="9"/>
        <v>*</v>
      </c>
      <c r="FC14" s="33" t="str">
        <f t="shared" si="10"/>
        <v>*</v>
      </c>
      <c r="FD14" s="32" t="str">
        <f t="shared" si="11"/>
        <v>*</v>
      </c>
      <c r="FE14" s="33" t="str">
        <f t="shared" si="12"/>
        <v>*</v>
      </c>
      <c r="FF14" s="32" t="str">
        <f t="shared" si="13"/>
        <v>*</v>
      </c>
      <c r="FG14" s="33" t="str">
        <f t="shared" si="14"/>
        <v>*</v>
      </c>
      <c r="FH14" s="32" t="str">
        <f t="shared" si="15"/>
        <v>*</v>
      </c>
      <c r="FI14" s="33" t="str">
        <f t="shared" si="16"/>
        <v>*</v>
      </c>
      <c r="FJ14" s="32" t="str">
        <f t="shared" si="17"/>
        <v>*</v>
      </c>
      <c r="FK14" s="33" t="str">
        <f t="shared" si="18"/>
        <v>*</v>
      </c>
      <c r="FL14" s="32" t="str">
        <f t="shared" si="19"/>
        <v>*</v>
      </c>
      <c r="FM14" s="33" t="str">
        <f t="shared" si="20"/>
        <v>*</v>
      </c>
      <c r="FN14" s="32" t="str">
        <f t="shared" si="21"/>
        <v>*</v>
      </c>
      <c r="FO14" s="33" t="str">
        <f t="shared" si="22"/>
        <v>*</v>
      </c>
      <c r="FP14" s="32" t="str">
        <f t="shared" si="23"/>
        <v>*</v>
      </c>
      <c r="FQ14" s="33" t="str">
        <f t="shared" si="24"/>
        <v>*</v>
      </c>
      <c r="FR14" s="32" t="str">
        <f t="shared" si="25"/>
        <v>*</v>
      </c>
      <c r="FS14" s="33" t="str">
        <f t="shared" si="26"/>
        <v>*</v>
      </c>
      <c r="FT14" s="32" t="str">
        <f t="shared" si="27"/>
        <v>*</v>
      </c>
      <c r="FU14" s="33" t="str">
        <f t="shared" si="28"/>
        <v>*</v>
      </c>
      <c r="FV14" s="32" t="str">
        <f t="shared" si="29"/>
        <v>*</v>
      </c>
      <c r="FW14" s="33" t="str">
        <f t="shared" si="30"/>
        <v>*</v>
      </c>
      <c r="FX14" s="32" t="str">
        <f t="shared" si="31"/>
        <v>*</v>
      </c>
      <c r="FY14" s="33" t="str">
        <f t="shared" si="32"/>
        <v>*</v>
      </c>
      <c r="FZ14" s="32" t="str">
        <f t="shared" si="33"/>
        <v>*</v>
      </c>
      <c r="GA14" s="33" t="str">
        <f t="shared" si="34"/>
        <v>*</v>
      </c>
      <c r="GB14" s="32" t="str">
        <f t="shared" si="35"/>
        <v>*</v>
      </c>
      <c r="GC14" s="33" t="str">
        <f t="shared" si="36"/>
        <v>*</v>
      </c>
      <c r="GD14" s="32" t="str">
        <f t="shared" si="37"/>
        <v>*</v>
      </c>
      <c r="GE14" s="33" t="str">
        <f t="shared" si="38"/>
        <v>*</v>
      </c>
      <c r="GF14" s="32" t="str">
        <f t="shared" si="39"/>
        <v>داداشي-</v>
      </c>
      <c r="GG14" s="33" t="str">
        <f t="shared" si="40"/>
        <v>*</v>
      </c>
      <c r="GH14" s="32" t="str">
        <f t="shared" si="41"/>
        <v>*</v>
      </c>
      <c r="GI14" s="33" t="str">
        <f t="shared" si="42"/>
        <v>*</v>
      </c>
      <c r="GJ14" s="32" t="str">
        <f t="shared" si="43"/>
        <v>*</v>
      </c>
      <c r="GK14" s="33" t="str">
        <f t="shared" si="44"/>
        <v>*</v>
      </c>
      <c r="GL14" s="32" t="str">
        <f t="shared" si="45"/>
        <v>*</v>
      </c>
      <c r="GM14" s="33" t="str">
        <f t="shared" si="46"/>
        <v>*</v>
      </c>
      <c r="GN14" s="32" t="str">
        <f t="shared" si="47"/>
        <v>*</v>
      </c>
      <c r="GO14" s="33" t="str">
        <f t="shared" si="48"/>
        <v>*</v>
      </c>
      <c r="GP14" s="32" t="str">
        <f t="shared" si="49"/>
        <v>*</v>
      </c>
      <c r="GQ14" s="33" t="str">
        <f t="shared" si="50"/>
        <v>*</v>
      </c>
      <c r="GR14" s="32" t="str">
        <f t="shared" si="51"/>
        <v>*</v>
      </c>
      <c r="GS14" s="33" t="str">
        <f t="shared" si="52"/>
        <v>*</v>
      </c>
      <c r="GT14" s="32" t="str">
        <f t="shared" si="53"/>
        <v>*</v>
      </c>
      <c r="GU14" s="33" t="str">
        <f t="shared" si="54"/>
        <v>*</v>
      </c>
      <c r="GV14" s="32" t="str">
        <f t="shared" si="55"/>
        <v>*</v>
      </c>
      <c r="GW14" s="33" t="str">
        <f t="shared" si="56"/>
        <v>*</v>
      </c>
      <c r="GX14" s="32" t="str">
        <f t="shared" si="57"/>
        <v>*</v>
      </c>
      <c r="GY14" s="33" t="str">
        <f t="shared" si="58"/>
        <v>*</v>
      </c>
      <c r="GZ14" s="32" t="str">
        <f t="shared" si="59"/>
        <v>*</v>
      </c>
      <c r="HA14" s="33" t="str">
        <f t="shared" si="60"/>
        <v>*</v>
      </c>
      <c r="HB14" s="29">
        <f t="shared" si="61"/>
        <v>10</v>
      </c>
      <c r="HC14" s="30" t="str">
        <f t="shared" si="99"/>
        <v>سه شنبه</v>
      </c>
      <c r="HD14" s="32" t="str">
        <f t="shared" si="62"/>
        <v>*</v>
      </c>
      <c r="HE14" s="33" t="str">
        <f t="shared" si="63"/>
        <v>*</v>
      </c>
      <c r="HF14" s="32" t="str">
        <f t="shared" si="64"/>
        <v>*</v>
      </c>
      <c r="HG14" s="33" t="str">
        <f t="shared" si="65"/>
        <v>*</v>
      </c>
      <c r="HH14" s="32" t="str">
        <f t="shared" si="66"/>
        <v>*</v>
      </c>
      <c r="HI14" s="33" t="str">
        <f t="shared" si="67"/>
        <v>*</v>
      </c>
      <c r="HJ14" s="32" t="str">
        <f t="shared" si="68"/>
        <v>*</v>
      </c>
      <c r="HK14" s="33" t="str">
        <f t="shared" si="69"/>
        <v>*</v>
      </c>
      <c r="HL14" s="29">
        <f t="shared" si="70"/>
        <v>10</v>
      </c>
      <c r="HM14" s="30" t="str">
        <f t="shared" si="100"/>
        <v>سه شنبه</v>
      </c>
      <c r="HN14" s="32" t="str">
        <f t="shared" si="71"/>
        <v>*</v>
      </c>
      <c r="HO14" s="33" t="str">
        <f t="shared" si="72"/>
        <v>*</v>
      </c>
      <c r="HP14" s="32" t="str">
        <f t="shared" si="73"/>
        <v>*</v>
      </c>
      <c r="HQ14" s="33" t="str">
        <f t="shared" si="74"/>
        <v>*</v>
      </c>
      <c r="HR14" s="32" t="str">
        <f t="shared" si="75"/>
        <v>*</v>
      </c>
      <c r="HS14" s="33" t="str">
        <f t="shared" si="76"/>
        <v>*</v>
      </c>
      <c r="HT14" s="32" t="str">
        <f t="shared" si="77"/>
        <v>*</v>
      </c>
      <c r="HU14" s="33" t="str">
        <f t="shared" si="78"/>
        <v>*</v>
      </c>
      <c r="HV14" s="32" t="str">
        <f t="shared" si="79"/>
        <v>*</v>
      </c>
      <c r="HW14" s="33" t="str">
        <f t="shared" si="80"/>
        <v>*</v>
      </c>
      <c r="HX14" s="32" t="str">
        <f t="shared" si="81"/>
        <v>*</v>
      </c>
      <c r="HY14" s="33" t="str">
        <f t="shared" si="82"/>
        <v>*</v>
      </c>
      <c r="HZ14" s="32" t="str">
        <f t="shared" si="83"/>
        <v>*</v>
      </c>
      <c r="IA14" s="33" t="str">
        <f t="shared" si="84"/>
        <v>*</v>
      </c>
      <c r="IB14" s="32" t="str">
        <f t="shared" si="85"/>
        <v>*</v>
      </c>
      <c r="IC14" s="33" t="str">
        <f t="shared" si="86"/>
        <v>*</v>
      </c>
      <c r="ID14" s="32" t="str">
        <f t="shared" si="87"/>
        <v>*</v>
      </c>
      <c r="IE14" s="33" t="str">
        <f t="shared" si="88"/>
        <v>*</v>
      </c>
      <c r="IF14" s="32" t="str">
        <f t="shared" si="89"/>
        <v>*</v>
      </c>
      <c r="IG14" s="33" t="str">
        <f t="shared" si="90"/>
        <v>*</v>
      </c>
      <c r="IH14" s="32"/>
      <c r="II14" s="33"/>
      <c r="IJ14" s="32"/>
      <c r="IK14" s="33"/>
      <c r="IL14" s="32"/>
      <c r="IM14" s="33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1"/>
      <c r="QU14" s="1"/>
      <c r="QV14" s="1"/>
      <c r="QW14" s="1"/>
      <c r="QX14" s="1"/>
      <c r="QY14" s="1"/>
      <c r="QZ14" s="1"/>
      <c r="RA14" s="1"/>
      <c r="RB14" s="1"/>
      <c r="RC14" s="21"/>
      <c r="RD14" s="335">
        <f t="shared" si="91"/>
        <v>10</v>
      </c>
      <c r="RE14" s="30" t="str">
        <f t="shared" si="101"/>
        <v>سه شنبه</v>
      </c>
      <c r="RF14" s="34" t="s">
        <v>33</v>
      </c>
      <c r="RG14" s="115" t="str">
        <f t="shared" si="92"/>
        <v>******************داداشي-*************</v>
      </c>
      <c r="RH14" s="116"/>
      <c r="RI14" s="336">
        <v>10</v>
      </c>
      <c r="RJ14" s="115" t="str">
        <f t="shared" si="93"/>
        <v>********************************</v>
      </c>
      <c r="RK14" s="105"/>
      <c r="RL14" s="335">
        <f t="shared" si="94"/>
        <v>10</v>
      </c>
      <c r="RM14" s="30" t="str">
        <f t="shared" si="102"/>
        <v>سه شنبه</v>
      </c>
      <c r="RN14" s="36" t="s">
        <v>29</v>
      </c>
      <c r="RO14" s="707" t="str">
        <f t="shared" si="97"/>
        <v>***********</v>
      </c>
      <c r="RP14" s="709"/>
      <c r="RQ14" s="35" t="s">
        <v>34</v>
      </c>
      <c r="RR14" s="707" t="str">
        <f t="shared" si="98"/>
        <v>***********</v>
      </c>
      <c r="RS14" s="708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</row>
    <row r="15" spans="1:507" s="2" customFormat="1" ht="72" customHeight="1" thickTop="1" thickBot="1">
      <c r="A15" s="373" t="s">
        <v>290</v>
      </c>
      <c r="B15" s="374" t="s">
        <v>305</v>
      </c>
      <c r="C15" s="375"/>
      <c r="D15" s="376"/>
      <c r="E15" s="312"/>
      <c r="F15" s="329" t="s">
        <v>106</v>
      </c>
      <c r="G15" s="330" t="s">
        <v>28</v>
      </c>
      <c r="H15" s="562" t="s">
        <v>202</v>
      </c>
      <c r="I15" s="563"/>
      <c r="J15" s="307" t="s">
        <v>364</v>
      </c>
      <c r="K15" s="566" t="s">
        <v>225</v>
      </c>
      <c r="L15" s="567"/>
      <c r="M15" s="303"/>
      <c r="N15" s="377" t="s">
        <v>198</v>
      </c>
      <c r="O15" s="303" t="s">
        <v>180</v>
      </c>
      <c r="P15" s="292"/>
      <c r="Q15" s="292"/>
      <c r="R15" s="304"/>
      <c r="S15" s="378" t="s">
        <v>193</v>
      </c>
      <c r="T15" s="289" t="s">
        <v>359</v>
      </c>
      <c r="U15" s="290" t="s">
        <v>143</v>
      </c>
      <c r="V15" s="291"/>
      <c r="W15" s="292"/>
      <c r="X15" s="297"/>
      <c r="Y15" s="297"/>
      <c r="Z15" s="296"/>
      <c r="AA15" s="297"/>
      <c r="AB15" s="298"/>
      <c r="AC15" s="334" t="s">
        <v>213</v>
      </c>
      <c r="AD15" s="645" t="str">
        <f>RJ6</f>
        <v>********************************</v>
      </c>
      <c r="AE15" s="646"/>
      <c r="AF15" s="646"/>
      <c r="AG15" s="646"/>
      <c r="AH15" s="646"/>
      <c r="AI15" s="646"/>
      <c r="AJ15" s="646"/>
      <c r="AK15" s="646"/>
      <c r="AL15" s="646"/>
      <c r="AM15" s="646"/>
      <c r="AN15" s="646"/>
      <c r="AO15" s="646"/>
      <c r="AP15" s="646"/>
      <c r="AQ15" s="646"/>
      <c r="AR15" s="647"/>
      <c r="AS15" s="617"/>
      <c r="AT15" s="618"/>
      <c r="AU15" s="618"/>
      <c r="AV15" s="618"/>
      <c r="AW15" s="618"/>
      <c r="AX15" s="619"/>
      <c r="AY15" s="1"/>
      <c r="AZ15" s="1"/>
      <c r="BA15" s="1"/>
      <c r="BB15" s="517">
        <v>11</v>
      </c>
      <c r="BC15" s="159" t="s">
        <v>43</v>
      </c>
      <c r="BD15" s="515" t="s">
        <v>32</v>
      </c>
      <c r="BE15" s="516" t="s">
        <v>32</v>
      </c>
      <c r="BF15" s="515" t="s">
        <v>32</v>
      </c>
      <c r="BG15" s="516" t="s">
        <v>32</v>
      </c>
      <c r="BH15" s="515" t="s">
        <v>32</v>
      </c>
      <c r="BI15" s="516" t="s">
        <v>32</v>
      </c>
      <c r="BJ15" s="515" t="s">
        <v>32</v>
      </c>
      <c r="BK15" s="516" t="s">
        <v>32</v>
      </c>
      <c r="BL15" s="515" t="s">
        <v>32</v>
      </c>
      <c r="BM15" s="516" t="s">
        <v>32</v>
      </c>
      <c r="BN15" s="515" t="s">
        <v>32</v>
      </c>
      <c r="BO15" s="516" t="s">
        <v>32</v>
      </c>
      <c r="BP15" s="515" t="s">
        <v>32</v>
      </c>
      <c r="BQ15" s="516" t="s">
        <v>32</v>
      </c>
      <c r="BR15" s="515" t="s">
        <v>32</v>
      </c>
      <c r="BS15" s="516" t="s">
        <v>32</v>
      </c>
      <c r="BT15" s="515" t="s">
        <v>32</v>
      </c>
      <c r="BU15" s="516" t="s">
        <v>32</v>
      </c>
      <c r="BV15" s="515" t="s">
        <v>32</v>
      </c>
      <c r="BW15" s="516" t="s">
        <v>32</v>
      </c>
      <c r="BX15" s="515" t="s">
        <v>32</v>
      </c>
      <c r="BY15" s="516" t="s">
        <v>32</v>
      </c>
      <c r="BZ15" s="515" t="s">
        <v>32</v>
      </c>
      <c r="CA15" s="516" t="s">
        <v>32</v>
      </c>
      <c r="CB15" s="515" t="s">
        <v>32</v>
      </c>
      <c r="CC15" s="516" t="s">
        <v>32</v>
      </c>
      <c r="CD15" s="515" t="s">
        <v>32</v>
      </c>
      <c r="CE15" s="516" t="s">
        <v>32</v>
      </c>
      <c r="CF15" s="515" t="s">
        <v>32</v>
      </c>
      <c r="CG15" s="516" t="s">
        <v>32</v>
      </c>
      <c r="CH15" s="515" t="s">
        <v>32</v>
      </c>
      <c r="CI15" s="516" t="s">
        <v>32</v>
      </c>
      <c r="CJ15" s="515" t="s">
        <v>32</v>
      </c>
      <c r="CK15" s="516" t="s">
        <v>32</v>
      </c>
      <c r="CL15" s="515" t="s">
        <v>32</v>
      </c>
      <c r="CM15" s="516" t="s">
        <v>32</v>
      </c>
      <c r="CN15" s="515">
        <v>1</v>
      </c>
      <c r="CO15" s="516" t="s">
        <v>32</v>
      </c>
      <c r="CP15" s="515" t="s">
        <v>32</v>
      </c>
      <c r="CQ15" s="516" t="s">
        <v>32</v>
      </c>
      <c r="CR15" s="515" t="s">
        <v>32</v>
      </c>
      <c r="CS15" s="516" t="s">
        <v>32</v>
      </c>
      <c r="CT15" s="515" t="s">
        <v>32</v>
      </c>
      <c r="CU15" s="516" t="s">
        <v>32</v>
      </c>
      <c r="CV15" s="515" t="s">
        <v>32</v>
      </c>
      <c r="CW15" s="516" t="s">
        <v>32</v>
      </c>
      <c r="CX15" s="515" t="s">
        <v>32</v>
      </c>
      <c r="CY15" s="516" t="s">
        <v>32</v>
      </c>
      <c r="CZ15" s="515" t="s">
        <v>32</v>
      </c>
      <c r="DA15" s="516" t="s">
        <v>32</v>
      </c>
      <c r="DB15" s="515" t="s">
        <v>32</v>
      </c>
      <c r="DC15" s="516" t="s">
        <v>32</v>
      </c>
      <c r="DD15" s="515" t="s">
        <v>32</v>
      </c>
      <c r="DE15" s="516" t="s">
        <v>32</v>
      </c>
      <c r="DF15" s="515" t="s">
        <v>32</v>
      </c>
      <c r="DG15" s="516" t="s">
        <v>32</v>
      </c>
      <c r="DH15" s="515" t="s">
        <v>32</v>
      </c>
      <c r="DI15" s="516" t="s">
        <v>32</v>
      </c>
      <c r="DJ15" s="29">
        <f t="shared" si="0"/>
        <v>11</v>
      </c>
      <c r="DK15" s="159" t="s">
        <v>43</v>
      </c>
      <c r="DL15" s="515" t="s">
        <v>32</v>
      </c>
      <c r="DM15" s="516" t="s">
        <v>32</v>
      </c>
      <c r="DN15" s="515" t="s">
        <v>32</v>
      </c>
      <c r="DO15" s="516" t="s">
        <v>32</v>
      </c>
      <c r="DP15" s="515" t="s">
        <v>32</v>
      </c>
      <c r="DQ15" s="516" t="s">
        <v>32</v>
      </c>
      <c r="DR15" s="515" t="s">
        <v>32</v>
      </c>
      <c r="DS15" s="516" t="s">
        <v>32</v>
      </c>
      <c r="DT15" s="29">
        <f t="shared" si="1"/>
        <v>11</v>
      </c>
      <c r="DU15" s="159" t="s">
        <v>43</v>
      </c>
      <c r="DV15" s="163" t="s">
        <v>32</v>
      </c>
      <c r="DW15" s="164" t="s">
        <v>32</v>
      </c>
      <c r="DX15" s="163" t="s">
        <v>32</v>
      </c>
      <c r="DY15" s="164" t="s">
        <v>32</v>
      </c>
      <c r="DZ15" s="163" t="s">
        <v>32</v>
      </c>
      <c r="EA15" s="164" t="s">
        <v>32</v>
      </c>
      <c r="EB15" s="163" t="s">
        <v>32</v>
      </c>
      <c r="EC15" s="164" t="s">
        <v>32</v>
      </c>
      <c r="ED15" s="163" t="s">
        <v>32</v>
      </c>
      <c r="EE15" s="164" t="s">
        <v>32</v>
      </c>
      <c r="EF15" s="163" t="s">
        <v>32</v>
      </c>
      <c r="EG15" s="164" t="s">
        <v>32</v>
      </c>
      <c r="EH15" s="163" t="s">
        <v>32</v>
      </c>
      <c r="EI15" s="164" t="s">
        <v>32</v>
      </c>
      <c r="EJ15" s="163" t="s">
        <v>32</v>
      </c>
      <c r="EK15" s="164" t="s">
        <v>32</v>
      </c>
      <c r="EL15" s="163" t="s">
        <v>32</v>
      </c>
      <c r="EM15" s="164" t="s">
        <v>32</v>
      </c>
      <c r="EN15" s="163" t="s">
        <v>32</v>
      </c>
      <c r="EO15" s="164" t="s">
        <v>32</v>
      </c>
      <c r="EP15" s="229"/>
      <c r="EQ15" s="31"/>
      <c r="ER15" s="7"/>
      <c r="ES15" s="7"/>
      <c r="ET15" s="29">
        <f t="shared" si="2"/>
        <v>11</v>
      </c>
      <c r="EU15" s="159" t="s">
        <v>43</v>
      </c>
      <c r="EV15" s="32" t="str">
        <f t="shared" si="3"/>
        <v>*</v>
      </c>
      <c r="EW15" s="33" t="str">
        <f t="shared" si="4"/>
        <v>*</v>
      </c>
      <c r="EX15" s="32" t="str">
        <f t="shared" si="95"/>
        <v>*</v>
      </c>
      <c r="EY15" s="33" t="str">
        <f t="shared" si="96"/>
        <v>*</v>
      </c>
      <c r="EZ15" s="32" t="str">
        <f t="shared" si="7"/>
        <v>*</v>
      </c>
      <c r="FA15" s="33" t="str">
        <f t="shared" si="8"/>
        <v>*</v>
      </c>
      <c r="FB15" s="32" t="str">
        <f t="shared" si="9"/>
        <v>*</v>
      </c>
      <c r="FC15" s="33" t="str">
        <f t="shared" si="10"/>
        <v>*</v>
      </c>
      <c r="FD15" s="32" t="str">
        <f t="shared" si="11"/>
        <v>*</v>
      </c>
      <c r="FE15" s="33" t="str">
        <f t="shared" si="12"/>
        <v>*</v>
      </c>
      <c r="FF15" s="32" t="str">
        <f t="shared" si="13"/>
        <v>*</v>
      </c>
      <c r="FG15" s="33" t="str">
        <f t="shared" si="14"/>
        <v>*</v>
      </c>
      <c r="FH15" s="32" t="str">
        <f t="shared" si="15"/>
        <v>*</v>
      </c>
      <c r="FI15" s="33" t="str">
        <f t="shared" si="16"/>
        <v>*</v>
      </c>
      <c r="FJ15" s="32" t="str">
        <f t="shared" si="17"/>
        <v>*</v>
      </c>
      <c r="FK15" s="33" t="str">
        <f t="shared" si="18"/>
        <v>*</v>
      </c>
      <c r="FL15" s="32" t="str">
        <f t="shared" si="19"/>
        <v>*</v>
      </c>
      <c r="FM15" s="33" t="str">
        <f t="shared" si="20"/>
        <v>*</v>
      </c>
      <c r="FN15" s="32" t="str">
        <f t="shared" si="21"/>
        <v>*</v>
      </c>
      <c r="FO15" s="33" t="str">
        <f t="shared" si="22"/>
        <v>*</v>
      </c>
      <c r="FP15" s="32" t="str">
        <f t="shared" si="23"/>
        <v>*</v>
      </c>
      <c r="FQ15" s="33" t="str">
        <f t="shared" si="24"/>
        <v>*</v>
      </c>
      <c r="FR15" s="32" t="str">
        <f t="shared" si="25"/>
        <v>*</v>
      </c>
      <c r="FS15" s="33" t="str">
        <f t="shared" si="26"/>
        <v>*</v>
      </c>
      <c r="FT15" s="32" t="str">
        <f t="shared" si="27"/>
        <v>*</v>
      </c>
      <c r="FU15" s="33" t="str">
        <f t="shared" si="28"/>
        <v>*</v>
      </c>
      <c r="FV15" s="32" t="str">
        <f t="shared" si="29"/>
        <v>*</v>
      </c>
      <c r="FW15" s="33" t="str">
        <f t="shared" si="30"/>
        <v>*</v>
      </c>
      <c r="FX15" s="32" t="str">
        <f t="shared" si="31"/>
        <v>*</v>
      </c>
      <c r="FY15" s="33" t="str">
        <f t="shared" si="32"/>
        <v>*</v>
      </c>
      <c r="FZ15" s="32" t="str">
        <f t="shared" si="33"/>
        <v>*</v>
      </c>
      <c r="GA15" s="33" t="str">
        <f t="shared" si="34"/>
        <v>*</v>
      </c>
      <c r="GB15" s="32" t="str">
        <f t="shared" si="35"/>
        <v>*</v>
      </c>
      <c r="GC15" s="33" t="str">
        <f t="shared" si="36"/>
        <v>*</v>
      </c>
      <c r="GD15" s="32" t="str">
        <f t="shared" si="37"/>
        <v>*</v>
      </c>
      <c r="GE15" s="33" t="str">
        <f t="shared" si="38"/>
        <v>*</v>
      </c>
      <c r="GF15" s="32" t="str">
        <f t="shared" si="39"/>
        <v>داداشي-</v>
      </c>
      <c r="GG15" s="33" t="str">
        <f t="shared" si="40"/>
        <v>*</v>
      </c>
      <c r="GH15" s="32" t="str">
        <f t="shared" si="41"/>
        <v>*</v>
      </c>
      <c r="GI15" s="33" t="str">
        <f t="shared" si="42"/>
        <v>*</v>
      </c>
      <c r="GJ15" s="32" t="str">
        <f t="shared" si="43"/>
        <v>*</v>
      </c>
      <c r="GK15" s="33" t="str">
        <f t="shared" si="44"/>
        <v>*</v>
      </c>
      <c r="GL15" s="32" t="str">
        <f t="shared" si="45"/>
        <v>*</v>
      </c>
      <c r="GM15" s="33" t="str">
        <f t="shared" si="46"/>
        <v>*</v>
      </c>
      <c r="GN15" s="32" t="str">
        <f t="shared" si="47"/>
        <v>*</v>
      </c>
      <c r="GO15" s="33" t="str">
        <f t="shared" si="48"/>
        <v>*</v>
      </c>
      <c r="GP15" s="32" t="str">
        <f t="shared" si="49"/>
        <v>*</v>
      </c>
      <c r="GQ15" s="33" t="str">
        <f t="shared" si="50"/>
        <v>*</v>
      </c>
      <c r="GR15" s="32" t="str">
        <f t="shared" si="51"/>
        <v>*</v>
      </c>
      <c r="GS15" s="33" t="str">
        <f t="shared" si="52"/>
        <v>*</v>
      </c>
      <c r="GT15" s="32" t="str">
        <f t="shared" si="53"/>
        <v>*</v>
      </c>
      <c r="GU15" s="33" t="str">
        <f t="shared" si="54"/>
        <v>*</v>
      </c>
      <c r="GV15" s="32" t="str">
        <f t="shared" si="55"/>
        <v>*</v>
      </c>
      <c r="GW15" s="33" t="str">
        <f t="shared" si="56"/>
        <v>*</v>
      </c>
      <c r="GX15" s="32" t="str">
        <f t="shared" si="57"/>
        <v>*</v>
      </c>
      <c r="GY15" s="33" t="str">
        <f t="shared" si="58"/>
        <v>*</v>
      </c>
      <c r="GZ15" s="32" t="str">
        <f t="shared" si="59"/>
        <v>*</v>
      </c>
      <c r="HA15" s="33" t="str">
        <f t="shared" si="60"/>
        <v>*</v>
      </c>
      <c r="HB15" s="29">
        <f t="shared" si="61"/>
        <v>11</v>
      </c>
      <c r="HC15" s="30" t="str">
        <f t="shared" si="99"/>
        <v>چهارشنبه</v>
      </c>
      <c r="HD15" s="32" t="str">
        <f t="shared" si="62"/>
        <v>*</v>
      </c>
      <c r="HE15" s="33" t="str">
        <f t="shared" si="63"/>
        <v>*</v>
      </c>
      <c r="HF15" s="32" t="str">
        <f t="shared" si="64"/>
        <v>*</v>
      </c>
      <c r="HG15" s="33" t="str">
        <f t="shared" si="65"/>
        <v>*</v>
      </c>
      <c r="HH15" s="32" t="str">
        <f t="shared" si="66"/>
        <v>*</v>
      </c>
      <c r="HI15" s="33" t="str">
        <f t="shared" si="67"/>
        <v>*</v>
      </c>
      <c r="HJ15" s="32" t="str">
        <f t="shared" si="68"/>
        <v>*</v>
      </c>
      <c r="HK15" s="33" t="str">
        <f t="shared" si="69"/>
        <v>*</v>
      </c>
      <c r="HL15" s="29">
        <f t="shared" si="70"/>
        <v>11</v>
      </c>
      <c r="HM15" s="30" t="str">
        <f t="shared" si="100"/>
        <v>چهارشنبه</v>
      </c>
      <c r="HN15" s="32" t="str">
        <f t="shared" si="71"/>
        <v>*</v>
      </c>
      <c r="HO15" s="33" t="str">
        <f t="shared" si="72"/>
        <v>*</v>
      </c>
      <c r="HP15" s="32" t="str">
        <f t="shared" si="73"/>
        <v>*</v>
      </c>
      <c r="HQ15" s="33" t="str">
        <f t="shared" si="74"/>
        <v>*</v>
      </c>
      <c r="HR15" s="32" t="str">
        <f t="shared" si="75"/>
        <v>*</v>
      </c>
      <c r="HS15" s="33" t="str">
        <f t="shared" si="76"/>
        <v>*</v>
      </c>
      <c r="HT15" s="32" t="str">
        <f t="shared" si="77"/>
        <v>*</v>
      </c>
      <c r="HU15" s="33" t="str">
        <f t="shared" si="78"/>
        <v>*</v>
      </c>
      <c r="HV15" s="32" t="str">
        <f t="shared" si="79"/>
        <v>*</v>
      </c>
      <c r="HW15" s="33" t="str">
        <f t="shared" si="80"/>
        <v>*</v>
      </c>
      <c r="HX15" s="32" t="str">
        <f t="shared" si="81"/>
        <v>*</v>
      </c>
      <c r="HY15" s="33" t="str">
        <f t="shared" si="82"/>
        <v>*</v>
      </c>
      <c r="HZ15" s="32" t="str">
        <f t="shared" si="83"/>
        <v>*</v>
      </c>
      <c r="IA15" s="33" t="str">
        <f t="shared" si="84"/>
        <v>*</v>
      </c>
      <c r="IB15" s="32" t="str">
        <f t="shared" si="85"/>
        <v>*</v>
      </c>
      <c r="IC15" s="33" t="str">
        <f t="shared" si="86"/>
        <v>*</v>
      </c>
      <c r="ID15" s="32" t="str">
        <f t="shared" si="87"/>
        <v>*</v>
      </c>
      <c r="IE15" s="33" t="str">
        <f t="shared" si="88"/>
        <v>*</v>
      </c>
      <c r="IF15" s="32" t="str">
        <f t="shared" si="89"/>
        <v>*</v>
      </c>
      <c r="IG15" s="33" t="str">
        <f t="shared" si="90"/>
        <v>*</v>
      </c>
      <c r="IH15" s="32"/>
      <c r="II15" s="33"/>
      <c r="IJ15" s="32"/>
      <c r="IK15" s="33"/>
      <c r="IL15" s="32"/>
      <c r="IM15" s="33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1"/>
      <c r="QU15" s="1"/>
      <c r="QV15" s="1"/>
      <c r="QW15" s="1"/>
      <c r="QX15" s="1"/>
      <c r="QY15" s="1"/>
      <c r="QZ15" s="1"/>
      <c r="RA15" s="1"/>
      <c r="RB15" s="1"/>
      <c r="RC15" s="21"/>
      <c r="RD15" s="335">
        <f t="shared" si="91"/>
        <v>11</v>
      </c>
      <c r="RE15" s="30" t="str">
        <f t="shared" si="101"/>
        <v>چهارشنبه</v>
      </c>
      <c r="RF15" s="34" t="s">
        <v>33</v>
      </c>
      <c r="RG15" s="115" t="str">
        <f t="shared" si="92"/>
        <v>******************داداشي-*************</v>
      </c>
      <c r="RH15" s="116"/>
      <c r="RI15" s="336">
        <v>11</v>
      </c>
      <c r="RJ15" s="115" t="str">
        <f t="shared" si="93"/>
        <v>********************************</v>
      </c>
      <c r="RK15" s="105"/>
      <c r="RL15" s="335">
        <f t="shared" si="94"/>
        <v>11</v>
      </c>
      <c r="RM15" s="30" t="str">
        <f t="shared" si="102"/>
        <v>چهارشنبه</v>
      </c>
      <c r="RN15" s="36" t="s">
        <v>29</v>
      </c>
      <c r="RO15" s="707" t="str">
        <f t="shared" si="97"/>
        <v>***********</v>
      </c>
      <c r="RP15" s="709"/>
      <c r="RQ15" s="35" t="s">
        <v>34</v>
      </c>
      <c r="RR15" s="707" t="str">
        <f t="shared" si="98"/>
        <v>***********</v>
      </c>
      <c r="RS15" s="708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</row>
    <row r="16" spans="1:507" s="2" customFormat="1" ht="72" customHeight="1" thickTop="1" thickBot="1">
      <c r="A16" s="550" t="s">
        <v>291</v>
      </c>
      <c r="B16" s="552" t="s">
        <v>147</v>
      </c>
      <c r="C16" s="474" t="s">
        <v>128</v>
      </c>
      <c r="D16" s="475" t="s">
        <v>154</v>
      </c>
      <c r="E16" s="313"/>
      <c r="F16" s="338" t="s">
        <v>293</v>
      </c>
      <c r="G16" s="339" t="s">
        <v>28</v>
      </c>
      <c r="H16" s="564" t="s">
        <v>294</v>
      </c>
      <c r="I16" s="565"/>
      <c r="J16" s="491" t="s">
        <v>81</v>
      </c>
      <c r="K16" s="558" t="s">
        <v>225</v>
      </c>
      <c r="L16" s="559"/>
      <c r="M16" s="491"/>
      <c r="N16" s="381" t="s">
        <v>191</v>
      </c>
      <c r="O16" s="491" t="s">
        <v>82</v>
      </c>
      <c r="P16" s="381" t="s">
        <v>192</v>
      </c>
      <c r="Q16" s="486" t="s">
        <v>209</v>
      </c>
      <c r="R16" s="488" t="s">
        <v>132</v>
      </c>
      <c r="S16" s="489" t="s">
        <v>168</v>
      </c>
      <c r="T16" s="489"/>
      <c r="U16" s="490"/>
      <c r="V16" s="381" t="s">
        <v>131</v>
      </c>
      <c r="W16" s="300"/>
      <c r="X16" s="301"/>
      <c r="Y16" s="382" t="s">
        <v>199</v>
      </c>
      <c r="Z16" s="299" t="s">
        <v>304</v>
      </c>
      <c r="AA16" s="383"/>
      <c r="AB16" s="384"/>
      <c r="AC16" s="343" t="s">
        <v>214</v>
      </c>
      <c r="AD16" s="612" t="str">
        <f>RI78</f>
        <v>******آجعفری-**********</v>
      </c>
      <c r="AE16" s="607"/>
      <c r="AF16" s="607"/>
      <c r="AG16" s="607"/>
      <c r="AH16" s="607"/>
      <c r="AI16" s="607"/>
      <c r="AJ16" s="607"/>
      <c r="AK16" s="607"/>
      <c r="AL16" s="613"/>
      <c r="AM16" s="344" t="s">
        <v>211</v>
      </c>
      <c r="AN16" s="607" t="str">
        <f>RI114</f>
        <v>*******************</v>
      </c>
      <c r="AO16" s="607"/>
      <c r="AP16" s="607"/>
      <c r="AQ16" s="607"/>
      <c r="AR16" s="608"/>
      <c r="AS16" s="617"/>
      <c r="AT16" s="618"/>
      <c r="AU16" s="618"/>
      <c r="AV16" s="618"/>
      <c r="AW16" s="618"/>
      <c r="AX16" s="619"/>
      <c r="AY16" s="1"/>
      <c r="AZ16" s="1"/>
      <c r="BA16" s="1"/>
      <c r="BB16" s="158">
        <v>12</v>
      </c>
      <c r="BC16" s="159" t="s">
        <v>226</v>
      </c>
      <c r="BD16" s="515" t="s">
        <v>32</v>
      </c>
      <c r="BE16" s="516" t="s">
        <v>32</v>
      </c>
      <c r="BF16" s="515" t="s">
        <v>32</v>
      </c>
      <c r="BG16" s="516" t="s">
        <v>32</v>
      </c>
      <c r="BH16" s="515" t="s">
        <v>32</v>
      </c>
      <c r="BI16" s="516" t="s">
        <v>32</v>
      </c>
      <c r="BJ16" s="515" t="s">
        <v>32</v>
      </c>
      <c r="BK16" s="516" t="s">
        <v>32</v>
      </c>
      <c r="BL16" s="515" t="s">
        <v>32</v>
      </c>
      <c r="BM16" s="516" t="s">
        <v>32</v>
      </c>
      <c r="BN16" s="515" t="s">
        <v>32</v>
      </c>
      <c r="BO16" s="516" t="s">
        <v>32</v>
      </c>
      <c r="BP16" s="515" t="s">
        <v>32</v>
      </c>
      <c r="BQ16" s="516" t="s">
        <v>32</v>
      </c>
      <c r="BR16" s="515" t="s">
        <v>32</v>
      </c>
      <c r="BS16" s="516" t="s">
        <v>32</v>
      </c>
      <c r="BT16" s="515" t="s">
        <v>32</v>
      </c>
      <c r="BU16" s="516" t="s">
        <v>32</v>
      </c>
      <c r="BV16" s="515" t="s">
        <v>32</v>
      </c>
      <c r="BW16" s="516" t="s">
        <v>32</v>
      </c>
      <c r="BX16" s="515" t="s">
        <v>32</v>
      </c>
      <c r="BY16" s="516" t="s">
        <v>32</v>
      </c>
      <c r="BZ16" s="515" t="s">
        <v>32</v>
      </c>
      <c r="CA16" s="516" t="s">
        <v>32</v>
      </c>
      <c r="CB16" s="515" t="s">
        <v>32</v>
      </c>
      <c r="CC16" s="516" t="s">
        <v>32</v>
      </c>
      <c r="CD16" s="515" t="s">
        <v>32</v>
      </c>
      <c r="CE16" s="516" t="s">
        <v>32</v>
      </c>
      <c r="CF16" s="515" t="s">
        <v>32</v>
      </c>
      <c r="CG16" s="516" t="s">
        <v>32</v>
      </c>
      <c r="CH16" s="515" t="s">
        <v>32</v>
      </c>
      <c r="CI16" s="516" t="s">
        <v>32</v>
      </c>
      <c r="CJ16" s="515" t="s">
        <v>32</v>
      </c>
      <c r="CK16" s="516" t="s">
        <v>32</v>
      </c>
      <c r="CL16" s="515" t="s">
        <v>32</v>
      </c>
      <c r="CM16" s="516" t="s">
        <v>32</v>
      </c>
      <c r="CN16" s="515">
        <v>1</v>
      </c>
      <c r="CO16" s="516" t="s">
        <v>32</v>
      </c>
      <c r="CP16" s="515" t="s">
        <v>32</v>
      </c>
      <c r="CQ16" s="516" t="s">
        <v>32</v>
      </c>
      <c r="CR16" s="515" t="s">
        <v>32</v>
      </c>
      <c r="CS16" s="516" t="s">
        <v>32</v>
      </c>
      <c r="CT16" s="515" t="s">
        <v>32</v>
      </c>
      <c r="CU16" s="516" t="s">
        <v>32</v>
      </c>
      <c r="CV16" s="515" t="s">
        <v>32</v>
      </c>
      <c r="CW16" s="516" t="s">
        <v>32</v>
      </c>
      <c r="CX16" s="515" t="s">
        <v>32</v>
      </c>
      <c r="CY16" s="516" t="s">
        <v>32</v>
      </c>
      <c r="CZ16" s="515" t="s">
        <v>32</v>
      </c>
      <c r="DA16" s="516" t="s">
        <v>32</v>
      </c>
      <c r="DB16" s="515" t="s">
        <v>32</v>
      </c>
      <c r="DC16" s="516" t="s">
        <v>32</v>
      </c>
      <c r="DD16" s="515" t="s">
        <v>32</v>
      </c>
      <c r="DE16" s="516" t="s">
        <v>32</v>
      </c>
      <c r="DF16" s="515" t="s">
        <v>32</v>
      </c>
      <c r="DG16" s="516" t="s">
        <v>32</v>
      </c>
      <c r="DH16" s="515" t="s">
        <v>32</v>
      </c>
      <c r="DI16" s="516" t="s">
        <v>32</v>
      </c>
      <c r="DJ16" s="29">
        <f t="shared" si="0"/>
        <v>12</v>
      </c>
      <c r="DK16" s="159" t="s">
        <v>226</v>
      </c>
      <c r="DL16" s="515" t="s">
        <v>32</v>
      </c>
      <c r="DM16" s="516" t="s">
        <v>32</v>
      </c>
      <c r="DN16" s="515" t="s">
        <v>32</v>
      </c>
      <c r="DO16" s="516" t="s">
        <v>32</v>
      </c>
      <c r="DP16" s="515" t="s">
        <v>32</v>
      </c>
      <c r="DQ16" s="516" t="s">
        <v>32</v>
      </c>
      <c r="DR16" s="515" t="s">
        <v>32</v>
      </c>
      <c r="DS16" s="516" t="s">
        <v>32</v>
      </c>
      <c r="DT16" s="29">
        <f t="shared" si="1"/>
        <v>12</v>
      </c>
      <c r="DU16" s="159" t="s">
        <v>226</v>
      </c>
      <c r="DV16" s="163" t="s">
        <v>32</v>
      </c>
      <c r="DW16" s="164" t="s">
        <v>32</v>
      </c>
      <c r="DX16" s="163" t="s">
        <v>32</v>
      </c>
      <c r="DY16" s="164" t="s">
        <v>32</v>
      </c>
      <c r="DZ16" s="163" t="s">
        <v>32</v>
      </c>
      <c r="EA16" s="164" t="s">
        <v>32</v>
      </c>
      <c r="EB16" s="163" t="s">
        <v>32</v>
      </c>
      <c r="EC16" s="164" t="s">
        <v>32</v>
      </c>
      <c r="ED16" s="163" t="s">
        <v>32</v>
      </c>
      <c r="EE16" s="164" t="s">
        <v>32</v>
      </c>
      <c r="EF16" s="163" t="s">
        <v>32</v>
      </c>
      <c r="EG16" s="164" t="s">
        <v>32</v>
      </c>
      <c r="EH16" s="163" t="s">
        <v>32</v>
      </c>
      <c r="EI16" s="164" t="s">
        <v>32</v>
      </c>
      <c r="EJ16" s="163" t="s">
        <v>32</v>
      </c>
      <c r="EK16" s="164" t="s">
        <v>32</v>
      </c>
      <c r="EL16" s="163" t="s">
        <v>32</v>
      </c>
      <c r="EM16" s="164" t="s">
        <v>32</v>
      </c>
      <c r="EN16" s="163" t="s">
        <v>32</v>
      </c>
      <c r="EO16" s="164" t="s">
        <v>32</v>
      </c>
      <c r="EP16" s="229"/>
      <c r="EQ16" s="31"/>
      <c r="ER16" s="7"/>
      <c r="ES16" s="7"/>
      <c r="ET16" s="29">
        <f t="shared" si="2"/>
        <v>12</v>
      </c>
      <c r="EU16" s="159" t="s">
        <v>226</v>
      </c>
      <c r="EV16" s="32" t="str">
        <f t="shared" si="3"/>
        <v>*</v>
      </c>
      <c r="EW16" s="33" t="str">
        <f t="shared" si="4"/>
        <v>*</v>
      </c>
      <c r="EX16" s="32" t="str">
        <f t="shared" si="95"/>
        <v>*</v>
      </c>
      <c r="EY16" s="33" t="str">
        <f t="shared" si="96"/>
        <v>*</v>
      </c>
      <c r="EZ16" s="32" t="str">
        <f t="shared" si="7"/>
        <v>*</v>
      </c>
      <c r="FA16" s="33" t="str">
        <f t="shared" si="8"/>
        <v>*</v>
      </c>
      <c r="FB16" s="32" t="str">
        <f t="shared" si="9"/>
        <v>*</v>
      </c>
      <c r="FC16" s="33" t="str">
        <f t="shared" si="10"/>
        <v>*</v>
      </c>
      <c r="FD16" s="32" t="str">
        <f t="shared" si="11"/>
        <v>*</v>
      </c>
      <c r="FE16" s="33" t="str">
        <f t="shared" si="12"/>
        <v>*</v>
      </c>
      <c r="FF16" s="32" t="str">
        <f t="shared" si="13"/>
        <v>*</v>
      </c>
      <c r="FG16" s="33" t="str">
        <f t="shared" si="14"/>
        <v>*</v>
      </c>
      <c r="FH16" s="32" t="str">
        <f t="shared" si="15"/>
        <v>*</v>
      </c>
      <c r="FI16" s="33" t="str">
        <f t="shared" si="16"/>
        <v>*</v>
      </c>
      <c r="FJ16" s="32" t="str">
        <f t="shared" si="17"/>
        <v>*</v>
      </c>
      <c r="FK16" s="33" t="str">
        <f t="shared" si="18"/>
        <v>*</v>
      </c>
      <c r="FL16" s="32" t="str">
        <f t="shared" si="19"/>
        <v>*</v>
      </c>
      <c r="FM16" s="33" t="str">
        <f t="shared" si="20"/>
        <v>*</v>
      </c>
      <c r="FN16" s="32" t="str">
        <f t="shared" si="21"/>
        <v>*</v>
      </c>
      <c r="FO16" s="33" t="str">
        <f t="shared" si="22"/>
        <v>*</v>
      </c>
      <c r="FP16" s="32" t="str">
        <f t="shared" si="23"/>
        <v>*</v>
      </c>
      <c r="FQ16" s="33" t="str">
        <f t="shared" si="24"/>
        <v>*</v>
      </c>
      <c r="FR16" s="32" t="str">
        <f t="shared" si="25"/>
        <v>*</v>
      </c>
      <c r="FS16" s="33" t="str">
        <f t="shared" si="26"/>
        <v>*</v>
      </c>
      <c r="FT16" s="32" t="str">
        <f t="shared" si="27"/>
        <v>*</v>
      </c>
      <c r="FU16" s="33" t="str">
        <f t="shared" si="28"/>
        <v>*</v>
      </c>
      <c r="FV16" s="32" t="str">
        <f t="shared" si="29"/>
        <v>*</v>
      </c>
      <c r="FW16" s="33" t="str">
        <f t="shared" si="30"/>
        <v>*</v>
      </c>
      <c r="FX16" s="32" t="str">
        <f t="shared" si="31"/>
        <v>*</v>
      </c>
      <c r="FY16" s="33" t="str">
        <f t="shared" si="32"/>
        <v>*</v>
      </c>
      <c r="FZ16" s="32" t="str">
        <f t="shared" si="33"/>
        <v>*</v>
      </c>
      <c r="GA16" s="33" t="str">
        <f t="shared" si="34"/>
        <v>*</v>
      </c>
      <c r="GB16" s="32" t="str">
        <f t="shared" si="35"/>
        <v>*</v>
      </c>
      <c r="GC16" s="33" t="str">
        <f t="shared" si="36"/>
        <v>*</v>
      </c>
      <c r="GD16" s="32" t="str">
        <f t="shared" si="37"/>
        <v>*</v>
      </c>
      <c r="GE16" s="33" t="str">
        <f t="shared" si="38"/>
        <v>*</v>
      </c>
      <c r="GF16" s="32" t="str">
        <f t="shared" si="39"/>
        <v>داداشي-</v>
      </c>
      <c r="GG16" s="33" t="str">
        <f t="shared" si="40"/>
        <v>*</v>
      </c>
      <c r="GH16" s="32" t="str">
        <f t="shared" si="41"/>
        <v>*</v>
      </c>
      <c r="GI16" s="33" t="str">
        <f t="shared" si="42"/>
        <v>*</v>
      </c>
      <c r="GJ16" s="32" t="str">
        <f t="shared" si="43"/>
        <v>*</v>
      </c>
      <c r="GK16" s="33" t="str">
        <f t="shared" si="44"/>
        <v>*</v>
      </c>
      <c r="GL16" s="32" t="str">
        <f t="shared" si="45"/>
        <v>*</v>
      </c>
      <c r="GM16" s="33" t="str">
        <f t="shared" si="46"/>
        <v>*</v>
      </c>
      <c r="GN16" s="32" t="str">
        <f t="shared" si="47"/>
        <v>*</v>
      </c>
      <c r="GO16" s="33" t="str">
        <f t="shared" si="48"/>
        <v>*</v>
      </c>
      <c r="GP16" s="32" t="str">
        <f t="shared" si="49"/>
        <v>*</v>
      </c>
      <c r="GQ16" s="33" t="str">
        <f t="shared" si="50"/>
        <v>*</v>
      </c>
      <c r="GR16" s="32" t="str">
        <f t="shared" si="51"/>
        <v>*</v>
      </c>
      <c r="GS16" s="33" t="str">
        <f t="shared" si="52"/>
        <v>*</v>
      </c>
      <c r="GT16" s="32" t="str">
        <f t="shared" si="53"/>
        <v>*</v>
      </c>
      <c r="GU16" s="33" t="str">
        <f t="shared" si="54"/>
        <v>*</v>
      </c>
      <c r="GV16" s="32" t="str">
        <f t="shared" si="55"/>
        <v>*</v>
      </c>
      <c r="GW16" s="33" t="str">
        <f t="shared" si="56"/>
        <v>*</v>
      </c>
      <c r="GX16" s="32" t="str">
        <f t="shared" si="57"/>
        <v>*</v>
      </c>
      <c r="GY16" s="33" t="str">
        <f t="shared" si="58"/>
        <v>*</v>
      </c>
      <c r="GZ16" s="32" t="str">
        <f t="shared" si="59"/>
        <v>*</v>
      </c>
      <c r="HA16" s="33" t="str">
        <f t="shared" si="60"/>
        <v>*</v>
      </c>
      <c r="HB16" s="29">
        <f t="shared" si="61"/>
        <v>12</v>
      </c>
      <c r="HC16" s="30" t="str">
        <f t="shared" si="99"/>
        <v>پنجشنبه</v>
      </c>
      <c r="HD16" s="32" t="str">
        <f t="shared" si="62"/>
        <v>*</v>
      </c>
      <c r="HE16" s="33" t="str">
        <f t="shared" si="63"/>
        <v>*</v>
      </c>
      <c r="HF16" s="32" t="str">
        <f t="shared" si="64"/>
        <v>*</v>
      </c>
      <c r="HG16" s="33" t="str">
        <f t="shared" si="65"/>
        <v>*</v>
      </c>
      <c r="HH16" s="32" t="str">
        <f t="shared" si="66"/>
        <v>*</v>
      </c>
      <c r="HI16" s="33" t="str">
        <f t="shared" si="67"/>
        <v>*</v>
      </c>
      <c r="HJ16" s="32" t="str">
        <f t="shared" si="68"/>
        <v>*</v>
      </c>
      <c r="HK16" s="33" t="str">
        <f t="shared" si="69"/>
        <v>*</v>
      </c>
      <c r="HL16" s="29">
        <f t="shared" si="70"/>
        <v>12</v>
      </c>
      <c r="HM16" s="30" t="str">
        <f t="shared" si="100"/>
        <v>پنجشنبه</v>
      </c>
      <c r="HN16" s="32" t="str">
        <f t="shared" si="71"/>
        <v>*</v>
      </c>
      <c r="HO16" s="33" t="str">
        <f t="shared" si="72"/>
        <v>*</v>
      </c>
      <c r="HP16" s="32" t="str">
        <f t="shared" si="73"/>
        <v>*</v>
      </c>
      <c r="HQ16" s="33" t="str">
        <f t="shared" si="74"/>
        <v>*</v>
      </c>
      <c r="HR16" s="32" t="str">
        <f t="shared" si="75"/>
        <v>*</v>
      </c>
      <c r="HS16" s="33" t="str">
        <f t="shared" si="76"/>
        <v>*</v>
      </c>
      <c r="HT16" s="32" t="str">
        <f t="shared" si="77"/>
        <v>*</v>
      </c>
      <c r="HU16" s="33" t="str">
        <f t="shared" si="78"/>
        <v>*</v>
      </c>
      <c r="HV16" s="32" t="str">
        <f t="shared" si="79"/>
        <v>*</v>
      </c>
      <c r="HW16" s="33" t="str">
        <f t="shared" si="80"/>
        <v>*</v>
      </c>
      <c r="HX16" s="32" t="str">
        <f t="shared" si="81"/>
        <v>*</v>
      </c>
      <c r="HY16" s="33" t="str">
        <f t="shared" si="82"/>
        <v>*</v>
      </c>
      <c r="HZ16" s="32" t="str">
        <f t="shared" si="83"/>
        <v>*</v>
      </c>
      <c r="IA16" s="33" t="str">
        <f t="shared" si="84"/>
        <v>*</v>
      </c>
      <c r="IB16" s="32" t="str">
        <f t="shared" si="85"/>
        <v>*</v>
      </c>
      <c r="IC16" s="33" t="str">
        <f t="shared" si="86"/>
        <v>*</v>
      </c>
      <c r="ID16" s="32" t="str">
        <f t="shared" si="87"/>
        <v>*</v>
      </c>
      <c r="IE16" s="33" t="str">
        <f t="shared" si="88"/>
        <v>*</v>
      </c>
      <c r="IF16" s="32" t="str">
        <f t="shared" si="89"/>
        <v>*</v>
      </c>
      <c r="IG16" s="33" t="str">
        <f t="shared" si="90"/>
        <v>*</v>
      </c>
      <c r="IH16" s="32"/>
      <c r="II16" s="33"/>
      <c r="IJ16" s="32"/>
      <c r="IK16" s="33"/>
      <c r="IL16" s="32"/>
      <c r="IM16" s="33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1"/>
      <c r="QU16" s="1"/>
      <c r="QV16" s="1"/>
      <c r="QW16" s="1"/>
      <c r="QX16" s="1"/>
      <c r="QY16" s="1"/>
      <c r="QZ16" s="1"/>
      <c r="RA16" s="1"/>
      <c r="RB16" s="1"/>
      <c r="RC16" s="21"/>
      <c r="RD16" s="335">
        <f t="shared" si="91"/>
        <v>12</v>
      </c>
      <c r="RE16" s="30" t="str">
        <f t="shared" si="101"/>
        <v>پنجشنبه</v>
      </c>
      <c r="RF16" s="34" t="s">
        <v>33</v>
      </c>
      <c r="RG16" s="115" t="str">
        <f t="shared" si="92"/>
        <v>******************داداشي-*************</v>
      </c>
      <c r="RH16" s="116"/>
      <c r="RI16" s="336">
        <v>12</v>
      </c>
      <c r="RJ16" s="115" t="str">
        <f t="shared" si="93"/>
        <v>********************************</v>
      </c>
      <c r="RK16" s="105"/>
      <c r="RL16" s="335">
        <f t="shared" si="94"/>
        <v>12</v>
      </c>
      <c r="RM16" s="30" t="str">
        <f t="shared" si="102"/>
        <v>پنجشنبه</v>
      </c>
      <c r="RN16" s="36" t="s">
        <v>29</v>
      </c>
      <c r="RO16" s="707" t="str">
        <f t="shared" si="97"/>
        <v>***********</v>
      </c>
      <c r="RP16" s="709"/>
      <c r="RQ16" s="35" t="s">
        <v>34</v>
      </c>
      <c r="RR16" s="707" t="str">
        <f t="shared" si="98"/>
        <v>***********</v>
      </c>
      <c r="RS16" s="708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</row>
    <row r="17" spans="1:507" s="2" customFormat="1" ht="72" customHeight="1" thickTop="1" thickBot="1">
      <c r="A17" s="385" t="s">
        <v>205</v>
      </c>
      <c r="B17" s="386" t="s">
        <v>130</v>
      </c>
      <c r="C17" s="387"/>
      <c r="D17" s="388"/>
      <c r="E17" s="318" t="s">
        <v>119</v>
      </c>
      <c r="F17" s="331" t="s">
        <v>156</v>
      </c>
      <c r="G17" s="572" t="s">
        <v>194</v>
      </c>
      <c r="H17" s="573"/>
      <c r="I17" s="573"/>
      <c r="J17" s="574"/>
      <c r="K17" s="583" t="s">
        <v>186</v>
      </c>
      <c r="L17" s="583"/>
      <c r="M17" s="583"/>
      <c r="N17" s="595" t="s">
        <v>195</v>
      </c>
      <c r="O17" s="595"/>
      <c r="P17" s="595"/>
      <c r="Q17" s="595" t="s">
        <v>196</v>
      </c>
      <c r="R17" s="595"/>
      <c r="S17" s="596"/>
      <c r="T17" s="592" t="s">
        <v>203</v>
      </c>
      <c r="U17" s="593"/>
      <c r="V17" s="593"/>
      <c r="W17" s="594"/>
      <c r="X17" s="589" t="s">
        <v>200</v>
      </c>
      <c r="Y17" s="590"/>
      <c r="Z17" s="590"/>
      <c r="AA17" s="590"/>
      <c r="AB17" s="591"/>
      <c r="AC17" s="603" t="str">
        <f>RO42</f>
        <v>**********************************نجفی-**</v>
      </c>
      <c r="AD17" s="603"/>
      <c r="AE17" s="603"/>
      <c r="AF17" s="603"/>
      <c r="AG17" s="603"/>
      <c r="AH17" s="603"/>
      <c r="AI17" s="604"/>
      <c r="AJ17" s="605"/>
      <c r="AK17" s="605"/>
      <c r="AL17" s="605"/>
      <c r="AM17" s="605"/>
      <c r="AN17" s="605"/>
      <c r="AO17" s="605"/>
      <c r="AP17" s="605"/>
      <c r="AQ17" s="605"/>
      <c r="AR17" s="606"/>
      <c r="AS17" s="617"/>
      <c r="AT17" s="618"/>
      <c r="AU17" s="618"/>
      <c r="AV17" s="618"/>
      <c r="AW17" s="618"/>
      <c r="AX17" s="619"/>
      <c r="AY17" s="1"/>
      <c r="AZ17" s="1"/>
      <c r="BA17" s="1"/>
      <c r="BB17" s="158">
        <v>13</v>
      </c>
      <c r="BC17" s="159" t="s">
        <v>38</v>
      </c>
      <c r="BD17" s="515" t="s">
        <v>32</v>
      </c>
      <c r="BE17" s="516" t="s">
        <v>32</v>
      </c>
      <c r="BF17" s="515" t="s">
        <v>32</v>
      </c>
      <c r="BG17" s="516" t="s">
        <v>32</v>
      </c>
      <c r="BH17" s="515" t="s">
        <v>32</v>
      </c>
      <c r="BI17" s="516" t="s">
        <v>32</v>
      </c>
      <c r="BJ17" s="515" t="s">
        <v>32</v>
      </c>
      <c r="BK17" s="516" t="s">
        <v>32</v>
      </c>
      <c r="BL17" s="515" t="s">
        <v>32</v>
      </c>
      <c r="BM17" s="516" t="s">
        <v>32</v>
      </c>
      <c r="BN17" s="515" t="s">
        <v>32</v>
      </c>
      <c r="BO17" s="516" t="s">
        <v>32</v>
      </c>
      <c r="BP17" s="515" t="s">
        <v>32</v>
      </c>
      <c r="BQ17" s="516" t="s">
        <v>32</v>
      </c>
      <c r="BR17" s="515" t="s">
        <v>32</v>
      </c>
      <c r="BS17" s="516" t="s">
        <v>32</v>
      </c>
      <c r="BT17" s="515" t="s">
        <v>32</v>
      </c>
      <c r="BU17" s="516" t="s">
        <v>32</v>
      </c>
      <c r="BV17" s="515" t="s">
        <v>32</v>
      </c>
      <c r="BW17" s="516" t="s">
        <v>32</v>
      </c>
      <c r="BX17" s="515" t="s">
        <v>32</v>
      </c>
      <c r="BY17" s="516" t="s">
        <v>32</v>
      </c>
      <c r="BZ17" s="515" t="s">
        <v>32</v>
      </c>
      <c r="CA17" s="516" t="s">
        <v>32</v>
      </c>
      <c r="CB17" s="515" t="s">
        <v>32</v>
      </c>
      <c r="CC17" s="516" t="s">
        <v>32</v>
      </c>
      <c r="CD17" s="515" t="s">
        <v>32</v>
      </c>
      <c r="CE17" s="516" t="s">
        <v>32</v>
      </c>
      <c r="CF17" s="515" t="s">
        <v>32</v>
      </c>
      <c r="CG17" s="516" t="s">
        <v>32</v>
      </c>
      <c r="CH17" s="515" t="s">
        <v>32</v>
      </c>
      <c r="CI17" s="516" t="s">
        <v>32</v>
      </c>
      <c r="CJ17" s="515" t="s">
        <v>32</v>
      </c>
      <c r="CK17" s="516" t="s">
        <v>32</v>
      </c>
      <c r="CL17" s="515" t="s">
        <v>32</v>
      </c>
      <c r="CM17" s="516" t="s">
        <v>32</v>
      </c>
      <c r="CN17" s="515">
        <v>1</v>
      </c>
      <c r="CO17" s="516" t="s">
        <v>32</v>
      </c>
      <c r="CP17" s="515" t="s">
        <v>32</v>
      </c>
      <c r="CQ17" s="516" t="s">
        <v>32</v>
      </c>
      <c r="CR17" s="515" t="s">
        <v>32</v>
      </c>
      <c r="CS17" s="516" t="s">
        <v>32</v>
      </c>
      <c r="CT17" s="515" t="s">
        <v>32</v>
      </c>
      <c r="CU17" s="516" t="s">
        <v>32</v>
      </c>
      <c r="CV17" s="515" t="s">
        <v>32</v>
      </c>
      <c r="CW17" s="516" t="s">
        <v>32</v>
      </c>
      <c r="CX17" s="515" t="s">
        <v>32</v>
      </c>
      <c r="CY17" s="516" t="s">
        <v>32</v>
      </c>
      <c r="CZ17" s="515" t="s">
        <v>32</v>
      </c>
      <c r="DA17" s="516" t="s">
        <v>32</v>
      </c>
      <c r="DB17" s="515" t="s">
        <v>32</v>
      </c>
      <c r="DC17" s="516" t="s">
        <v>32</v>
      </c>
      <c r="DD17" s="515" t="s">
        <v>32</v>
      </c>
      <c r="DE17" s="516" t="s">
        <v>32</v>
      </c>
      <c r="DF17" s="515" t="s">
        <v>32</v>
      </c>
      <c r="DG17" s="516" t="s">
        <v>32</v>
      </c>
      <c r="DH17" s="515" t="s">
        <v>32</v>
      </c>
      <c r="DI17" s="516" t="s">
        <v>32</v>
      </c>
      <c r="DJ17" s="29">
        <f t="shared" si="0"/>
        <v>13</v>
      </c>
      <c r="DK17" s="159" t="s">
        <v>38</v>
      </c>
      <c r="DL17" s="515" t="s">
        <v>32</v>
      </c>
      <c r="DM17" s="516" t="s">
        <v>32</v>
      </c>
      <c r="DN17" s="515" t="s">
        <v>32</v>
      </c>
      <c r="DO17" s="516" t="s">
        <v>32</v>
      </c>
      <c r="DP17" s="515" t="s">
        <v>32</v>
      </c>
      <c r="DQ17" s="516" t="s">
        <v>32</v>
      </c>
      <c r="DR17" s="515" t="s">
        <v>32</v>
      </c>
      <c r="DS17" s="516" t="s">
        <v>32</v>
      </c>
      <c r="DT17" s="29">
        <f t="shared" si="1"/>
        <v>13</v>
      </c>
      <c r="DU17" s="159" t="s">
        <v>38</v>
      </c>
      <c r="DV17" s="163" t="s">
        <v>32</v>
      </c>
      <c r="DW17" s="164" t="s">
        <v>32</v>
      </c>
      <c r="DX17" s="163" t="s">
        <v>32</v>
      </c>
      <c r="DY17" s="164" t="s">
        <v>32</v>
      </c>
      <c r="DZ17" s="163" t="s">
        <v>32</v>
      </c>
      <c r="EA17" s="164" t="s">
        <v>32</v>
      </c>
      <c r="EB17" s="163" t="s">
        <v>32</v>
      </c>
      <c r="EC17" s="164" t="s">
        <v>32</v>
      </c>
      <c r="ED17" s="163" t="s">
        <v>32</v>
      </c>
      <c r="EE17" s="164" t="s">
        <v>32</v>
      </c>
      <c r="EF17" s="163" t="s">
        <v>32</v>
      </c>
      <c r="EG17" s="164" t="s">
        <v>32</v>
      </c>
      <c r="EH17" s="163" t="s">
        <v>32</v>
      </c>
      <c r="EI17" s="164" t="s">
        <v>32</v>
      </c>
      <c r="EJ17" s="163" t="s">
        <v>32</v>
      </c>
      <c r="EK17" s="164" t="s">
        <v>32</v>
      </c>
      <c r="EL17" s="163" t="s">
        <v>32</v>
      </c>
      <c r="EM17" s="164" t="s">
        <v>32</v>
      </c>
      <c r="EN17" s="163" t="s">
        <v>32</v>
      </c>
      <c r="EO17" s="164" t="s">
        <v>32</v>
      </c>
      <c r="EP17" s="229"/>
      <c r="EQ17" s="31"/>
      <c r="ER17" s="7"/>
      <c r="ES17" s="7"/>
      <c r="ET17" s="29">
        <f t="shared" si="2"/>
        <v>13</v>
      </c>
      <c r="EU17" s="159" t="s">
        <v>38</v>
      </c>
      <c r="EV17" s="32" t="str">
        <f t="shared" si="3"/>
        <v>*</v>
      </c>
      <c r="EW17" s="33" t="str">
        <f t="shared" si="4"/>
        <v>*</v>
      </c>
      <c r="EX17" s="32" t="str">
        <f t="shared" si="95"/>
        <v>*</v>
      </c>
      <c r="EY17" s="33" t="str">
        <f t="shared" si="96"/>
        <v>*</v>
      </c>
      <c r="EZ17" s="32" t="str">
        <f t="shared" si="7"/>
        <v>*</v>
      </c>
      <c r="FA17" s="33" t="str">
        <f t="shared" si="8"/>
        <v>*</v>
      </c>
      <c r="FB17" s="32" t="str">
        <f t="shared" si="9"/>
        <v>*</v>
      </c>
      <c r="FC17" s="33" t="str">
        <f t="shared" si="10"/>
        <v>*</v>
      </c>
      <c r="FD17" s="32" t="str">
        <f t="shared" si="11"/>
        <v>*</v>
      </c>
      <c r="FE17" s="33" t="str">
        <f t="shared" si="12"/>
        <v>*</v>
      </c>
      <c r="FF17" s="32" t="str">
        <f t="shared" si="13"/>
        <v>*</v>
      </c>
      <c r="FG17" s="33" t="str">
        <f t="shared" si="14"/>
        <v>*</v>
      </c>
      <c r="FH17" s="32" t="str">
        <f t="shared" si="15"/>
        <v>*</v>
      </c>
      <c r="FI17" s="33" t="str">
        <f t="shared" si="16"/>
        <v>*</v>
      </c>
      <c r="FJ17" s="32" t="str">
        <f t="shared" si="17"/>
        <v>*</v>
      </c>
      <c r="FK17" s="33" t="str">
        <f t="shared" si="18"/>
        <v>*</v>
      </c>
      <c r="FL17" s="32" t="str">
        <f t="shared" si="19"/>
        <v>*</v>
      </c>
      <c r="FM17" s="33" t="str">
        <f t="shared" si="20"/>
        <v>*</v>
      </c>
      <c r="FN17" s="32" t="str">
        <f t="shared" si="21"/>
        <v>*</v>
      </c>
      <c r="FO17" s="33" t="str">
        <f t="shared" si="22"/>
        <v>*</v>
      </c>
      <c r="FP17" s="32" t="str">
        <f t="shared" si="23"/>
        <v>*</v>
      </c>
      <c r="FQ17" s="33" t="str">
        <f t="shared" si="24"/>
        <v>*</v>
      </c>
      <c r="FR17" s="32" t="str">
        <f t="shared" si="25"/>
        <v>*</v>
      </c>
      <c r="FS17" s="33" t="str">
        <f t="shared" si="26"/>
        <v>*</v>
      </c>
      <c r="FT17" s="32" t="str">
        <f t="shared" si="27"/>
        <v>*</v>
      </c>
      <c r="FU17" s="33" t="str">
        <f t="shared" si="28"/>
        <v>*</v>
      </c>
      <c r="FV17" s="32" t="str">
        <f t="shared" si="29"/>
        <v>*</v>
      </c>
      <c r="FW17" s="33" t="str">
        <f t="shared" si="30"/>
        <v>*</v>
      </c>
      <c r="FX17" s="32" t="str">
        <f t="shared" si="31"/>
        <v>*</v>
      </c>
      <c r="FY17" s="33" t="str">
        <f t="shared" si="32"/>
        <v>*</v>
      </c>
      <c r="FZ17" s="32" t="str">
        <f t="shared" si="33"/>
        <v>*</v>
      </c>
      <c r="GA17" s="33" t="str">
        <f t="shared" si="34"/>
        <v>*</v>
      </c>
      <c r="GB17" s="32" t="str">
        <f t="shared" si="35"/>
        <v>*</v>
      </c>
      <c r="GC17" s="33" t="str">
        <f t="shared" si="36"/>
        <v>*</v>
      </c>
      <c r="GD17" s="32" t="str">
        <f t="shared" si="37"/>
        <v>*</v>
      </c>
      <c r="GE17" s="33" t="str">
        <f t="shared" si="38"/>
        <v>*</v>
      </c>
      <c r="GF17" s="32" t="str">
        <f t="shared" si="39"/>
        <v>داداشي-</v>
      </c>
      <c r="GG17" s="33" t="str">
        <f t="shared" si="40"/>
        <v>*</v>
      </c>
      <c r="GH17" s="32" t="str">
        <f t="shared" si="41"/>
        <v>*</v>
      </c>
      <c r="GI17" s="33" t="str">
        <f t="shared" si="42"/>
        <v>*</v>
      </c>
      <c r="GJ17" s="32" t="str">
        <f t="shared" si="43"/>
        <v>*</v>
      </c>
      <c r="GK17" s="33" t="str">
        <f t="shared" si="44"/>
        <v>*</v>
      </c>
      <c r="GL17" s="32" t="str">
        <f t="shared" si="45"/>
        <v>*</v>
      </c>
      <c r="GM17" s="33" t="str">
        <f t="shared" si="46"/>
        <v>*</v>
      </c>
      <c r="GN17" s="32" t="str">
        <f t="shared" si="47"/>
        <v>*</v>
      </c>
      <c r="GO17" s="33" t="str">
        <f t="shared" si="48"/>
        <v>*</v>
      </c>
      <c r="GP17" s="32" t="str">
        <f t="shared" si="49"/>
        <v>*</v>
      </c>
      <c r="GQ17" s="33" t="str">
        <f t="shared" si="50"/>
        <v>*</v>
      </c>
      <c r="GR17" s="32" t="str">
        <f t="shared" si="51"/>
        <v>*</v>
      </c>
      <c r="GS17" s="33" t="str">
        <f t="shared" si="52"/>
        <v>*</v>
      </c>
      <c r="GT17" s="32" t="str">
        <f t="shared" si="53"/>
        <v>*</v>
      </c>
      <c r="GU17" s="33" t="str">
        <f t="shared" si="54"/>
        <v>*</v>
      </c>
      <c r="GV17" s="32" t="str">
        <f t="shared" si="55"/>
        <v>*</v>
      </c>
      <c r="GW17" s="33" t="str">
        <f t="shared" si="56"/>
        <v>*</v>
      </c>
      <c r="GX17" s="32" t="str">
        <f t="shared" si="57"/>
        <v>*</v>
      </c>
      <c r="GY17" s="33" t="str">
        <f t="shared" si="58"/>
        <v>*</v>
      </c>
      <c r="GZ17" s="32" t="str">
        <f t="shared" si="59"/>
        <v>*</v>
      </c>
      <c r="HA17" s="33" t="str">
        <f t="shared" si="60"/>
        <v>*</v>
      </c>
      <c r="HB17" s="29">
        <f t="shared" si="61"/>
        <v>13</v>
      </c>
      <c r="HC17" s="30" t="str">
        <f t="shared" si="99"/>
        <v>جمعه</v>
      </c>
      <c r="HD17" s="32" t="str">
        <f t="shared" si="62"/>
        <v>*</v>
      </c>
      <c r="HE17" s="33" t="str">
        <f t="shared" si="63"/>
        <v>*</v>
      </c>
      <c r="HF17" s="32" t="str">
        <f t="shared" si="64"/>
        <v>*</v>
      </c>
      <c r="HG17" s="33" t="str">
        <f t="shared" si="65"/>
        <v>*</v>
      </c>
      <c r="HH17" s="32" t="str">
        <f t="shared" si="66"/>
        <v>*</v>
      </c>
      <c r="HI17" s="33" t="str">
        <f t="shared" si="67"/>
        <v>*</v>
      </c>
      <c r="HJ17" s="32" t="str">
        <f t="shared" si="68"/>
        <v>*</v>
      </c>
      <c r="HK17" s="33" t="str">
        <f t="shared" si="69"/>
        <v>*</v>
      </c>
      <c r="HL17" s="29">
        <f t="shared" si="70"/>
        <v>13</v>
      </c>
      <c r="HM17" s="30" t="str">
        <f t="shared" si="100"/>
        <v>جمعه</v>
      </c>
      <c r="HN17" s="32" t="str">
        <f t="shared" si="71"/>
        <v>*</v>
      </c>
      <c r="HO17" s="33" t="str">
        <f t="shared" si="72"/>
        <v>*</v>
      </c>
      <c r="HP17" s="32" t="str">
        <f t="shared" si="73"/>
        <v>*</v>
      </c>
      <c r="HQ17" s="33" t="str">
        <f t="shared" si="74"/>
        <v>*</v>
      </c>
      <c r="HR17" s="32" t="str">
        <f t="shared" si="75"/>
        <v>*</v>
      </c>
      <c r="HS17" s="33" t="str">
        <f t="shared" si="76"/>
        <v>*</v>
      </c>
      <c r="HT17" s="32" t="str">
        <f t="shared" si="77"/>
        <v>*</v>
      </c>
      <c r="HU17" s="33" t="str">
        <f t="shared" si="78"/>
        <v>*</v>
      </c>
      <c r="HV17" s="32" t="str">
        <f t="shared" si="79"/>
        <v>*</v>
      </c>
      <c r="HW17" s="33" t="str">
        <f t="shared" si="80"/>
        <v>*</v>
      </c>
      <c r="HX17" s="32" t="str">
        <f t="shared" si="81"/>
        <v>*</v>
      </c>
      <c r="HY17" s="33" t="str">
        <f t="shared" si="82"/>
        <v>*</v>
      </c>
      <c r="HZ17" s="32" t="str">
        <f t="shared" si="83"/>
        <v>*</v>
      </c>
      <c r="IA17" s="33" t="str">
        <f t="shared" si="84"/>
        <v>*</v>
      </c>
      <c r="IB17" s="32" t="str">
        <f t="shared" si="85"/>
        <v>*</v>
      </c>
      <c r="IC17" s="33" t="str">
        <f t="shared" si="86"/>
        <v>*</v>
      </c>
      <c r="ID17" s="32" t="str">
        <f t="shared" si="87"/>
        <v>*</v>
      </c>
      <c r="IE17" s="33" t="str">
        <f t="shared" si="88"/>
        <v>*</v>
      </c>
      <c r="IF17" s="32" t="str">
        <f t="shared" si="89"/>
        <v>*</v>
      </c>
      <c r="IG17" s="33" t="str">
        <f t="shared" si="90"/>
        <v>*</v>
      </c>
      <c r="IH17" s="32"/>
      <c r="II17" s="33"/>
      <c r="IJ17" s="32"/>
      <c r="IK17" s="33"/>
      <c r="IL17" s="32"/>
      <c r="IM17" s="33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1"/>
      <c r="QU17" s="1"/>
      <c r="QV17" s="1"/>
      <c r="QW17" s="1"/>
      <c r="QX17" s="1"/>
      <c r="QY17" s="1"/>
      <c r="QZ17" s="1"/>
      <c r="RA17" s="1"/>
      <c r="RB17" s="1"/>
      <c r="RC17" s="21"/>
      <c r="RD17" s="335">
        <f t="shared" si="91"/>
        <v>13</v>
      </c>
      <c r="RE17" s="30" t="str">
        <f t="shared" si="101"/>
        <v>جمعه</v>
      </c>
      <c r="RF17" s="34" t="s">
        <v>33</v>
      </c>
      <c r="RG17" s="115" t="str">
        <f t="shared" si="92"/>
        <v>******************داداشي-*************</v>
      </c>
      <c r="RH17" s="116"/>
      <c r="RI17" s="336">
        <v>13</v>
      </c>
      <c r="RJ17" s="115" t="str">
        <f t="shared" si="93"/>
        <v>********************************</v>
      </c>
      <c r="RK17" s="105"/>
      <c r="RL17" s="335">
        <f t="shared" si="94"/>
        <v>13</v>
      </c>
      <c r="RM17" s="30" t="str">
        <f t="shared" si="102"/>
        <v>جمعه</v>
      </c>
      <c r="RN17" s="36" t="s">
        <v>29</v>
      </c>
      <c r="RO17" s="707" t="str">
        <f t="shared" si="97"/>
        <v>***********</v>
      </c>
      <c r="RP17" s="709"/>
      <c r="RQ17" s="35" t="s">
        <v>34</v>
      </c>
      <c r="RR17" s="707" t="str">
        <f t="shared" si="98"/>
        <v>***********</v>
      </c>
      <c r="RS17" s="708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</row>
    <row r="18" spans="1:507" s="2" customFormat="1" ht="72" customHeight="1" thickBot="1">
      <c r="A18" s="389" t="s">
        <v>29</v>
      </c>
      <c r="B18" s="390"/>
      <c r="C18" s="391"/>
      <c r="D18" s="392"/>
      <c r="E18" s="319" t="s">
        <v>108</v>
      </c>
      <c r="F18" s="320" t="s">
        <v>34</v>
      </c>
      <c r="G18" s="575" t="s">
        <v>73</v>
      </c>
      <c r="H18" s="576"/>
      <c r="I18" s="576"/>
      <c r="J18" s="577"/>
      <c r="K18" s="597" t="s">
        <v>73</v>
      </c>
      <c r="L18" s="597"/>
      <c r="M18" s="597"/>
      <c r="N18" s="597" t="s">
        <v>349</v>
      </c>
      <c r="O18" s="597"/>
      <c r="P18" s="597"/>
      <c r="Q18" s="597" t="s">
        <v>349</v>
      </c>
      <c r="R18" s="597"/>
      <c r="S18" s="598"/>
      <c r="T18" s="584"/>
      <c r="U18" s="585"/>
      <c r="V18" s="585"/>
      <c r="W18" s="586"/>
      <c r="X18" s="587" t="s">
        <v>351</v>
      </c>
      <c r="Y18" s="587"/>
      <c r="Z18" s="587"/>
      <c r="AA18" s="587"/>
      <c r="AB18" s="588"/>
      <c r="AC18" s="599" t="str">
        <f>RO6</f>
        <v>***********</v>
      </c>
      <c r="AD18" s="600"/>
      <c r="AE18" s="600"/>
      <c r="AF18" s="600"/>
      <c r="AG18" s="600"/>
      <c r="AH18" s="600"/>
      <c r="AI18" s="601"/>
      <c r="AJ18" s="602"/>
      <c r="AK18" s="587"/>
      <c r="AL18" s="587"/>
      <c r="AM18" s="587"/>
      <c r="AN18" s="587"/>
      <c r="AO18" s="587"/>
      <c r="AP18" s="587"/>
      <c r="AQ18" s="587"/>
      <c r="AR18" s="588"/>
      <c r="AS18" s="620"/>
      <c r="AT18" s="621"/>
      <c r="AU18" s="621"/>
      <c r="AV18" s="621"/>
      <c r="AW18" s="621"/>
      <c r="AX18" s="622"/>
      <c r="AY18" s="1"/>
      <c r="AZ18" s="1"/>
      <c r="BA18" s="1"/>
      <c r="BB18" s="517">
        <v>14</v>
      </c>
      <c r="BC18" s="159" t="s">
        <v>285</v>
      </c>
      <c r="BD18" s="515" t="s">
        <v>32</v>
      </c>
      <c r="BE18" s="516" t="s">
        <v>32</v>
      </c>
      <c r="BF18" s="515" t="s">
        <v>32</v>
      </c>
      <c r="BG18" s="516" t="s">
        <v>32</v>
      </c>
      <c r="BH18" s="515" t="s">
        <v>32</v>
      </c>
      <c r="BI18" s="516" t="s">
        <v>32</v>
      </c>
      <c r="BJ18" s="515" t="s">
        <v>32</v>
      </c>
      <c r="BK18" s="516" t="s">
        <v>32</v>
      </c>
      <c r="BL18" s="515" t="s">
        <v>32</v>
      </c>
      <c r="BM18" s="516" t="s">
        <v>32</v>
      </c>
      <c r="BN18" s="515" t="s">
        <v>32</v>
      </c>
      <c r="BO18" s="516" t="s">
        <v>32</v>
      </c>
      <c r="BP18" s="515" t="s">
        <v>32</v>
      </c>
      <c r="BQ18" s="516" t="s">
        <v>32</v>
      </c>
      <c r="BR18" s="515" t="s">
        <v>32</v>
      </c>
      <c r="BS18" s="516" t="s">
        <v>32</v>
      </c>
      <c r="BT18" s="515" t="s">
        <v>32</v>
      </c>
      <c r="BU18" s="516" t="s">
        <v>32</v>
      </c>
      <c r="BV18" s="515" t="s">
        <v>32</v>
      </c>
      <c r="BW18" s="516" t="s">
        <v>32</v>
      </c>
      <c r="BX18" s="515" t="s">
        <v>32</v>
      </c>
      <c r="BY18" s="516" t="s">
        <v>32</v>
      </c>
      <c r="BZ18" s="515" t="s">
        <v>32</v>
      </c>
      <c r="CA18" s="516" t="s">
        <v>32</v>
      </c>
      <c r="CB18" s="515" t="s">
        <v>32</v>
      </c>
      <c r="CC18" s="516" t="s">
        <v>32</v>
      </c>
      <c r="CD18" s="515" t="s">
        <v>32</v>
      </c>
      <c r="CE18" s="516" t="s">
        <v>32</v>
      </c>
      <c r="CF18" s="515" t="s">
        <v>32</v>
      </c>
      <c r="CG18" s="516" t="s">
        <v>32</v>
      </c>
      <c r="CH18" s="515" t="s">
        <v>32</v>
      </c>
      <c r="CI18" s="516" t="s">
        <v>32</v>
      </c>
      <c r="CJ18" s="515" t="s">
        <v>32</v>
      </c>
      <c r="CK18" s="516" t="s">
        <v>32</v>
      </c>
      <c r="CL18" s="515" t="s">
        <v>32</v>
      </c>
      <c r="CM18" s="516" t="s">
        <v>32</v>
      </c>
      <c r="CN18" s="515">
        <v>1</v>
      </c>
      <c r="CO18" s="516" t="s">
        <v>32</v>
      </c>
      <c r="CP18" s="515" t="s">
        <v>32</v>
      </c>
      <c r="CQ18" s="516" t="s">
        <v>32</v>
      </c>
      <c r="CR18" s="515" t="s">
        <v>32</v>
      </c>
      <c r="CS18" s="516" t="s">
        <v>32</v>
      </c>
      <c r="CT18" s="515" t="s">
        <v>32</v>
      </c>
      <c r="CU18" s="516" t="s">
        <v>32</v>
      </c>
      <c r="CV18" s="515" t="s">
        <v>32</v>
      </c>
      <c r="CW18" s="516" t="s">
        <v>32</v>
      </c>
      <c r="CX18" s="515" t="s">
        <v>32</v>
      </c>
      <c r="CY18" s="516" t="s">
        <v>32</v>
      </c>
      <c r="CZ18" s="515" t="s">
        <v>32</v>
      </c>
      <c r="DA18" s="516" t="s">
        <v>32</v>
      </c>
      <c r="DB18" s="515" t="s">
        <v>32</v>
      </c>
      <c r="DC18" s="516" t="s">
        <v>32</v>
      </c>
      <c r="DD18" s="515" t="s">
        <v>32</v>
      </c>
      <c r="DE18" s="516" t="s">
        <v>32</v>
      </c>
      <c r="DF18" s="515" t="s">
        <v>32</v>
      </c>
      <c r="DG18" s="516" t="s">
        <v>32</v>
      </c>
      <c r="DH18" s="515" t="s">
        <v>32</v>
      </c>
      <c r="DI18" s="516" t="s">
        <v>32</v>
      </c>
      <c r="DJ18" s="29">
        <f t="shared" si="0"/>
        <v>14</v>
      </c>
      <c r="DK18" s="159" t="s">
        <v>285</v>
      </c>
      <c r="DL18" s="515" t="s">
        <v>32</v>
      </c>
      <c r="DM18" s="516" t="s">
        <v>32</v>
      </c>
      <c r="DN18" s="515" t="s">
        <v>32</v>
      </c>
      <c r="DO18" s="516" t="s">
        <v>32</v>
      </c>
      <c r="DP18" s="515" t="s">
        <v>32</v>
      </c>
      <c r="DQ18" s="516" t="s">
        <v>32</v>
      </c>
      <c r="DR18" s="515" t="s">
        <v>32</v>
      </c>
      <c r="DS18" s="516" t="s">
        <v>32</v>
      </c>
      <c r="DT18" s="29">
        <f t="shared" si="1"/>
        <v>14</v>
      </c>
      <c r="DU18" s="159" t="s">
        <v>285</v>
      </c>
      <c r="DV18" s="163" t="s">
        <v>32</v>
      </c>
      <c r="DW18" s="164" t="s">
        <v>32</v>
      </c>
      <c r="DX18" s="163" t="s">
        <v>32</v>
      </c>
      <c r="DY18" s="164" t="s">
        <v>32</v>
      </c>
      <c r="DZ18" s="163" t="s">
        <v>32</v>
      </c>
      <c r="EA18" s="164" t="s">
        <v>32</v>
      </c>
      <c r="EB18" s="163" t="s">
        <v>32</v>
      </c>
      <c r="EC18" s="164" t="s">
        <v>32</v>
      </c>
      <c r="ED18" s="163" t="s">
        <v>32</v>
      </c>
      <c r="EE18" s="164" t="s">
        <v>32</v>
      </c>
      <c r="EF18" s="163" t="s">
        <v>32</v>
      </c>
      <c r="EG18" s="164" t="s">
        <v>32</v>
      </c>
      <c r="EH18" s="163" t="s">
        <v>32</v>
      </c>
      <c r="EI18" s="164" t="s">
        <v>32</v>
      </c>
      <c r="EJ18" s="163" t="s">
        <v>32</v>
      </c>
      <c r="EK18" s="164" t="s">
        <v>32</v>
      </c>
      <c r="EL18" s="163" t="s">
        <v>32</v>
      </c>
      <c r="EM18" s="164" t="s">
        <v>32</v>
      </c>
      <c r="EN18" s="163" t="s">
        <v>32</v>
      </c>
      <c r="EO18" s="164" t="s">
        <v>32</v>
      </c>
      <c r="EP18" s="232"/>
      <c r="EQ18" s="31"/>
      <c r="ER18" s="7"/>
      <c r="ES18" s="7"/>
      <c r="ET18" s="29">
        <f t="shared" si="2"/>
        <v>14</v>
      </c>
      <c r="EU18" s="159" t="s">
        <v>285</v>
      </c>
      <c r="EV18" s="32" t="str">
        <f t="shared" si="3"/>
        <v>*</v>
      </c>
      <c r="EW18" s="33" t="str">
        <f t="shared" si="4"/>
        <v>*</v>
      </c>
      <c r="EX18" s="32" t="str">
        <f t="shared" si="95"/>
        <v>*</v>
      </c>
      <c r="EY18" s="33" t="str">
        <f t="shared" si="96"/>
        <v>*</v>
      </c>
      <c r="EZ18" s="32" t="str">
        <f t="shared" si="7"/>
        <v>*</v>
      </c>
      <c r="FA18" s="33" t="str">
        <f t="shared" si="8"/>
        <v>*</v>
      </c>
      <c r="FB18" s="32" t="str">
        <f t="shared" si="9"/>
        <v>*</v>
      </c>
      <c r="FC18" s="33" t="str">
        <f t="shared" si="10"/>
        <v>*</v>
      </c>
      <c r="FD18" s="32" t="str">
        <f t="shared" si="11"/>
        <v>*</v>
      </c>
      <c r="FE18" s="33" t="str">
        <f t="shared" si="12"/>
        <v>*</v>
      </c>
      <c r="FF18" s="32" t="str">
        <f t="shared" si="13"/>
        <v>*</v>
      </c>
      <c r="FG18" s="33" t="str">
        <f t="shared" si="14"/>
        <v>*</v>
      </c>
      <c r="FH18" s="32" t="str">
        <f t="shared" si="15"/>
        <v>*</v>
      </c>
      <c r="FI18" s="33" t="str">
        <f t="shared" si="16"/>
        <v>*</v>
      </c>
      <c r="FJ18" s="32" t="str">
        <f t="shared" si="17"/>
        <v>*</v>
      </c>
      <c r="FK18" s="33" t="str">
        <f t="shared" si="18"/>
        <v>*</v>
      </c>
      <c r="FL18" s="32" t="str">
        <f t="shared" si="19"/>
        <v>*</v>
      </c>
      <c r="FM18" s="33" t="str">
        <f t="shared" si="20"/>
        <v>*</v>
      </c>
      <c r="FN18" s="32" t="str">
        <f t="shared" si="21"/>
        <v>*</v>
      </c>
      <c r="FO18" s="33" t="str">
        <f t="shared" si="22"/>
        <v>*</v>
      </c>
      <c r="FP18" s="32" t="str">
        <f t="shared" si="23"/>
        <v>*</v>
      </c>
      <c r="FQ18" s="33" t="str">
        <f t="shared" si="24"/>
        <v>*</v>
      </c>
      <c r="FR18" s="32" t="str">
        <f t="shared" si="25"/>
        <v>*</v>
      </c>
      <c r="FS18" s="33" t="str">
        <f t="shared" si="26"/>
        <v>*</v>
      </c>
      <c r="FT18" s="32" t="str">
        <f t="shared" si="27"/>
        <v>*</v>
      </c>
      <c r="FU18" s="33" t="str">
        <f t="shared" si="28"/>
        <v>*</v>
      </c>
      <c r="FV18" s="32" t="str">
        <f t="shared" si="29"/>
        <v>*</v>
      </c>
      <c r="FW18" s="33" t="str">
        <f t="shared" si="30"/>
        <v>*</v>
      </c>
      <c r="FX18" s="32" t="str">
        <f t="shared" si="31"/>
        <v>*</v>
      </c>
      <c r="FY18" s="33" t="str">
        <f t="shared" si="32"/>
        <v>*</v>
      </c>
      <c r="FZ18" s="32" t="str">
        <f t="shared" si="33"/>
        <v>*</v>
      </c>
      <c r="GA18" s="33" t="str">
        <f t="shared" si="34"/>
        <v>*</v>
      </c>
      <c r="GB18" s="32" t="str">
        <f t="shared" si="35"/>
        <v>*</v>
      </c>
      <c r="GC18" s="33" t="str">
        <f t="shared" si="36"/>
        <v>*</v>
      </c>
      <c r="GD18" s="32" t="str">
        <f t="shared" si="37"/>
        <v>*</v>
      </c>
      <c r="GE18" s="33" t="str">
        <f t="shared" si="38"/>
        <v>*</v>
      </c>
      <c r="GF18" s="32" t="str">
        <f t="shared" si="39"/>
        <v>داداشي-</v>
      </c>
      <c r="GG18" s="33" t="str">
        <f t="shared" si="40"/>
        <v>*</v>
      </c>
      <c r="GH18" s="32" t="str">
        <f t="shared" si="41"/>
        <v>*</v>
      </c>
      <c r="GI18" s="33" t="str">
        <f t="shared" si="42"/>
        <v>*</v>
      </c>
      <c r="GJ18" s="32" t="str">
        <f t="shared" si="43"/>
        <v>*</v>
      </c>
      <c r="GK18" s="33" t="str">
        <f t="shared" si="44"/>
        <v>*</v>
      </c>
      <c r="GL18" s="32" t="str">
        <f t="shared" si="45"/>
        <v>*</v>
      </c>
      <c r="GM18" s="33" t="str">
        <f t="shared" si="46"/>
        <v>*</v>
      </c>
      <c r="GN18" s="32" t="str">
        <f t="shared" si="47"/>
        <v>*</v>
      </c>
      <c r="GO18" s="33" t="str">
        <f t="shared" si="48"/>
        <v>*</v>
      </c>
      <c r="GP18" s="32" t="str">
        <f t="shared" si="49"/>
        <v>*</v>
      </c>
      <c r="GQ18" s="33" t="str">
        <f t="shared" si="50"/>
        <v>*</v>
      </c>
      <c r="GR18" s="32" t="str">
        <f t="shared" si="51"/>
        <v>*</v>
      </c>
      <c r="GS18" s="33" t="str">
        <f t="shared" si="52"/>
        <v>*</v>
      </c>
      <c r="GT18" s="32" t="str">
        <f t="shared" si="53"/>
        <v>*</v>
      </c>
      <c r="GU18" s="33" t="str">
        <f t="shared" si="54"/>
        <v>*</v>
      </c>
      <c r="GV18" s="32" t="str">
        <f t="shared" si="55"/>
        <v>*</v>
      </c>
      <c r="GW18" s="33" t="str">
        <f t="shared" si="56"/>
        <v>*</v>
      </c>
      <c r="GX18" s="32" t="str">
        <f t="shared" si="57"/>
        <v>*</v>
      </c>
      <c r="GY18" s="33" t="str">
        <f t="shared" si="58"/>
        <v>*</v>
      </c>
      <c r="GZ18" s="32" t="str">
        <f t="shared" si="59"/>
        <v>*</v>
      </c>
      <c r="HA18" s="33" t="str">
        <f t="shared" si="60"/>
        <v>*</v>
      </c>
      <c r="HB18" s="29">
        <f t="shared" si="61"/>
        <v>14</v>
      </c>
      <c r="HC18" s="30" t="str">
        <f t="shared" si="99"/>
        <v>شنبه</v>
      </c>
      <c r="HD18" s="32" t="str">
        <f t="shared" si="62"/>
        <v>*</v>
      </c>
      <c r="HE18" s="33" t="str">
        <f t="shared" si="63"/>
        <v>*</v>
      </c>
      <c r="HF18" s="32" t="str">
        <f t="shared" si="64"/>
        <v>*</v>
      </c>
      <c r="HG18" s="33" t="str">
        <f t="shared" si="65"/>
        <v>*</v>
      </c>
      <c r="HH18" s="32" t="str">
        <f t="shared" si="66"/>
        <v>*</v>
      </c>
      <c r="HI18" s="33" t="str">
        <f t="shared" si="67"/>
        <v>*</v>
      </c>
      <c r="HJ18" s="32" t="str">
        <f t="shared" si="68"/>
        <v>*</v>
      </c>
      <c r="HK18" s="33" t="str">
        <f t="shared" si="69"/>
        <v>*</v>
      </c>
      <c r="HL18" s="29">
        <f t="shared" si="70"/>
        <v>14</v>
      </c>
      <c r="HM18" s="30" t="str">
        <f t="shared" si="100"/>
        <v>شنبه</v>
      </c>
      <c r="HN18" s="32" t="str">
        <f t="shared" si="71"/>
        <v>*</v>
      </c>
      <c r="HO18" s="33" t="str">
        <f t="shared" si="72"/>
        <v>*</v>
      </c>
      <c r="HP18" s="32" t="str">
        <f t="shared" si="73"/>
        <v>*</v>
      </c>
      <c r="HQ18" s="33" t="str">
        <f t="shared" si="74"/>
        <v>*</v>
      </c>
      <c r="HR18" s="32" t="str">
        <f t="shared" si="75"/>
        <v>*</v>
      </c>
      <c r="HS18" s="33" t="str">
        <f t="shared" si="76"/>
        <v>*</v>
      </c>
      <c r="HT18" s="32" t="str">
        <f t="shared" si="77"/>
        <v>*</v>
      </c>
      <c r="HU18" s="33" t="str">
        <f t="shared" si="78"/>
        <v>*</v>
      </c>
      <c r="HV18" s="32" t="str">
        <f t="shared" si="79"/>
        <v>*</v>
      </c>
      <c r="HW18" s="33" t="str">
        <f t="shared" si="80"/>
        <v>*</v>
      </c>
      <c r="HX18" s="32" t="str">
        <f t="shared" si="81"/>
        <v>*</v>
      </c>
      <c r="HY18" s="33" t="str">
        <f t="shared" si="82"/>
        <v>*</v>
      </c>
      <c r="HZ18" s="32" t="str">
        <f t="shared" si="83"/>
        <v>*</v>
      </c>
      <c r="IA18" s="33" t="str">
        <f t="shared" si="84"/>
        <v>*</v>
      </c>
      <c r="IB18" s="32" t="str">
        <f t="shared" si="85"/>
        <v>*</v>
      </c>
      <c r="IC18" s="33" t="str">
        <f t="shared" si="86"/>
        <v>*</v>
      </c>
      <c r="ID18" s="32" t="str">
        <f t="shared" si="87"/>
        <v>*</v>
      </c>
      <c r="IE18" s="33" t="str">
        <f t="shared" si="88"/>
        <v>*</v>
      </c>
      <c r="IF18" s="32" t="str">
        <f t="shared" si="89"/>
        <v>*</v>
      </c>
      <c r="IG18" s="33" t="str">
        <f t="shared" si="90"/>
        <v>*</v>
      </c>
      <c r="IH18" s="32"/>
      <c r="II18" s="33"/>
      <c r="IJ18" s="32"/>
      <c r="IK18" s="33"/>
      <c r="IL18" s="32"/>
      <c r="IM18" s="33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1"/>
      <c r="QU18" s="1"/>
      <c r="QV18" s="1"/>
      <c r="QW18" s="1"/>
      <c r="QX18" s="1"/>
      <c r="QY18" s="1"/>
      <c r="QZ18" s="1"/>
      <c r="RA18" s="1"/>
      <c r="RB18" s="1"/>
      <c r="RC18" s="21"/>
      <c r="RD18" s="335">
        <f t="shared" si="91"/>
        <v>14</v>
      </c>
      <c r="RE18" s="30" t="str">
        <f t="shared" si="101"/>
        <v>شنبه</v>
      </c>
      <c r="RF18" s="34" t="s">
        <v>33</v>
      </c>
      <c r="RG18" s="115" t="str">
        <f t="shared" si="92"/>
        <v>******************داداشي-*************</v>
      </c>
      <c r="RH18" s="116"/>
      <c r="RI18" s="336">
        <v>14</v>
      </c>
      <c r="RJ18" s="115" t="str">
        <f t="shared" si="93"/>
        <v>********************************</v>
      </c>
      <c r="RK18" s="105"/>
      <c r="RL18" s="335">
        <f t="shared" si="94"/>
        <v>14</v>
      </c>
      <c r="RM18" s="30" t="str">
        <f t="shared" si="102"/>
        <v>شنبه</v>
      </c>
      <c r="RN18" s="36" t="s">
        <v>29</v>
      </c>
      <c r="RO18" s="707" t="str">
        <f t="shared" si="97"/>
        <v>***********</v>
      </c>
      <c r="RP18" s="709"/>
      <c r="RQ18" s="35" t="s">
        <v>34</v>
      </c>
      <c r="RR18" s="707" t="str">
        <f t="shared" si="98"/>
        <v>***********</v>
      </c>
      <c r="RS18" s="708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</row>
    <row r="19" spans="1:507" s="2" customFormat="1" ht="72" customHeight="1" thickTop="1" thickBot="1">
      <c r="A19" s="227" t="s">
        <v>42</v>
      </c>
      <c r="B19" s="251" t="s">
        <v>336</v>
      </c>
      <c r="C19" s="349" t="s">
        <v>171</v>
      </c>
      <c r="D19" s="350" t="s">
        <v>206</v>
      </c>
      <c r="E19" s="351" t="s">
        <v>208</v>
      </c>
      <c r="F19" s="352" t="s">
        <v>207</v>
      </c>
      <c r="G19" s="353"/>
      <c r="H19" s="191">
        <v>1</v>
      </c>
      <c r="I19" s="192">
        <v>2</v>
      </c>
      <c r="J19" s="193">
        <v>3</v>
      </c>
      <c r="K19" s="193">
        <v>4</v>
      </c>
      <c r="L19" s="405">
        <v>5</v>
      </c>
      <c r="M19" s="405">
        <v>6</v>
      </c>
      <c r="N19" s="244" t="s">
        <v>302</v>
      </c>
      <c r="O19" s="245" t="s">
        <v>302</v>
      </c>
      <c r="P19" s="193" t="s">
        <v>302</v>
      </c>
      <c r="Q19" s="581" t="s">
        <v>302</v>
      </c>
      <c r="R19" s="582"/>
      <c r="S19" s="246" t="s">
        <v>109</v>
      </c>
      <c r="T19" s="354"/>
      <c r="U19" s="354"/>
      <c r="V19" s="354"/>
      <c r="W19" s="354"/>
      <c r="X19" s="246" t="s">
        <v>110</v>
      </c>
      <c r="Y19" s="354"/>
      <c r="Z19" s="354"/>
      <c r="AA19" s="354"/>
      <c r="AB19" s="354"/>
      <c r="AC19" s="247" t="s">
        <v>134</v>
      </c>
      <c r="AD19" s="248"/>
      <c r="AE19" s="248"/>
      <c r="AF19" s="248"/>
      <c r="AG19" s="249" t="s">
        <v>31</v>
      </c>
      <c r="AH19" s="248"/>
      <c r="AI19" s="248"/>
      <c r="AJ19" s="248"/>
      <c r="AK19" s="247" t="s">
        <v>111</v>
      </c>
      <c r="AL19" s="248"/>
      <c r="AM19" s="248"/>
      <c r="AN19" s="248"/>
      <c r="AO19" s="249" t="s">
        <v>112</v>
      </c>
      <c r="AP19" s="248"/>
      <c r="AQ19" s="248"/>
      <c r="AR19" s="248"/>
      <c r="AS19" s="247" t="s">
        <v>197</v>
      </c>
      <c r="AT19" s="248"/>
      <c r="AU19" s="248"/>
      <c r="AV19" s="250" t="s">
        <v>113</v>
      </c>
      <c r="AW19" s="189"/>
      <c r="AX19" s="194"/>
      <c r="AY19" s="1"/>
      <c r="AZ19" s="1"/>
      <c r="BA19" s="1"/>
      <c r="BB19" s="158">
        <v>15</v>
      </c>
      <c r="BC19" s="159" t="s">
        <v>40</v>
      </c>
      <c r="BD19" s="515" t="s">
        <v>32</v>
      </c>
      <c r="BE19" s="516" t="s">
        <v>32</v>
      </c>
      <c r="BF19" s="515" t="s">
        <v>32</v>
      </c>
      <c r="BG19" s="516" t="s">
        <v>32</v>
      </c>
      <c r="BH19" s="515" t="s">
        <v>32</v>
      </c>
      <c r="BI19" s="516" t="s">
        <v>32</v>
      </c>
      <c r="BJ19" s="515" t="s">
        <v>32</v>
      </c>
      <c r="BK19" s="516" t="s">
        <v>32</v>
      </c>
      <c r="BL19" s="515" t="s">
        <v>32</v>
      </c>
      <c r="BM19" s="516" t="s">
        <v>32</v>
      </c>
      <c r="BN19" s="515" t="s">
        <v>32</v>
      </c>
      <c r="BO19" s="516" t="s">
        <v>32</v>
      </c>
      <c r="BP19" s="515" t="s">
        <v>32</v>
      </c>
      <c r="BQ19" s="516" t="s">
        <v>32</v>
      </c>
      <c r="BR19" s="515" t="s">
        <v>32</v>
      </c>
      <c r="BS19" s="516" t="s">
        <v>32</v>
      </c>
      <c r="BT19" s="515" t="s">
        <v>32</v>
      </c>
      <c r="BU19" s="516" t="s">
        <v>32</v>
      </c>
      <c r="BV19" s="515" t="s">
        <v>32</v>
      </c>
      <c r="BW19" s="516" t="s">
        <v>32</v>
      </c>
      <c r="BX19" s="515" t="s">
        <v>32</v>
      </c>
      <c r="BY19" s="516" t="s">
        <v>32</v>
      </c>
      <c r="BZ19" s="515" t="s">
        <v>32</v>
      </c>
      <c r="CA19" s="516" t="s">
        <v>32</v>
      </c>
      <c r="CB19" s="515" t="s">
        <v>32</v>
      </c>
      <c r="CC19" s="516" t="s">
        <v>32</v>
      </c>
      <c r="CD19" s="515" t="s">
        <v>32</v>
      </c>
      <c r="CE19" s="516" t="s">
        <v>32</v>
      </c>
      <c r="CF19" s="515" t="s">
        <v>32</v>
      </c>
      <c r="CG19" s="516" t="s">
        <v>32</v>
      </c>
      <c r="CH19" s="515" t="s">
        <v>32</v>
      </c>
      <c r="CI19" s="516" t="s">
        <v>32</v>
      </c>
      <c r="CJ19" s="515" t="s">
        <v>32</v>
      </c>
      <c r="CK19" s="516" t="s">
        <v>32</v>
      </c>
      <c r="CL19" s="515" t="s">
        <v>32</v>
      </c>
      <c r="CM19" s="516" t="s">
        <v>32</v>
      </c>
      <c r="CN19" s="515">
        <v>1</v>
      </c>
      <c r="CO19" s="516" t="s">
        <v>32</v>
      </c>
      <c r="CP19" s="515" t="s">
        <v>32</v>
      </c>
      <c r="CQ19" s="516" t="s">
        <v>32</v>
      </c>
      <c r="CR19" s="515" t="s">
        <v>32</v>
      </c>
      <c r="CS19" s="516" t="s">
        <v>32</v>
      </c>
      <c r="CT19" s="515" t="s">
        <v>32</v>
      </c>
      <c r="CU19" s="516" t="s">
        <v>32</v>
      </c>
      <c r="CV19" s="515" t="s">
        <v>32</v>
      </c>
      <c r="CW19" s="516" t="s">
        <v>32</v>
      </c>
      <c r="CX19" s="515" t="s">
        <v>32</v>
      </c>
      <c r="CY19" s="516" t="s">
        <v>32</v>
      </c>
      <c r="CZ19" s="515" t="s">
        <v>32</v>
      </c>
      <c r="DA19" s="516" t="s">
        <v>32</v>
      </c>
      <c r="DB19" s="515" t="s">
        <v>32</v>
      </c>
      <c r="DC19" s="516" t="s">
        <v>32</v>
      </c>
      <c r="DD19" s="515" t="s">
        <v>32</v>
      </c>
      <c r="DE19" s="516" t="s">
        <v>32</v>
      </c>
      <c r="DF19" s="515" t="s">
        <v>32</v>
      </c>
      <c r="DG19" s="516" t="s">
        <v>32</v>
      </c>
      <c r="DH19" s="515" t="s">
        <v>32</v>
      </c>
      <c r="DI19" s="516" t="s">
        <v>32</v>
      </c>
      <c r="DJ19" s="29">
        <f t="shared" si="0"/>
        <v>15</v>
      </c>
      <c r="DK19" s="159" t="s">
        <v>40</v>
      </c>
      <c r="DL19" s="515" t="s">
        <v>32</v>
      </c>
      <c r="DM19" s="516" t="s">
        <v>32</v>
      </c>
      <c r="DN19" s="515" t="s">
        <v>32</v>
      </c>
      <c r="DO19" s="516" t="s">
        <v>32</v>
      </c>
      <c r="DP19" s="515" t="s">
        <v>32</v>
      </c>
      <c r="DQ19" s="516" t="s">
        <v>32</v>
      </c>
      <c r="DR19" s="515" t="s">
        <v>32</v>
      </c>
      <c r="DS19" s="516" t="s">
        <v>32</v>
      </c>
      <c r="DT19" s="29">
        <f t="shared" si="1"/>
        <v>15</v>
      </c>
      <c r="DU19" s="159" t="s">
        <v>40</v>
      </c>
      <c r="DV19" s="163" t="s">
        <v>32</v>
      </c>
      <c r="DW19" s="164" t="s">
        <v>32</v>
      </c>
      <c r="DX19" s="163" t="s">
        <v>32</v>
      </c>
      <c r="DY19" s="164" t="s">
        <v>32</v>
      </c>
      <c r="DZ19" s="163" t="s">
        <v>32</v>
      </c>
      <c r="EA19" s="164" t="s">
        <v>32</v>
      </c>
      <c r="EB19" s="163" t="s">
        <v>32</v>
      </c>
      <c r="EC19" s="164" t="s">
        <v>32</v>
      </c>
      <c r="ED19" s="163" t="s">
        <v>32</v>
      </c>
      <c r="EE19" s="164" t="s">
        <v>32</v>
      </c>
      <c r="EF19" s="163" t="s">
        <v>32</v>
      </c>
      <c r="EG19" s="164" t="s">
        <v>32</v>
      </c>
      <c r="EH19" s="163" t="s">
        <v>32</v>
      </c>
      <c r="EI19" s="164" t="s">
        <v>32</v>
      </c>
      <c r="EJ19" s="163" t="s">
        <v>32</v>
      </c>
      <c r="EK19" s="164" t="s">
        <v>32</v>
      </c>
      <c r="EL19" s="163" t="s">
        <v>32</v>
      </c>
      <c r="EM19" s="164" t="s">
        <v>32</v>
      </c>
      <c r="EN19" s="163" t="s">
        <v>32</v>
      </c>
      <c r="EO19" s="164" t="s">
        <v>32</v>
      </c>
      <c r="EP19" s="229"/>
      <c r="EQ19" s="31"/>
      <c r="ER19" s="7"/>
      <c r="ES19" s="7"/>
      <c r="ET19" s="29">
        <f t="shared" si="2"/>
        <v>15</v>
      </c>
      <c r="EU19" s="159" t="s">
        <v>40</v>
      </c>
      <c r="EV19" s="32" t="str">
        <f t="shared" si="3"/>
        <v>*</v>
      </c>
      <c r="EW19" s="33" t="str">
        <f t="shared" si="4"/>
        <v>*</v>
      </c>
      <c r="EX19" s="32" t="str">
        <f t="shared" si="95"/>
        <v>*</v>
      </c>
      <c r="EY19" s="33" t="str">
        <f t="shared" si="96"/>
        <v>*</v>
      </c>
      <c r="EZ19" s="32" t="str">
        <f t="shared" si="7"/>
        <v>*</v>
      </c>
      <c r="FA19" s="33" t="str">
        <f t="shared" si="8"/>
        <v>*</v>
      </c>
      <c r="FB19" s="32" t="str">
        <f t="shared" si="9"/>
        <v>*</v>
      </c>
      <c r="FC19" s="33" t="str">
        <f t="shared" si="10"/>
        <v>*</v>
      </c>
      <c r="FD19" s="32" t="str">
        <f t="shared" si="11"/>
        <v>*</v>
      </c>
      <c r="FE19" s="33" t="str">
        <f t="shared" si="12"/>
        <v>*</v>
      </c>
      <c r="FF19" s="32" t="str">
        <f t="shared" si="13"/>
        <v>*</v>
      </c>
      <c r="FG19" s="33" t="str">
        <f t="shared" si="14"/>
        <v>*</v>
      </c>
      <c r="FH19" s="32" t="str">
        <f t="shared" si="15"/>
        <v>*</v>
      </c>
      <c r="FI19" s="33" t="str">
        <f t="shared" si="16"/>
        <v>*</v>
      </c>
      <c r="FJ19" s="32" t="str">
        <f t="shared" si="17"/>
        <v>*</v>
      </c>
      <c r="FK19" s="33" t="str">
        <f t="shared" si="18"/>
        <v>*</v>
      </c>
      <c r="FL19" s="32" t="str">
        <f t="shared" si="19"/>
        <v>*</v>
      </c>
      <c r="FM19" s="33" t="str">
        <f t="shared" si="20"/>
        <v>*</v>
      </c>
      <c r="FN19" s="32" t="str">
        <f t="shared" si="21"/>
        <v>*</v>
      </c>
      <c r="FO19" s="33" t="str">
        <f t="shared" si="22"/>
        <v>*</v>
      </c>
      <c r="FP19" s="32" t="str">
        <f t="shared" si="23"/>
        <v>*</v>
      </c>
      <c r="FQ19" s="33" t="str">
        <f t="shared" si="24"/>
        <v>*</v>
      </c>
      <c r="FR19" s="32" t="str">
        <f t="shared" si="25"/>
        <v>*</v>
      </c>
      <c r="FS19" s="33" t="str">
        <f t="shared" si="26"/>
        <v>*</v>
      </c>
      <c r="FT19" s="32" t="str">
        <f t="shared" si="27"/>
        <v>*</v>
      </c>
      <c r="FU19" s="33" t="str">
        <f t="shared" si="28"/>
        <v>*</v>
      </c>
      <c r="FV19" s="32" t="str">
        <f t="shared" si="29"/>
        <v>*</v>
      </c>
      <c r="FW19" s="33" t="str">
        <f t="shared" si="30"/>
        <v>*</v>
      </c>
      <c r="FX19" s="32" t="str">
        <f t="shared" si="31"/>
        <v>*</v>
      </c>
      <c r="FY19" s="33" t="str">
        <f t="shared" si="32"/>
        <v>*</v>
      </c>
      <c r="FZ19" s="32" t="str">
        <f t="shared" si="33"/>
        <v>*</v>
      </c>
      <c r="GA19" s="33" t="str">
        <f t="shared" si="34"/>
        <v>*</v>
      </c>
      <c r="GB19" s="32" t="str">
        <f t="shared" si="35"/>
        <v>*</v>
      </c>
      <c r="GC19" s="33" t="str">
        <f t="shared" si="36"/>
        <v>*</v>
      </c>
      <c r="GD19" s="32" t="str">
        <f t="shared" si="37"/>
        <v>*</v>
      </c>
      <c r="GE19" s="33" t="str">
        <f t="shared" si="38"/>
        <v>*</v>
      </c>
      <c r="GF19" s="32" t="str">
        <f t="shared" si="39"/>
        <v>داداشي-</v>
      </c>
      <c r="GG19" s="33" t="str">
        <f t="shared" si="40"/>
        <v>*</v>
      </c>
      <c r="GH19" s="32" t="str">
        <f t="shared" si="41"/>
        <v>*</v>
      </c>
      <c r="GI19" s="33" t="str">
        <f t="shared" si="42"/>
        <v>*</v>
      </c>
      <c r="GJ19" s="32" t="str">
        <f t="shared" si="43"/>
        <v>*</v>
      </c>
      <c r="GK19" s="33" t="str">
        <f t="shared" si="44"/>
        <v>*</v>
      </c>
      <c r="GL19" s="32" t="str">
        <f t="shared" si="45"/>
        <v>*</v>
      </c>
      <c r="GM19" s="33" t="str">
        <f t="shared" si="46"/>
        <v>*</v>
      </c>
      <c r="GN19" s="32" t="str">
        <f t="shared" si="47"/>
        <v>*</v>
      </c>
      <c r="GO19" s="33" t="str">
        <f t="shared" si="48"/>
        <v>*</v>
      </c>
      <c r="GP19" s="32" t="str">
        <f t="shared" si="49"/>
        <v>*</v>
      </c>
      <c r="GQ19" s="33" t="str">
        <f t="shared" si="50"/>
        <v>*</v>
      </c>
      <c r="GR19" s="32" t="str">
        <f t="shared" si="51"/>
        <v>*</v>
      </c>
      <c r="GS19" s="33" t="str">
        <f t="shared" si="52"/>
        <v>*</v>
      </c>
      <c r="GT19" s="32" t="str">
        <f t="shared" si="53"/>
        <v>*</v>
      </c>
      <c r="GU19" s="33" t="str">
        <f t="shared" si="54"/>
        <v>*</v>
      </c>
      <c r="GV19" s="32" t="str">
        <f t="shared" si="55"/>
        <v>*</v>
      </c>
      <c r="GW19" s="33" t="str">
        <f t="shared" si="56"/>
        <v>*</v>
      </c>
      <c r="GX19" s="32" t="str">
        <f t="shared" si="57"/>
        <v>*</v>
      </c>
      <c r="GY19" s="33" t="str">
        <f t="shared" si="58"/>
        <v>*</v>
      </c>
      <c r="GZ19" s="32" t="str">
        <f t="shared" si="59"/>
        <v>*</v>
      </c>
      <c r="HA19" s="33" t="str">
        <f t="shared" si="60"/>
        <v>*</v>
      </c>
      <c r="HB19" s="29">
        <f t="shared" si="61"/>
        <v>15</v>
      </c>
      <c r="HC19" s="30" t="str">
        <f t="shared" si="99"/>
        <v>یکشنبه</v>
      </c>
      <c r="HD19" s="32" t="str">
        <f t="shared" si="62"/>
        <v>*</v>
      </c>
      <c r="HE19" s="33" t="str">
        <f t="shared" si="63"/>
        <v>*</v>
      </c>
      <c r="HF19" s="32" t="str">
        <f t="shared" si="64"/>
        <v>*</v>
      </c>
      <c r="HG19" s="33" t="str">
        <f t="shared" si="65"/>
        <v>*</v>
      </c>
      <c r="HH19" s="32" t="str">
        <f t="shared" si="66"/>
        <v>*</v>
      </c>
      <c r="HI19" s="33" t="str">
        <f t="shared" si="67"/>
        <v>*</v>
      </c>
      <c r="HJ19" s="32" t="str">
        <f t="shared" si="68"/>
        <v>*</v>
      </c>
      <c r="HK19" s="33" t="str">
        <f t="shared" si="69"/>
        <v>*</v>
      </c>
      <c r="HL19" s="29">
        <f t="shared" si="70"/>
        <v>15</v>
      </c>
      <c r="HM19" s="30" t="str">
        <f t="shared" si="100"/>
        <v>یکشنبه</v>
      </c>
      <c r="HN19" s="32" t="str">
        <f t="shared" si="71"/>
        <v>*</v>
      </c>
      <c r="HO19" s="33" t="str">
        <f t="shared" si="72"/>
        <v>*</v>
      </c>
      <c r="HP19" s="32" t="str">
        <f t="shared" si="73"/>
        <v>*</v>
      </c>
      <c r="HQ19" s="33" t="str">
        <f t="shared" si="74"/>
        <v>*</v>
      </c>
      <c r="HR19" s="32" t="str">
        <f t="shared" si="75"/>
        <v>*</v>
      </c>
      <c r="HS19" s="33" t="str">
        <f t="shared" si="76"/>
        <v>*</v>
      </c>
      <c r="HT19" s="32" t="str">
        <f t="shared" si="77"/>
        <v>*</v>
      </c>
      <c r="HU19" s="33" t="str">
        <f t="shared" si="78"/>
        <v>*</v>
      </c>
      <c r="HV19" s="32" t="str">
        <f t="shared" si="79"/>
        <v>*</v>
      </c>
      <c r="HW19" s="33" t="str">
        <f t="shared" si="80"/>
        <v>*</v>
      </c>
      <c r="HX19" s="32" t="str">
        <f t="shared" si="81"/>
        <v>*</v>
      </c>
      <c r="HY19" s="33" t="str">
        <f t="shared" si="82"/>
        <v>*</v>
      </c>
      <c r="HZ19" s="32" t="str">
        <f t="shared" si="83"/>
        <v>*</v>
      </c>
      <c r="IA19" s="33" t="str">
        <f t="shared" si="84"/>
        <v>*</v>
      </c>
      <c r="IB19" s="32" t="str">
        <f t="shared" si="85"/>
        <v>*</v>
      </c>
      <c r="IC19" s="33" t="str">
        <f t="shared" si="86"/>
        <v>*</v>
      </c>
      <c r="ID19" s="32" t="str">
        <f t="shared" si="87"/>
        <v>*</v>
      </c>
      <c r="IE19" s="33" t="str">
        <f t="shared" si="88"/>
        <v>*</v>
      </c>
      <c r="IF19" s="32" t="str">
        <f t="shared" si="89"/>
        <v>*</v>
      </c>
      <c r="IG19" s="33" t="str">
        <f t="shared" si="90"/>
        <v>*</v>
      </c>
      <c r="IH19" s="32"/>
      <c r="II19" s="33"/>
      <c r="IJ19" s="32"/>
      <c r="IK19" s="33"/>
      <c r="IL19" s="32"/>
      <c r="IM19" s="33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1"/>
      <c r="QU19" s="1"/>
      <c r="QV19" s="1"/>
      <c r="QW19" s="1"/>
      <c r="QX19" s="1"/>
      <c r="QY19" s="1"/>
      <c r="QZ19" s="1"/>
      <c r="RA19" s="1"/>
      <c r="RB19" s="1"/>
      <c r="RC19" s="21"/>
      <c r="RD19" s="335">
        <f t="shared" si="91"/>
        <v>15</v>
      </c>
      <c r="RE19" s="30" t="str">
        <f t="shared" si="101"/>
        <v>یکشنبه</v>
      </c>
      <c r="RF19" s="34" t="s">
        <v>33</v>
      </c>
      <c r="RG19" s="115" t="str">
        <f t="shared" si="92"/>
        <v>******************داداشي-*************</v>
      </c>
      <c r="RH19" s="116"/>
      <c r="RI19" s="336">
        <v>15</v>
      </c>
      <c r="RJ19" s="115" t="str">
        <f t="shared" si="93"/>
        <v>********************************</v>
      </c>
      <c r="RK19" s="105"/>
      <c r="RL19" s="335">
        <f t="shared" si="94"/>
        <v>15</v>
      </c>
      <c r="RM19" s="30" t="str">
        <f t="shared" si="102"/>
        <v>یکشنبه</v>
      </c>
      <c r="RN19" s="36" t="s">
        <v>29</v>
      </c>
      <c r="RO19" s="707" t="str">
        <f t="shared" si="97"/>
        <v>***********</v>
      </c>
      <c r="RP19" s="709"/>
      <c r="RQ19" s="35" t="s">
        <v>34</v>
      </c>
      <c r="RR19" s="707" t="str">
        <f t="shared" si="98"/>
        <v>***********</v>
      </c>
      <c r="RS19" s="708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</row>
    <row r="20" spans="1:507" s="2" customFormat="1" ht="72" customHeight="1" thickTop="1" thickBot="1">
      <c r="A20" s="355" t="s">
        <v>289</v>
      </c>
      <c r="B20" s="252" t="s">
        <v>167</v>
      </c>
      <c r="C20" s="315" t="s">
        <v>345</v>
      </c>
      <c r="D20" s="314"/>
      <c r="E20" s="308"/>
      <c r="F20" s="321" t="s">
        <v>103</v>
      </c>
      <c r="G20" s="322" t="s">
        <v>27</v>
      </c>
      <c r="H20" s="560" t="s">
        <v>292</v>
      </c>
      <c r="I20" s="561"/>
      <c r="J20" s="279" t="s">
        <v>47</v>
      </c>
      <c r="K20" s="568" t="s">
        <v>296</v>
      </c>
      <c r="L20" s="569"/>
      <c r="M20" s="254" t="s">
        <v>157</v>
      </c>
      <c r="N20" s="356" t="s">
        <v>201</v>
      </c>
      <c r="O20" s="521" t="s">
        <v>229</v>
      </c>
      <c r="P20" s="522"/>
      <c r="Q20" s="523"/>
      <c r="R20" s="524" t="s">
        <v>235</v>
      </c>
      <c r="S20" s="357" t="s">
        <v>193</v>
      </c>
      <c r="T20" s="528" t="s">
        <v>152</v>
      </c>
      <c r="U20" s="529" t="s">
        <v>74</v>
      </c>
      <c r="V20" s="530" t="s">
        <v>341</v>
      </c>
      <c r="W20" s="522" t="s">
        <v>346</v>
      </c>
      <c r="X20" s="261"/>
      <c r="Y20" s="261"/>
      <c r="Z20" s="261"/>
      <c r="AA20" s="262"/>
      <c r="AB20" s="263"/>
      <c r="AC20" s="332" t="s">
        <v>212</v>
      </c>
      <c r="AD20" s="578" t="str">
        <f>RG43</f>
        <v>*حا ج محمدی- ******خوشروزاده- *******حبیبی - *خورسند - ***********کاظمی-*********منفرد-****************</v>
      </c>
      <c r="AE20" s="579"/>
      <c r="AF20" s="579"/>
      <c r="AG20" s="579"/>
      <c r="AH20" s="579"/>
      <c r="AI20" s="579"/>
      <c r="AJ20" s="579"/>
      <c r="AK20" s="579"/>
      <c r="AL20" s="579"/>
      <c r="AM20" s="579"/>
      <c r="AN20" s="579"/>
      <c r="AO20" s="579"/>
      <c r="AP20" s="579"/>
      <c r="AQ20" s="579"/>
      <c r="AR20" s="580"/>
      <c r="AS20" s="609" t="s">
        <v>215</v>
      </c>
      <c r="AT20" s="610"/>
      <c r="AU20" s="610"/>
      <c r="AV20" s="610"/>
      <c r="AW20" s="610"/>
      <c r="AX20" s="611"/>
      <c r="AY20" s="1"/>
      <c r="AZ20" s="1"/>
      <c r="BA20" s="1"/>
      <c r="BB20" s="158">
        <v>16</v>
      </c>
      <c r="BC20" s="518" t="s">
        <v>41</v>
      </c>
      <c r="BD20" s="515" t="s">
        <v>32</v>
      </c>
      <c r="BE20" s="516" t="s">
        <v>32</v>
      </c>
      <c r="BF20" s="515" t="s">
        <v>32</v>
      </c>
      <c r="BG20" s="516" t="s">
        <v>32</v>
      </c>
      <c r="BH20" s="515" t="s">
        <v>32</v>
      </c>
      <c r="BI20" s="516" t="s">
        <v>32</v>
      </c>
      <c r="BJ20" s="515" t="s">
        <v>32</v>
      </c>
      <c r="BK20" s="516" t="s">
        <v>32</v>
      </c>
      <c r="BL20" s="515" t="s">
        <v>32</v>
      </c>
      <c r="BM20" s="516" t="s">
        <v>32</v>
      </c>
      <c r="BN20" s="515" t="s">
        <v>32</v>
      </c>
      <c r="BO20" s="516" t="s">
        <v>32</v>
      </c>
      <c r="BP20" s="515" t="s">
        <v>32</v>
      </c>
      <c r="BQ20" s="516" t="s">
        <v>32</v>
      </c>
      <c r="BR20" s="515" t="s">
        <v>32</v>
      </c>
      <c r="BS20" s="516" t="s">
        <v>32</v>
      </c>
      <c r="BT20" s="515" t="s">
        <v>32</v>
      </c>
      <c r="BU20" s="516" t="s">
        <v>32</v>
      </c>
      <c r="BV20" s="515" t="s">
        <v>32</v>
      </c>
      <c r="BW20" s="516" t="s">
        <v>32</v>
      </c>
      <c r="BX20" s="515" t="s">
        <v>32</v>
      </c>
      <c r="BY20" s="516" t="s">
        <v>32</v>
      </c>
      <c r="BZ20" s="515" t="s">
        <v>32</v>
      </c>
      <c r="CA20" s="516" t="s">
        <v>32</v>
      </c>
      <c r="CB20" s="515" t="s">
        <v>32</v>
      </c>
      <c r="CC20" s="516" t="s">
        <v>32</v>
      </c>
      <c r="CD20" s="515" t="s">
        <v>32</v>
      </c>
      <c r="CE20" s="516" t="s">
        <v>32</v>
      </c>
      <c r="CF20" s="515" t="s">
        <v>32</v>
      </c>
      <c r="CG20" s="516" t="s">
        <v>32</v>
      </c>
      <c r="CH20" s="515" t="s">
        <v>32</v>
      </c>
      <c r="CI20" s="516" t="s">
        <v>32</v>
      </c>
      <c r="CJ20" s="515" t="s">
        <v>32</v>
      </c>
      <c r="CK20" s="516" t="s">
        <v>32</v>
      </c>
      <c r="CL20" s="515" t="s">
        <v>32</v>
      </c>
      <c r="CM20" s="516" t="s">
        <v>32</v>
      </c>
      <c r="CN20" s="515">
        <v>1</v>
      </c>
      <c r="CO20" s="516" t="s">
        <v>32</v>
      </c>
      <c r="CP20" s="515" t="s">
        <v>32</v>
      </c>
      <c r="CQ20" s="516" t="s">
        <v>32</v>
      </c>
      <c r="CR20" s="515" t="s">
        <v>32</v>
      </c>
      <c r="CS20" s="516" t="s">
        <v>32</v>
      </c>
      <c r="CT20" s="515" t="s">
        <v>32</v>
      </c>
      <c r="CU20" s="516" t="s">
        <v>32</v>
      </c>
      <c r="CV20" s="515" t="s">
        <v>32</v>
      </c>
      <c r="CW20" s="516" t="s">
        <v>32</v>
      </c>
      <c r="CX20" s="515" t="s">
        <v>32</v>
      </c>
      <c r="CY20" s="516" t="s">
        <v>32</v>
      </c>
      <c r="CZ20" s="515" t="s">
        <v>32</v>
      </c>
      <c r="DA20" s="516" t="s">
        <v>32</v>
      </c>
      <c r="DB20" s="515" t="s">
        <v>32</v>
      </c>
      <c r="DC20" s="516" t="s">
        <v>32</v>
      </c>
      <c r="DD20" s="515" t="s">
        <v>32</v>
      </c>
      <c r="DE20" s="516" t="s">
        <v>32</v>
      </c>
      <c r="DF20" s="515" t="s">
        <v>32</v>
      </c>
      <c r="DG20" s="516" t="s">
        <v>32</v>
      </c>
      <c r="DH20" s="515" t="s">
        <v>32</v>
      </c>
      <c r="DI20" s="516" t="s">
        <v>32</v>
      </c>
      <c r="DJ20" s="29">
        <f t="shared" si="0"/>
        <v>16</v>
      </c>
      <c r="DK20" s="518" t="s">
        <v>41</v>
      </c>
      <c r="DL20" s="515" t="s">
        <v>32</v>
      </c>
      <c r="DM20" s="516" t="s">
        <v>32</v>
      </c>
      <c r="DN20" s="515" t="s">
        <v>32</v>
      </c>
      <c r="DO20" s="516" t="s">
        <v>32</v>
      </c>
      <c r="DP20" s="515" t="s">
        <v>32</v>
      </c>
      <c r="DQ20" s="516" t="s">
        <v>32</v>
      </c>
      <c r="DR20" s="515" t="s">
        <v>32</v>
      </c>
      <c r="DS20" s="516" t="s">
        <v>32</v>
      </c>
      <c r="DT20" s="29">
        <f t="shared" si="1"/>
        <v>16</v>
      </c>
      <c r="DU20" s="518" t="s">
        <v>41</v>
      </c>
      <c r="DV20" s="163" t="s">
        <v>32</v>
      </c>
      <c r="DW20" s="164" t="s">
        <v>32</v>
      </c>
      <c r="DX20" s="163" t="s">
        <v>32</v>
      </c>
      <c r="DY20" s="164" t="s">
        <v>32</v>
      </c>
      <c r="DZ20" s="163" t="s">
        <v>32</v>
      </c>
      <c r="EA20" s="164" t="s">
        <v>32</v>
      </c>
      <c r="EB20" s="163" t="s">
        <v>32</v>
      </c>
      <c r="EC20" s="164" t="s">
        <v>32</v>
      </c>
      <c r="ED20" s="163" t="s">
        <v>32</v>
      </c>
      <c r="EE20" s="164" t="s">
        <v>32</v>
      </c>
      <c r="EF20" s="163" t="s">
        <v>32</v>
      </c>
      <c r="EG20" s="164" t="s">
        <v>32</v>
      </c>
      <c r="EH20" s="163" t="s">
        <v>32</v>
      </c>
      <c r="EI20" s="164" t="s">
        <v>32</v>
      </c>
      <c r="EJ20" s="163" t="s">
        <v>32</v>
      </c>
      <c r="EK20" s="164" t="s">
        <v>32</v>
      </c>
      <c r="EL20" s="163" t="s">
        <v>32</v>
      </c>
      <c r="EM20" s="164" t="s">
        <v>32</v>
      </c>
      <c r="EN20" s="163" t="s">
        <v>32</v>
      </c>
      <c r="EO20" s="164" t="s">
        <v>32</v>
      </c>
      <c r="EP20" s="232"/>
      <c r="EQ20" s="31"/>
      <c r="ER20" s="7"/>
      <c r="ES20" s="7"/>
      <c r="ET20" s="29">
        <f t="shared" si="2"/>
        <v>16</v>
      </c>
      <c r="EU20" s="518" t="s">
        <v>41</v>
      </c>
      <c r="EV20" s="32" t="str">
        <f t="shared" si="3"/>
        <v>*</v>
      </c>
      <c r="EW20" s="33" t="str">
        <f t="shared" si="4"/>
        <v>*</v>
      </c>
      <c r="EX20" s="32" t="str">
        <f t="shared" si="95"/>
        <v>*</v>
      </c>
      <c r="EY20" s="33" t="str">
        <f t="shared" si="96"/>
        <v>*</v>
      </c>
      <c r="EZ20" s="32" t="str">
        <f t="shared" si="7"/>
        <v>*</v>
      </c>
      <c r="FA20" s="33" t="str">
        <f t="shared" si="8"/>
        <v>*</v>
      </c>
      <c r="FB20" s="32" t="str">
        <f t="shared" si="9"/>
        <v>*</v>
      </c>
      <c r="FC20" s="33" t="str">
        <f t="shared" si="10"/>
        <v>*</v>
      </c>
      <c r="FD20" s="32" t="str">
        <f t="shared" si="11"/>
        <v>*</v>
      </c>
      <c r="FE20" s="33" t="str">
        <f t="shared" si="12"/>
        <v>*</v>
      </c>
      <c r="FF20" s="32" t="str">
        <f t="shared" si="13"/>
        <v>*</v>
      </c>
      <c r="FG20" s="33" t="str">
        <f t="shared" si="14"/>
        <v>*</v>
      </c>
      <c r="FH20" s="32" t="str">
        <f t="shared" si="15"/>
        <v>*</v>
      </c>
      <c r="FI20" s="33" t="str">
        <f t="shared" si="16"/>
        <v>*</v>
      </c>
      <c r="FJ20" s="32" t="str">
        <f t="shared" si="17"/>
        <v>*</v>
      </c>
      <c r="FK20" s="33" t="str">
        <f t="shared" si="18"/>
        <v>*</v>
      </c>
      <c r="FL20" s="32" t="str">
        <f t="shared" si="19"/>
        <v>*</v>
      </c>
      <c r="FM20" s="33" t="str">
        <f t="shared" si="20"/>
        <v>*</v>
      </c>
      <c r="FN20" s="32" t="str">
        <f t="shared" si="21"/>
        <v>*</v>
      </c>
      <c r="FO20" s="33" t="str">
        <f t="shared" si="22"/>
        <v>*</v>
      </c>
      <c r="FP20" s="32" t="str">
        <f t="shared" si="23"/>
        <v>*</v>
      </c>
      <c r="FQ20" s="33" t="str">
        <f t="shared" si="24"/>
        <v>*</v>
      </c>
      <c r="FR20" s="32" t="str">
        <f t="shared" si="25"/>
        <v>*</v>
      </c>
      <c r="FS20" s="33" t="str">
        <f t="shared" si="26"/>
        <v>*</v>
      </c>
      <c r="FT20" s="32" t="str">
        <f t="shared" si="27"/>
        <v>*</v>
      </c>
      <c r="FU20" s="33" t="str">
        <f t="shared" si="28"/>
        <v>*</v>
      </c>
      <c r="FV20" s="32" t="str">
        <f t="shared" si="29"/>
        <v>*</v>
      </c>
      <c r="FW20" s="33" t="str">
        <f t="shared" si="30"/>
        <v>*</v>
      </c>
      <c r="FX20" s="32" t="str">
        <f t="shared" si="31"/>
        <v>*</v>
      </c>
      <c r="FY20" s="33" t="str">
        <f t="shared" si="32"/>
        <v>*</v>
      </c>
      <c r="FZ20" s="32" t="str">
        <f t="shared" si="33"/>
        <v>*</v>
      </c>
      <c r="GA20" s="33" t="str">
        <f t="shared" si="34"/>
        <v>*</v>
      </c>
      <c r="GB20" s="32" t="str">
        <f t="shared" si="35"/>
        <v>*</v>
      </c>
      <c r="GC20" s="33" t="str">
        <f t="shared" si="36"/>
        <v>*</v>
      </c>
      <c r="GD20" s="32" t="str">
        <f t="shared" si="37"/>
        <v>*</v>
      </c>
      <c r="GE20" s="33" t="str">
        <f t="shared" si="38"/>
        <v>*</v>
      </c>
      <c r="GF20" s="32" t="str">
        <f t="shared" si="39"/>
        <v>داداشي-</v>
      </c>
      <c r="GG20" s="33" t="str">
        <f t="shared" si="40"/>
        <v>*</v>
      </c>
      <c r="GH20" s="32" t="str">
        <f t="shared" si="41"/>
        <v>*</v>
      </c>
      <c r="GI20" s="33" t="str">
        <f t="shared" si="42"/>
        <v>*</v>
      </c>
      <c r="GJ20" s="32" t="str">
        <f t="shared" si="43"/>
        <v>*</v>
      </c>
      <c r="GK20" s="33" t="str">
        <f t="shared" si="44"/>
        <v>*</v>
      </c>
      <c r="GL20" s="32" t="str">
        <f t="shared" si="45"/>
        <v>*</v>
      </c>
      <c r="GM20" s="33" t="str">
        <f t="shared" si="46"/>
        <v>*</v>
      </c>
      <c r="GN20" s="32" t="str">
        <f t="shared" si="47"/>
        <v>*</v>
      </c>
      <c r="GO20" s="33" t="str">
        <f t="shared" si="48"/>
        <v>*</v>
      </c>
      <c r="GP20" s="32" t="str">
        <f t="shared" si="49"/>
        <v>*</v>
      </c>
      <c r="GQ20" s="33" t="str">
        <f t="shared" si="50"/>
        <v>*</v>
      </c>
      <c r="GR20" s="32" t="str">
        <f t="shared" si="51"/>
        <v>*</v>
      </c>
      <c r="GS20" s="33" t="str">
        <f t="shared" si="52"/>
        <v>*</v>
      </c>
      <c r="GT20" s="32" t="str">
        <f t="shared" si="53"/>
        <v>*</v>
      </c>
      <c r="GU20" s="33" t="str">
        <f t="shared" si="54"/>
        <v>*</v>
      </c>
      <c r="GV20" s="32" t="str">
        <f t="shared" si="55"/>
        <v>*</v>
      </c>
      <c r="GW20" s="33" t="str">
        <f t="shared" si="56"/>
        <v>*</v>
      </c>
      <c r="GX20" s="32" t="str">
        <f t="shared" si="57"/>
        <v>*</v>
      </c>
      <c r="GY20" s="33" t="str">
        <f t="shared" si="58"/>
        <v>*</v>
      </c>
      <c r="GZ20" s="32" t="str">
        <f t="shared" si="59"/>
        <v>*</v>
      </c>
      <c r="HA20" s="33" t="str">
        <f t="shared" si="60"/>
        <v>*</v>
      </c>
      <c r="HB20" s="29">
        <f t="shared" si="61"/>
        <v>16</v>
      </c>
      <c r="HC20" s="30" t="str">
        <f t="shared" si="99"/>
        <v>دوشنبه</v>
      </c>
      <c r="HD20" s="32" t="str">
        <f t="shared" si="62"/>
        <v>*</v>
      </c>
      <c r="HE20" s="33" t="str">
        <f t="shared" si="63"/>
        <v>*</v>
      </c>
      <c r="HF20" s="32" t="str">
        <f t="shared" si="64"/>
        <v>*</v>
      </c>
      <c r="HG20" s="33" t="str">
        <f t="shared" si="65"/>
        <v>*</v>
      </c>
      <c r="HH20" s="32" t="str">
        <f t="shared" si="66"/>
        <v>*</v>
      </c>
      <c r="HI20" s="33" t="str">
        <f t="shared" si="67"/>
        <v>*</v>
      </c>
      <c r="HJ20" s="32" t="str">
        <f t="shared" si="68"/>
        <v>*</v>
      </c>
      <c r="HK20" s="33" t="str">
        <f t="shared" si="69"/>
        <v>*</v>
      </c>
      <c r="HL20" s="29">
        <f t="shared" si="70"/>
        <v>16</v>
      </c>
      <c r="HM20" s="30" t="str">
        <f t="shared" si="100"/>
        <v>دوشنبه</v>
      </c>
      <c r="HN20" s="32" t="str">
        <f t="shared" si="71"/>
        <v>*</v>
      </c>
      <c r="HO20" s="33" t="str">
        <f t="shared" si="72"/>
        <v>*</v>
      </c>
      <c r="HP20" s="32" t="str">
        <f t="shared" si="73"/>
        <v>*</v>
      </c>
      <c r="HQ20" s="33" t="str">
        <f t="shared" si="74"/>
        <v>*</v>
      </c>
      <c r="HR20" s="32" t="str">
        <f t="shared" si="75"/>
        <v>*</v>
      </c>
      <c r="HS20" s="33" t="str">
        <f t="shared" si="76"/>
        <v>*</v>
      </c>
      <c r="HT20" s="32" t="str">
        <f t="shared" si="77"/>
        <v>*</v>
      </c>
      <c r="HU20" s="33" t="str">
        <f t="shared" si="78"/>
        <v>*</v>
      </c>
      <c r="HV20" s="32" t="str">
        <f t="shared" si="79"/>
        <v>*</v>
      </c>
      <c r="HW20" s="33" t="str">
        <f t="shared" si="80"/>
        <v>*</v>
      </c>
      <c r="HX20" s="32" t="str">
        <f t="shared" si="81"/>
        <v>*</v>
      </c>
      <c r="HY20" s="33" t="str">
        <f t="shared" si="82"/>
        <v>*</v>
      </c>
      <c r="HZ20" s="32" t="str">
        <f t="shared" si="83"/>
        <v>*</v>
      </c>
      <c r="IA20" s="33" t="str">
        <f t="shared" si="84"/>
        <v>*</v>
      </c>
      <c r="IB20" s="32" t="str">
        <f t="shared" si="85"/>
        <v>*</v>
      </c>
      <c r="IC20" s="33" t="str">
        <f t="shared" si="86"/>
        <v>*</v>
      </c>
      <c r="ID20" s="32" t="str">
        <f t="shared" si="87"/>
        <v>*</v>
      </c>
      <c r="IE20" s="33" t="str">
        <f t="shared" si="88"/>
        <v>*</v>
      </c>
      <c r="IF20" s="32" t="str">
        <f t="shared" si="89"/>
        <v>*</v>
      </c>
      <c r="IG20" s="33" t="str">
        <f t="shared" si="90"/>
        <v>*</v>
      </c>
      <c r="IH20" s="32"/>
      <c r="II20" s="33"/>
      <c r="IJ20" s="32"/>
      <c r="IK20" s="33"/>
      <c r="IL20" s="32"/>
      <c r="IM20" s="33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1"/>
      <c r="QU20" s="1"/>
      <c r="QV20" s="1"/>
      <c r="QW20" s="1"/>
      <c r="QX20" s="1"/>
      <c r="QY20" s="1"/>
      <c r="QZ20" s="1"/>
      <c r="RA20" s="1"/>
      <c r="RB20" s="1"/>
      <c r="RC20" s="21"/>
      <c r="RD20" s="335">
        <f t="shared" si="91"/>
        <v>16</v>
      </c>
      <c r="RE20" s="30" t="str">
        <f t="shared" si="101"/>
        <v>دوشنبه</v>
      </c>
      <c r="RF20" s="34" t="s">
        <v>33</v>
      </c>
      <c r="RG20" s="115" t="str">
        <f t="shared" si="92"/>
        <v>******************داداشي-*************</v>
      </c>
      <c r="RH20" s="116"/>
      <c r="RI20" s="336">
        <v>16</v>
      </c>
      <c r="RJ20" s="115" t="str">
        <f t="shared" si="93"/>
        <v>********************************</v>
      </c>
      <c r="RK20" s="105"/>
      <c r="RL20" s="335">
        <f t="shared" si="94"/>
        <v>16</v>
      </c>
      <c r="RM20" s="30" t="str">
        <f t="shared" si="102"/>
        <v>دوشنبه</v>
      </c>
      <c r="RN20" s="36" t="s">
        <v>29</v>
      </c>
      <c r="RO20" s="707" t="str">
        <f t="shared" si="97"/>
        <v>***********</v>
      </c>
      <c r="RP20" s="709"/>
      <c r="RQ20" s="35" t="s">
        <v>34</v>
      </c>
      <c r="RR20" s="707" t="str">
        <f t="shared" si="98"/>
        <v>***********</v>
      </c>
      <c r="RS20" s="708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</row>
    <row r="21" spans="1:507" s="2" customFormat="1" ht="72" customHeight="1" thickTop="1" thickBot="1">
      <c r="A21" s="358" t="s">
        <v>290</v>
      </c>
      <c r="B21" s="359" t="s">
        <v>307</v>
      </c>
      <c r="C21" s="360" t="s">
        <v>352</v>
      </c>
      <c r="D21" s="361"/>
      <c r="E21" s="309"/>
      <c r="F21" s="323" t="s">
        <v>106</v>
      </c>
      <c r="G21" s="324" t="s">
        <v>27</v>
      </c>
      <c r="H21" s="560" t="s">
        <v>202</v>
      </c>
      <c r="I21" s="561"/>
      <c r="J21" s="279" t="s">
        <v>353</v>
      </c>
      <c r="K21" s="568" t="s">
        <v>225</v>
      </c>
      <c r="L21" s="569"/>
      <c r="M21" s="275"/>
      <c r="N21" s="362" t="s">
        <v>198</v>
      </c>
      <c r="O21" s="525" t="s">
        <v>357</v>
      </c>
      <c r="P21" s="526" t="s">
        <v>204</v>
      </c>
      <c r="Q21" s="526"/>
      <c r="R21" s="527"/>
      <c r="S21" s="363" t="s">
        <v>193</v>
      </c>
      <c r="T21" s="531" t="s">
        <v>160</v>
      </c>
      <c r="U21" s="532" t="s">
        <v>216</v>
      </c>
      <c r="V21" s="533"/>
      <c r="W21" s="526"/>
      <c r="X21" s="265"/>
      <c r="Y21" s="424"/>
      <c r="Z21" s="264"/>
      <c r="AA21" s="265"/>
      <c r="AB21" s="266"/>
      <c r="AC21" s="333" t="s">
        <v>213</v>
      </c>
      <c r="AD21" s="635" t="str">
        <f>RG7</f>
        <v>******************داداشي-*************</v>
      </c>
      <c r="AE21" s="636"/>
      <c r="AF21" s="636"/>
      <c r="AG21" s="636"/>
      <c r="AH21" s="636"/>
      <c r="AI21" s="636"/>
      <c r="AJ21" s="636"/>
      <c r="AK21" s="636"/>
      <c r="AL21" s="636"/>
      <c r="AM21" s="636"/>
      <c r="AN21" s="636"/>
      <c r="AO21" s="636"/>
      <c r="AP21" s="636"/>
      <c r="AQ21" s="636"/>
      <c r="AR21" s="637"/>
      <c r="AS21" s="614" t="s">
        <v>222</v>
      </c>
      <c r="AT21" s="615"/>
      <c r="AU21" s="615"/>
      <c r="AV21" s="615"/>
      <c r="AW21" s="615"/>
      <c r="AX21" s="616"/>
      <c r="AY21" s="1"/>
      <c r="AZ21" s="1"/>
      <c r="BA21" s="1"/>
      <c r="BB21" s="158">
        <v>17</v>
      </c>
      <c r="BC21" s="159" t="s">
        <v>42</v>
      </c>
      <c r="BD21" s="515" t="s">
        <v>32</v>
      </c>
      <c r="BE21" s="516" t="s">
        <v>32</v>
      </c>
      <c r="BF21" s="515" t="s">
        <v>32</v>
      </c>
      <c r="BG21" s="516" t="s">
        <v>32</v>
      </c>
      <c r="BH21" s="515" t="s">
        <v>32</v>
      </c>
      <c r="BI21" s="516" t="s">
        <v>32</v>
      </c>
      <c r="BJ21" s="515" t="s">
        <v>32</v>
      </c>
      <c r="BK21" s="516" t="s">
        <v>32</v>
      </c>
      <c r="BL21" s="515" t="s">
        <v>32</v>
      </c>
      <c r="BM21" s="516" t="s">
        <v>32</v>
      </c>
      <c r="BN21" s="515" t="s">
        <v>32</v>
      </c>
      <c r="BO21" s="516" t="s">
        <v>32</v>
      </c>
      <c r="BP21" s="515" t="s">
        <v>32</v>
      </c>
      <c r="BQ21" s="516" t="s">
        <v>32</v>
      </c>
      <c r="BR21" s="515" t="s">
        <v>32</v>
      </c>
      <c r="BS21" s="516" t="s">
        <v>32</v>
      </c>
      <c r="BT21" s="515" t="s">
        <v>32</v>
      </c>
      <c r="BU21" s="516" t="s">
        <v>32</v>
      </c>
      <c r="BV21" s="515" t="s">
        <v>32</v>
      </c>
      <c r="BW21" s="516" t="s">
        <v>32</v>
      </c>
      <c r="BX21" s="515" t="s">
        <v>32</v>
      </c>
      <c r="BY21" s="516" t="s">
        <v>32</v>
      </c>
      <c r="BZ21" s="515" t="s">
        <v>32</v>
      </c>
      <c r="CA21" s="516" t="s">
        <v>32</v>
      </c>
      <c r="CB21" s="515" t="s">
        <v>32</v>
      </c>
      <c r="CC21" s="516" t="s">
        <v>32</v>
      </c>
      <c r="CD21" s="515" t="s">
        <v>32</v>
      </c>
      <c r="CE21" s="516" t="s">
        <v>32</v>
      </c>
      <c r="CF21" s="515" t="s">
        <v>32</v>
      </c>
      <c r="CG21" s="516" t="s">
        <v>32</v>
      </c>
      <c r="CH21" s="515" t="s">
        <v>32</v>
      </c>
      <c r="CI21" s="516" t="s">
        <v>32</v>
      </c>
      <c r="CJ21" s="515" t="s">
        <v>32</v>
      </c>
      <c r="CK21" s="516" t="s">
        <v>32</v>
      </c>
      <c r="CL21" s="515" t="s">
        <v>32</v>
      </c>
      <c r="CM21" s="516" t="s">
        <v>32</v>
      </c>
      <c r="CN21" s="515" t="s">
        <v>32</v>
      </c>
      <c r="CO21" s="516" t="s">
        <v>32</v>
      </c>
      <c r="CP21" s="515" t="s">
        <v>32</v>
      </c>
      <c r="CQ21" s="516" t="s">
        <v>32</v>
      </c>
      <c r="CR21" s="515" t="s">
        <v>32</v>
      </c>
      <c r="CS21" s="516" t="s">
        <v>32</v>
      </c>
      <c r="CT21" s="515" t="s">
        <v>32</v>
      </c>
      <c r="CU21" s="516" t="s">
        <v>32</v>
      </c>
      <c r="CV21" s="515" t="s">
        <v>32</v>
      </c>
      <c r="CW21" s="516" t="s">
        <v>32</v>
      </c>
      <c r="CX21" s="515" t="s">
        <v>32</v>
      </c>
      <c r="CY21" s="516" t="s">
        <v>32</v>
      </c>
      <c r="CZ21" s="515" t="s">
        <v>32</v>
      </c>
      <c r="DA21" s="516" t="s">
        <v>32</v>
      </c>
      <c r="DB21" s="515" t="s">
        <v>32</v>
      </c>
      <c r="DC21" s="516" t="s">
        <v>32</v>
      </c>
      <c r="DD21" s="515" t="s">
        <v>32</v>
      </c>
      <c r="DE21" s="516" t="s">
        <v>32</v>
      </c>
      <c r="DF21" s="515" t="s">
        <v>32</v>
      </c>
      <c r="DG21" s="516" t="s">
        <v>32</v>
      </c>
      <c r="DH21" s="515" t="s">
        <v>32</v>
      </c>
      <c r="DI21" s="516" t="s">
        <v>32</v>
      </c>
      <c r="DJ21" s="29">
        <f t="shared" si="0"/>
        <v>17</v>
      </c>
      <c r="DK21" s="159" t="s">
        <v>42</v>
      </c>
      <c r="DL21" s="515" t="s">
        <v>32</v>
      </c>
      <c r="DM21" s="516" t="s">
        <v>32</v>
      </c>
      <c r="DN21" s="515" t="s">
        <v>32</v>
      </c>
      <c r="DO21" s="516" t="s">
        <v>32</v>
      </c>
      <c r="DP21" s="515" t="s">
        <v>32</v>
      </c>
      <c r="DQ21" s="516" t="s">
        <v>32</v>
      </c>
      <c r="DR21" s="515" t="s">
        <v>32</v>
      </c>
      <c r="DS21" s="516" t="s">
        <v>32</v>
      </c>
      <c r="DT21" s="29">
        <f t="shared" si="1"/>
        <v>17</v>
      </c>
      <c r="DU21" s="159" t="s">
        <v>42</v>
      </c>
      <c r="DV21" s="163" t="s">
        <v>32</v>
      </c>
      <c r="DW21" s="164" t="s">
        <v>32</v>
      </c>
      <c r="DX21" s="163" t="s">
        <v>32</v>
      </c>
      <c r="DY21" s="164" t="s">
        <v>32</v>
      </c>
      <c r="DZ21" s="163" t="s">
        <v>32</v>
      </c>
      <c r="EA21" s="164" t="s">
        <v>32</v>
      </c>
      <c r="EB21" s="163" t="s">
        <v>32</v>
      </c>
      <c r="EC21" s="164" t="s">
        <v>32</v>
      </c>
      <c r="ED21" s="163" t="s">
        <v>32</v>
      </c>
      <c r="EE21" s="164" t="s">
        <v>32</v>
      </c>
      <c r="EF21" s="163" t="s">
        <v>32</v>
      </c>
      <c r="EG21" s="164" t="s">
        <v>32</v>
      </c>
      <c r="EH21" s="163" t="s">
        <v>32</v>
      </c>
      <c r="EI21" s="164" t="s">
        <v>32</v>
      </c>
      <c r="EJ21" s="163" t="s">
        <v>32</v>
      </c>
      <c r="EK21" s="164" t="s">
        <v>32</v>
      </c>
      <c r="EL21" s="163" t="s">
        <v>32</v>
      </c>
      <c r="EM21" s="164" t="s">
        <v>32</v>
      </c>
      <c r="EN21" s="163" t="s">
        <v>32</v>
      </c>
      <c r="EO21" s="164" t="s">
        <v>32</v>
      </c>
      <c r="EP21" s="232"/>
      <c r="EQ21" s="31"/>
      <c r="ER21" s="7"/>
      <c r="ES21" s="7"/>
      <c r="ET21" s="29">
        <f t="shared" si="2"/>
        <v>17</v>
      </c>
      <c r="EU21" s="159" t="s">
        <v>42</v>
      </c>
      <c r="EV21" s="32" t="str">
        <f t="shared" si="3"/>
        <v>*</v>
      </c>
      <c r="EW21" s="33" t="str">
        <f t="shared" si="4"/>
        <v>*</v>
      </c>
      <c r="EX21" s="32" t="str">
        <f t="shared" si="95"/>
        <v>*</v>
      </c>
      <c r="EY21" s="33" t="str">
        <f t="shared" si="96"/>
        <v>*</v>
      </c>
      <c r="EZ21" s="32" t="str">
        <f t="shared" si="7"/>
        <v>*</v>
      </c>
      <c r="FA21" s="33" t="str">
        <f t="shared" si="8"/>
        <v>*</v>
      </c>
      <c r="FB21" s="32" t="str">
        <f t="shared" si="9"/>
        <v>*</v>
      </c>
      <c r="FC21" s="33" t="str">
        <f t="shared" si="10"/>
        <v>*</v>
      </c>
      <c r="FD21" s="32" t="str">
        <f t="shared" si="11"/>
        <v>*</v>
      </c>
      <c r="FE21" s="33" t="str">
        <f t="shared" si="12"/>
        <v>*</v>
      </c>
      <c r="FF21" s="32" t="str">
        <f t="shared" si="13"/>
        <v>*</v>
      </c>
      <c r="FG21" s="33" t="str">
        <f t="shared" si="14"/>
        <v>*</v>
      </c>
      <c r="FH21" s="32" t="str">
        <f t="shared" si="15"/>
        <v>*</v>
      </c>
      <c r="FI21" s="33" t="str">
        <f t="shared" si="16"/>
        <v>*</v>
      </c>
      <c r="FJ21" s="32" t="str">
        <f t="shared" si="17"/>
        <v>*</v>
      </c>
      <c r="FK21" s="33" t="str">
        <f t="shared" si="18"/>
        <v>*</v>
      </c>
      <c r="FL21" s="32" t="str">
        <f t="shared" si="19"/>
        <v>*</v>
      </c>
      <c r="FM21" s="33" t="str">
        <f t="shared" si="20"/>
        <v>*</v>
      </c>
      <c r="FN21" s="32" t="str">
        <f t="shared" si="21"/>
        <v>*</v>
      </c>
      <c r="FO21" s="33" t="str">
        <f t="shared" si="22"/>
        <v>*</v>
      </c>
      <c r="FP21" s="32" t="str">
        <f t="shared" si="23"/>
        <v>*</v>
      </c>
      <c r="FQ21" s="33" t="str">
        <f t="shared" si="24"/>
        <v>*</v>
      </c>
      <c r="FR21" s="32" t="str">
        <f t="shared" si="25"/>
        <v>*</v>
      </c>
      <c r="FS21" s="33" t="str">
        <f t="shared" si="26"/>
        <v>*</v>
      </c>
      <c r="FT21" s="32" t="str">
        <f t="shared" si="27"/>
        <v>*</v>
      </c>
      <c r="FU21" s="33" t="str">
        <f t="shared" si="28"/>
        <v>*</v>
      </c>
      <c r="FV21" s="32" t="str">
        <f t="shared" si="29"/>
        <v>*</v>
      </c>
      <c r="FW21" s="33" t="str">
        <f t="shared" si="30"/>
        <v>*</v>
      </c>
      <c r="FX21" s="32" t="str">
        <f t="shared" si="31"/>
        <v>*</v>
      </c>
      <c r="FY21" s="33" t="str">
        <f t="shared" si="32"/>
        <v>*</v>
      </c>
      <c r="FZ21" s="32" t="str">
        <f t="shared" si="33"/>
        <v>*</v>
      </c>
      <c r="GA21" s="33" t="str">
        <f t="shared" si="34"/>
        <v>*</v>
      </c>
      <c r="GB21" s="32" t="str">
        <f t="shared" si="35"/>
        <v>*</v>
      </c>
      <c r="GC21" s="33" t="str">
        <f t="shared" si="36"/>
        <v>*</v>
      </c>
      <c r="GD21" s="32" t="str">
        <f t="shared" si="37"/>
        <v>*</v>
      </c>
      <c r="GE21" s="33" t="str">
        <f t="shared" si="38"/>
        <v>*</v>
      </c>
      <c r="GF21" s="32" t="str">
        <f t="shared" si="39"/>
        <v>*</v>
      </c>
      <c r="GG21" s="33" t="str">
        <f t="shared" si="40"/>
        <v>*</v>
      </c>
      <c r="GH21" s="32" t="str">
        <f t="shared" si="41"/>
        <v>*</v>
      </c>
      <c r="GI21" s="33" t="str">
        <f t="shared" si="42"/>
        <v>*</v>
      </c>
      <c r="GJ21" s="32" t="str">
        <f t="shared" si="43"/>
        <v>*</v>
      </c>
      <c r="GK21" s="33" t="str">
        <f t="shared" si="44"/>
        <v>*</v>
      </c>
      <c r="GL21" s="32" t="str">
        <f t="shared" si="45"/>
        <v>*</v>
      </c>
      <c r="GM21" s="33" t="str">
        <f t="shared" si="46"/>
        <v>*</v>
      </c>
      <c r="GN21" s="32" t="str">
        <f t="shared" si="47"/>
        <v>*</v>
      </c>
      <c r="GO21" s="33" t="str">
        <f t="shared" si="48"/>
        <v>*</v>
      </c>
      <c r="GP21" s="32" t="str">
        <f t="shared" si="49"/>
        <v>*</v>
      </c>
      <c r="GQ21" s="33" t="str">
        <f t="shared" si="50"/>
        <v>*</v>
      </c>
      <c r="GR21" s="32" t="str">
        <f t="shared" si="51"/>
        <v>*</v>
      </c>
      <c r="GS21" s="33" t="str">
        <f t="shared" si="52"/>
        <v>*</v>
      </c>
      <c r="GT21" s="32" t="str">
        <f t="shared" si="53"/>
        <v>*</v>
      </c>
      <c r="GU21" s="33" t="str">
        <f t="shared" si="54"/>
        <v>*</v>
      </c>
      <c r="GV21" s="32" t="str">
        <f t="shared" si="55"/>
        <v>*</v>
      </c>
      <c r="GW21" s="33" t="str">
        <f t="shared" si="56"/>
        <v>*</v>
      </c>
      <c r="GX21" s="32" t="str">
        <f t="shared" si="57"/>
        <v>*</v>
      </c>
      <c r="GY21" s="33" t="str">
        <f t="shared" si="58"/>
        <v>*</v>
      </c>
      <c r="GZ21" s="32" t="str">
        <f t="shared" si="59"/>
        <v>*</v>
      </c>
      <c r="HA21" s="33" t="str">
        <f t="shared" si="60"/>
        <v>*</v>
      </c>
      <c r="HB21" s="29">
        <f t="shared" si="61"/>
        <v>17</v>
      </c>
      <c r="HC21" s="30" t="str">
        <f t="shared" si="99"/>
        <v>سه شنبه</v>
      </c>
      <c r="HD21" s="32" t="str">
        <f t="shared" si="62"/>
        <v>*</v>
      </c>
      <c r="HE21" s="33" t="str">
        <f t="shared" si="63"/>
        <v>*</v>
      </c>
      <c r="HF21" s="32" t="str">
        <f t="shared" si="64"/>
        <v>*</v>
      </c>
      <c r="HG21" s="33" t="str">
        <f t="shared" si="65"/>
        <v>*</v>
      </c>
      <c r="HH21" s="32" t="str">
        <f t="shared" si="66"/>
        <v>*</v>
      </c>
      <c r="HI21" s="33" t="str">
        <f t="shared" si="67"/>
        <v>*</v>
      </c>
      <c r="HJ21" s="32" t="str">
        <f t="shared" si="68"/>
        <v>*</v>
      </c>
      <c r="HK21" s="33" t="str">
        <f t="shared" si="69"/>
        <v>*</v>
      </c>
      <c r="HL21" s="29">
        <f t="shared" si="70"/>
        <v>17</v>
      </c>
      <c r="HM21" s="30" t="str">
        <f t="shared" si="100"/>
        <v>سه شنبه</v>
      </c>
      <c r="HN21" s="32" t="str">
        <f t="shared" si="71"/>
        <v>*</v>
      </c>
      <c r="HO21" s="33" t="str">
        <f t="shared" si="72"/>
        <v>*</v>
      </c>
      <c r="HP21" s="32" t="str">
        <f t="shared" si="73"/>
        <v>*</v>
      </c>
      <c r="HQ21" s="33" t="str">
        <f t="shared" si="74"/>
        <v>*</v>
      </c>
      <c r="HR21" s="32" t="str">
        <f t="shared" si="75"/>
        <v>*</v>
      </c>
      <c r="HS21" s="33" t="str">
        <f t="shared" si="76"/>
        <v>*</v>
      </c>
      <c r="HT21" s="32" t="str">
        <f t="shared" si="77"/>
        <v>*</v>
      </c>
      <c r="HU21" s="33" t="str">
        <f t="shared" si="78"/>
        <v>*</v>
      </c>
      <c r="HV21" s="32" t="str">
        <f t="shared" si="79"/>
        <v>*</v>
      </c>
      <c r="HW21" s="33" t="str">
        <f t="shared" si="80"/>
        <v>*</v>
      </c>
      <c r="HX21" s="32" t="str">
        <f t="shared" si="81"/>
        <v>*</v>
      </c>
      <c r="HY21" s="33" t="str">
        <f t="shared" si="82"/>
        <v>*</v>
      </c>
      <c r="HZ21" s="32" t="str">
        <f t="shared" si="83"/>
        <v>*</v>
      </c>
      <c r="IA21" s="33" t="str">
        <f t="shared" si="84"/>
        <v>*</v>
      </c>
      <c r="IB21" s="32" t="str">
        <f t="shared" si="85"/>
        <v>*</v>
      </c>
      <c r="IC21" s="33" t="str">
        <f t="shared" si="86"/>
        <v>*</v>
      </c>
      <c r="ID21" s="32" t="str">
        <f t="shared" si="87"/>
        <v>*</v>
      </c>
      <c r="IE21" s="33" t="str">
        <f t="shared" si="88"/>
        <v>*</v>
      </c>
      <c r="IF21" s="32" t="str">
        <f t="shared" si="89"/>
        <v>*</v>
      </c>
      <c r="IG21" s="33" t="str">
        <f t="shared" si="90"/>
        <v>*</v>
      </c>
      <c r="IH21" s="32"/>
      <c r="II21" s="33"/>
      <c r="IJ21" s="32"/>
      <c r="IK21" s="33"/>
      <c r="IL21" s="32"/>
      <c r="IM21" s="33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1"/>
      <c r="QU21" s="1"/>
      <c r="QV21" s="1"/>
      <c r="QW21" s="1"/>
      <c r="QX21" s="1"/>
      <c r="QY21" s="1"/>
      <c r="QZ21" s="1"/>
      <c r="RA21" s="1"/>
      <c r="RB21" s="1"/>
      <c r="RC21" s="21"/>
      <c r="RD21" s="335">
        <f t="shared" si="91"/>
        <v>17</v>
      </c>
      <c r="RE21" s="30" t="str">
        <f t="shared" si="101"/>
        <v>سه شنبه</v>
      </c>
      <c r="RF21" s="34" t="s">
        <v>33</v>
      </c>
      <c r="RG21" s="115" t="str">
        <f t="shared" si="92"/>
        <v>********************************</v>
      </c>
      <c r="RH21" s="116"/>
      <c r="RI21" s="336">
        <v>17</v>
      </c>
      <c r="RJ21" s="115" t="str">
        <f t="shared" si="93"/>
        <v>********************************</v>
      </c>
      <c r="RK21" s="105"/>
      <c r="RL21" s="335">
        <f t="shared" si="94"/>
        <v>17</v>
      </c>
      <c r="RM21" s="30" t="str">
        <f t="shared" si="102"/>
        <v>سه شنبه</v>
      </c>
      <c r="RN21" s="36" t="s">
        <v>29</v>
      </c>
      <c r="RO21" s="707" t="str">
        <f t="shared" si="97"/>
        <v>***********</v>
      </c>
      <c r="RP21" s="709"/>
      <c r="RQ21" s="35" t="s">
        <v>34</v>
      </c>
      <c r="RR21" s="707" t="str">
        <f t="shared" si="98"/>
        <v>***********</v>
      </c>
      <c r="RS21" s="708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</row>
    <row r="22" spans="1:507" s="2" customFormat="1" ht="72" customHeight="1" thickTop="1" thickBot="1">
      <c r="A22" s="549" t="s">
        <v>291</v>
      </c>
      <c r="B22" s="551" t="s">
        <v>167</v>
      </c>
      <c r="C22" s="472" t="s">
        <v>145</v>
      </c>
      <c r="D22" s="473" t="s">
        <v>159</v>
      </c>
      <c r="E22" s="310"/>
      <c r="F22" s="325" t="s">
        <v>293</v>
      </c>
      <c r="G22" s="326" t="s">
        <v>27</v>
      </c>
      <c r="H22" s="568" t="s">
        <v>294</v>
      </c>
      <c r="I22" s="569"/>
      <c r="J22" s="496" t="s">
        <v>366</v>
      </c>
      <c r="K22" s="570" t="s">
        <v>225</v>
      </c>
      <c r="L22" s="571"/>
      <c r="M22" s="496"/>
      <c r="N22" s="366" t="s">
        <v>191</v>
      </c>
      <c r="O22" s="496" t="s">
        <v>82</v>
      </c>
      <c r="P22" s="366" t="s">
        <v>192</v>
      </c>
      <c r="Q22" s="492" t="s">
        <v>164</v>
      </c>
      <c r="R22" s="493" t="s">
        <v>362</v>
      </c>
      <c r="S22" s="494" t="s">
        <v>174</v>
      </c>
      <c r="T22" s="494"/>
      <c r="U22" s="495"/>
      <c r="V22" s="366" t="s">
        <v>131</v>
      </c>
      <c r="W22" s="272"/>
      <c r="X22" s="273"/>
      <c r="Y22" s="367" t="s">
        <v>199</v>
      </c>
      <c r="Z22" s="267" t="s">
        <v>184</v>
      </c>
      <c r="AA22" s="368"/>
      <c r="AB22" s="369"/>
      <c r="AC22" s="345" t="s">
        <v>214</v>
      </c>
      <c r="AD22" s="626" t="str">
        <f>RG79</f>
        <v>*******خ جعفري - *********</v>
      </c>
      <c r="AE22" s="626"/>
      <c r="AF22" s="626"/>
      <c r="AG22" s="626"/>
      <c r="AH22" s="626"/>
      <c r="AI22" s="626"/>
      <c r="AJ22" s="626"/>
      <c r="AK22" s="626"/>
      <c r="AL22" s="627"/>
      <c r="AM22" s="346" t="s">
        <v>211</v>
      </c>
      <c r="AN22" s="626" t="str">
        <f>RG115</f>
        <v>*******************</v>
      </c>
      <c r="AO22" s="626"/>
      <c r="AP22" s="626"/>
      <c r="AQ22" s="626"/>
      <c r="AR22" s="628"/>
      <c r="AS22" s="617"/>
      <c r="AT22" s="618"/>
      <c r="AU22" s="618"/>
      <c r="AV22" s="618"/>
      <c r="AW22" s="618"/>
      <c r="AX22" s="619"/>
      <c r="AY22" s="1"/>
      <c r="AZ22" s="1"/>
      <c r="BA22" s="1"/>
      <c r="BB22" s="517">
        <v>18</v>
      </c>
      <c r="BC22" s="159" t="s">
        <v>43</v>
      </c>
      <c r="BD22" s="515" t="s">
        <v>32</v>
      </c>
      <c r="BE22" s="516" t="s">
        <v>32</v>
      </c>
      <c r="BF22" s="515" t="s">
        <v>32</v>
      </c>
      <c r="BG22" s="516" t="s">
        <v>32</v>
      </c>
      <c r="BH22" s="515" t="s">
        <v>32</v>
      </c>
      <c r="BI22" s="516" t="s">
        <v>32</v>
      </c>
      <c r="BJ22" s="515" t="s">
        <v>32</v>
      </c>
      <c r="BK22" s="516" t="s">
        <v>32</v>
      </c>
      <c r="BL22" s="515" t="s">
        <v>32</v>
      </c>
      <c r="BM22" s="516" t="s">
        <v>32</v>
      </c>
      <c r="BN22" s="515" t="s">
        <v>32</v>
      </c>
      <c r="BO22" s="516" t="s">
        <v>32</v>
      </c>
      <c r="BP22" s="515" t="s">
        <v>32</v>
      </c>
      <c r="BQ22" s="516" t="s">
        <v>32</v>
      </c>
      <c r="BR22" s="515" t="s">
        <v>32</v>
      </c>
      <c r="BS22" s="516" t="s">
        <v>32</v>
      </c>
      <c r="BT22" s="515" t="s">
        <v>32</v>
      </c>
      <c r="BU22" s="516" t="s">
        <v>32</v>
      </c>
      <c r="BV22" s="515" t="s">
        <v>32</v>
      </c>
      <c r="BW22" s="516" t="s">
        <v>32</v>
      </c>
      <c r="BX22" s="515" t="s">
        <v>32</v>
      </c>
      <c r="BY22" s="516" t="s">
        <v>32</v>
      </c>
      <c r="BZ22" s="515" t="s">
        <v>32</v>
      </c>
      <c r="CA22" s="516" t="s">
        <v>32</v>
      </c>
      <c r="CB22" s="515" t="s">
        <v>32</v>
      </c>
      <c r="CC22" s="516" t="s">
        <v>32</v>
      </c>
      <c r="CD22" s="515" t="s">
        <v>32</v>
      </c>
      <c r="CE22" s="516" t="s">
        <v>32</v>
      </c>
      <c r="CF22" s="515" t="s">
        <v>32</v>
      </c>
      <c r="CG22" s="516" t="s">
        <v>32</v>
      </c>
      <c r="CH22" s="515" t="s">
        <v>32</v>
      </c>
      <c r="CI22" s="516" t="s">
        <v>32</v>
      </c>
      <c r="CJ22" s="515" t="s">
        <v>32</v>
      </c>
      <c r="CK22" s="516" t="s">
        <v>32</v>
      </c>
      <c r="CL22" s="515" t="s">
        <v>32</v>
      </c>
      <c r="CM22" s="516" t="s">
        <v>32</v>
      </c>
      <c r="CN22" s="515">
        <v>1</v>
      </c>
      <c r="CO22" s="516" t="s">
        <v>32</v>
      </c>
      <c r="CP22" s="515" t="s">
        <v>32</v>
      </c>
      <c r="CQ22" s="516" t="s">
        <v>32</v>
      </c>
      <c r="CR22" s="515" t="s">
        <v>32</v>
      </c>
      <c r="CS22" s="516" t="s">
        <v>32</v>
      </c>
      <c r="CT22" s="515" t="s">
        <v>32</v>
      </c>
      <c r="CU22" s="516" t="s">
        <v>32</v>
      </c>
      <c r="CV22" s="515" t="s">
        <v>32</v>
      </c>
      <c r="CW22" s="516" t="s">
        <v>32</v>
      </c>
      <c r="CX22" s="515" t="s">
        <v>32</v>
      </c>
      <c r="CY22" s="516" t="s">
        <v>32</v>
      </c>
      <c r="CZ22" s="515" t="s">
        <v>32</v>
      </c>
      <c r="DA22" s="516" t="s">
        <v>32</v>
      </c>
      <c r="DB22" s="515" t="s">
        <v>32</v>
      </c>
      <c r="DC22" s="516" t="s">
        <v>32</v>
      </c>
      <c r="DD22" s="515" t="s">
        <v>32</v>
      </c>
      <c r="DE22" s="516" t="s">
        <v>32</v>
      </c>
      <c r="DF22" s="515" t="s">
        <v>32</v>
      </c>
      <c r="DG22" s="516" t="s">
        <v>32</v>
      </c>
      <c r="DH22" s="515" t="s">
        <v>32</v>
      </c>
      <c r="DI22" s="516" t="s">
        <v>32</v>
      </c>
      <c r="DJ22" s="29">
        <f t="shared" si="0"/>
        <v>18</v>
      </c>
      <c r="DK22" s="159" t="s">
        <v>43</v>
      </c>
      <c r="DL22" s="515" t="s">
        <v>32</v>
      </c>
      <c r="DM22" s="516" t="s">
        <v>32</v>
      </c>
      <c r="DN22" s="515" t="s">
        <v>32</v>
      </c>
      <c r="DO22" s="516" t="s">
        <v>32</v>
      </c>
      <c r="DP22" s="515" t="s">
        <v>32</v>
      </c>
      <c r="DQ22" s="516" t="s">
        <v>32</v>
      </c>
      <c r="DR22" s="515" t="s">
        <v>32</v>
      </c>
      <c r="DS22" s="516" t="s">
        <v>32</v>
      </c>
      <c r="DT22" s="29">
        <f t="shared" si="1"/>
        <v>18</v>
      </c>
      <c r="DU22" s="159" t="s">
        <v>43</v>
      </c>
      <c r="DV22" s="163" t="s">
        <v>32</v>
      </c>
      <c r="DW22" s="164" t="s">
        <v>32</v>
      </c>
      <c r="DX22" s="163" t="s">
        <v>32</v>
      </c>
      <c r="DY22" s="164" t="s">
        <v>32</v>
      </c>
      <c r="DZ22" s="163" t="s">
        <v>32</v>
      </c>
      <c r="EA22" s="164" t="s">
        <v>32</v>
      </c>
      <c r="EB22" s="163" t="s">
        <v>32</v>
      </c>
      <c r="EC22" s="164" t="s">
        <v>32</v>
      </c>
      <c r="ED22" s="163" t="s">
        <v>32</v>
      </c>
      <c r="EE22" s="164" t="s">
        <v>32</v>
      </c>
      <c r="EF22" s="163" t="s">
        <v>32</v>
      </c>
      <c r="EG22" s="164" t="s">
        <v>32</v>
      </c>
      <c r="EH22" s="163" t="s">
        <v>32</v>
      </c>
      <c r="EI22" s="164" t="s">
        <v>32</v>
      </c>
      <c r="EJ22" s="163" t="s">
        <v>32</v>
      </c>
      <c r="EK22" s="164" t="s">
        <v>32</v>
      </c>
      <c r="EL22" s="163" t="s">
        <v>32</v>
      </c>
      <c r="EM22" s="164" t="s">
        <v>32</v>
      </c>
      <c r="EN22" s="163" t="s">
        <v>32</v>
      </c>
      <c r="EO22" s="164" t="s">
        <v>32</v>
      </c>
      <c r="EP22" s="229"/>
      <c r="EQ22" s="31"/>
      <c r="ER22" s="7"/>
      <c r="ES22" s="7"/>
      <c r="ET22" s="29">
        <f t="shared" si="2"/>
        <v>18</v>
      </c>
      <c r="EU22" s="159" t="s">
        <v>43</v>
      </c>
      <c r="EV22" s="32" t="str">
        <f t="shared" si="3"/>
        <v>*</v>
      </c>
      <c r="EW22" s="33" t="str">
        <f t="shared" si="4"/>
        <v>*</v>
      </c>
      <c r="EX22" s="32" t="str">
        <f t="shared" si="95"/>
        <v>*</v>
      </c>
      <c r="EY22" s="33" t="str">
        <f t="shared" si="96"/>
        <v>*</v>
      </c>
      <c r="EZ22" s="32" t="str">
        <f t="shared" si="7"/>
        <v>*</v>
      </c>
      <c r="FA22" s="33" t="str">
        <f t="shared" si="8"/>
        <v>*</v>
      </c>
      <c r="FB22" s="32" t="str">
        <f t="shared" si="9"/>
        <v>*</v>
      </c>
      <c r="FC22" s="33" t="str">
        <f t="shared" si="10"/>
        <v>*</v>
      </c>
      <c r="FD22" s="32" t="str">
        <f t="shared" si="11"/>
        <v>*</v>
      </c>
      <c r="FE22" s="33" t="str">
        <f t="shared" si="12"/>
        <v>*</v>
      </c>
      <c r="FF22" s="32" t="str">
        <f t="shared" si="13"/>
        <v>*</v>
      </c>
      <c r="FG22" s="33" t="str">
        <f t="shared" si="14"/>
        <v>*</v>
      </c>
      <c r="FH22" s="32" t="str">
        <f t="shared" si="15"/>
        <v>*</v>
      </c>
      <c r="FI22" s="33" t="str">
        <f t="shared" si="16"/>
        <v>*</v>
      </c>
      <c r="FJ22" s="32" t="str">
        <f t="shared" si="17"/>
        <v>*</v>
      </c>
      <c r="FK22" s="33" t="str">
        <f t="shared" si="18"/>
        <v>*</v>
      </c>
      <c r="FL22" s="32" t="str">
        <f t="shared" si="19"/>
        <v>*</v>
      </c>
      <c r="FM22" s="33" t="str">
        <f t="shared" si="20"/>
        <v>*</v>
      </c>
      <c r="FN22" s="32" t="str">
        <f t="shared" si="21"/>
        <v>*</v>
      </c>
      <c r="FO22" s="33" t="str">
        <f t="shared" si="22"/>
        <v>*</v>
      </c>
      <c r="FP22" s="32" t="str">
        <f t="shared" si="23"/>
        <v>*</v>
      </c>
      <c r="FQ22" s="33" t="str">
        <f t="shared" si="24"/>
        <v>*</v>
      </c>
      <c r="FR22" s="32" t="str">
        <f t="shared" si="25"/>
        <v>*</v>
      </c>
      <c r="FS22" s="33" t="str">
        <f t="shared" si="26"/>
        <v>*</v>
      </c>
      <c r="FT22" s="32" t="str">
        <f t="shared" si="27"/>
        <v>*</v>
      </c>
      <c r="FU22" s="33" t="str">
        <f t="shared" si="28"/>
        <v>*</v>
      </c>
      <c r="FV22" s="32" t="str">
        <f t="shared" si="29"/>
        <v>*</v>
      </c>
      <c r="FW22" s="33" t="str">
        <f t="shared" si="30"/>
        <v>*</v>
      </c>
      <c r="FX22" s="32" t="str">
        <f t="shared" si="31"/>
        <v>*</v>
      </c>
      <c r="FY22" s="33" t="str">
        <f t="shared" si="32"/>
        <v>*</v>
      </c>
      <c r="FZ22" s="32" t="str">
        <f t="shared" si="33"/>
        <v>*</v>
      </c>
      <c r="GA22" s="33" t="str">
        <f t="shared" si="34"/>
        <v>*</v>
      </c>
      <c r="GB22" s="32" t="str">
        <f t="shared" si="35"/>
        <v>*</v>
      </c>
      <c r="GC22" s="33" t="str">
        <f t="shared" si="36"/>
        <v>*</v>
      </c>
      <c r="GD22" s="32" t="str">
        <f t="shared" si="37"/>
        <v>*</v>
      </c>
      <c r="GE22" s="33" t="str">
        <f t="shared" si="38"/>
        <v>*</v>
      </c>
      <c r="GF22" s="32" t="str">
        <f t="shared" si="39"/>
        <v>داداشي-</v>
      </c>
      <c r="GG22" s="33" t="str">
        <f t="shared" si="40"/>
        <v>*</v>
      </c>
      <c r="GH22" s="32" t="str">
        <f t="shared" si="41"/>
        <v>*</v>
      </c>
      <c r="GI22" s="33" t="str">
        <f t="shared" si="42"/>
        <v>*</v>
      </c>
      <c r="GJ22" s="32" t="str">
        <f t="shared" si="43"/>
        <v>*</v>
      </c>
      <c r="GK22" s="33" t="str">
        <f t="shared" si="44"/>
        <v>*</v>
      </c>
      <c r="GL22" s="32" t="str">
        <f t="shared" si="45"/>
        <v>*</v>
      </c>
      <c r="GM22" s="33" t="str">
        <f t="shared" si="46"/>
        <v>*</v>
      </c>
      <c r="GN22" s="32" t="str">
        <f t="shared" si="47"/>
        <v>*</v>
      </c>
      <c r="GO22" s="33" t="str">
        <f t="shared" si="48"/>
        <v>*</v>
      </c>
      <c r="GP22" s="32" t="str">
        <f t="shared" si="49"/>
        <v>*</v>
      </c>
      <c r="GQ22" s="33" t="str">
        <f t="shared" si="50"/>
        <v>*</v>
      </c>
      <c r="GR22" s="32" t="str">
        <f t="shared" si="51"/>
        <v>*</v>
      </c>
      <c r="GS22" s="33" t="str">
        <f t="shared" si="52"/>
        <v>*</v>
      </c>
      <c r="GT22" s="32" t="str">
        <f t="shared" si="53"/>
        <v>*</v>
      </c>
      <c r="GU22" s="33" t="str">
        <f t="shared" si="54"/>
        <v>*</v>
      </c>
      <c r="GV22" s="32" t="str">
        <f t="shared" si="55"/>
        <v>*</v>
      </c>
      <c r="GW22" s="33" t="str">
        <f t="shared" si="56"/>
        <v>*</v>
      </c>
      <c r="GX22" s="32" t="str">
        <f t="shared" si="57"/>
        <v>*</v>
      </c>
      <c r="GY22" s="33" t="str">
        <f t="shared" si="58"/>
        <v>*</v>
      </c>
      <c r="GZ22" s="32" t="str">
        <f t="shared" si="59"/>
        <v>*</v>
      </c>
      <c r="HA22" s="33" t="str">
        <f t="shared" si="60"/>
        <v>*</v>
      </c>
      <c r="HB22" s="29">
        <f t="shared" si="61"/>
        <v>18</v>
      </c>
      <c r="HC22" s="30" t="str">
        <f t="shared" si="99"/>
        <v>چهارشنبه</v>
      </c>
      <c r="HD22" s="32" t="str">
        <f t="shared" si="62"/>
        <v>*</v>
      </c>
      <c r="HE22" s="33" t="str">
        <f t="shared" si="63"/>
        <v>*</v>
      </c>
      <c r="HF22" s="32" t="str">
        <f t="shared" si="64"/>
        <v>*</v>
      </c>
      <c r="HG22" s="33" t="str">
        <f t="shared" si="65"/>
        <v>*</v>
      </c>
      <c r="HH22" s="32" t="str">
        <f t="shared" si="66"/>
        <v>*</v>
      </c>
      <c r="HI22" s="33" t="str">
        <f t="shared" si="67"/>
        <v>*</v>
      </c>
      <c r="HJ22" s="32" t="str">
        <f t="shared" si="68"/>
        <v>*</v>
      </c>
      <c r="HK22" s="33" t="str">
        <f t="shared" si="69"/>
        <v>*</v>
      </c>
      <c r="HL22" s="29">
        <f t="shared" si="70"/>
        <v>18</v>
      </c>
      <c r="HM22" s="30" t="str">
        <f t="shared" si="100"/>
        <v>چهارشنبه</v>
      </c>
      <c r="HN22" s="32" t="str">
        <f t="shared" si="71"/>
        <v>*</v>
      </c>
      <c r="HO22" s="33" t="str">
        <f t="shared" si="72"/>
        <v>*</v>
      </c>
      <c r="HP22" s="32" t="str">
        <f t="shared" si="73"/>
        <v>*</v>
      </c>
      <c r="HQ22" s="33" t="str">
        <f t="shared" si="74"/>
        <v>*</v>
      </c>
      <c r="HR22" s="32" t="str">
        <f t="shared" si="75"/>
        <v>*</v>
      </c>
      <c r="HS22" s="33" t="str">
        <f t="shared" si="76"/>
        <v>*</v>
      </c>
      <c r="HT22" s="32" t="str">
        <f t="shared" si="77"/>
        <v>*</v>
      </c>
      <c r="HU22" s="33" t="str">
        <f t="shared" si="78"/>
        <v>*</v>
      </c>
      <c r="HV22" s="32" t="str">
        <f t="shared" si="79"/>
        <v>*</v>
      </c>
      <c r="HW22" s="33" t="str">
        <f t="shared" si="80"/>
        <v>*</v>
      </c>
      <c r="HX22" s="32" t="str">
        <f t="shared" si="81"/>
        <v>*</v>
      </c>
      <c r="HY22" s="33" t="str">
        <f t="shared" si="82"/>
        <v>*</v>
      </c>
      <c r="HZ22" s="32" t="str">
        <f t="shared" si="83"/>
        <v>*</v>
      </c>
      <c r="IA22" s="33" t="str">
        <f t="shared" si="84"/>
        <v>*</v>
      </c>
      <c r="IB22" s="32" t="str">
        <f t="shared" si="85"/>
        <v>*</v>
      </c>
      <c r="IC22" s="33" t="str">
        <f t="shared" si="86"/>
        <v>*</v>
      </c>
      <c r="ID22" s="32" t="str">
        <f t="shared" si="87"/>
        <v>*</v>
      </c>
      <c r="IE22" s="33" t="str">
        <f t="shared" si="88"/>
        <v>*</v>
      </c>
      <c r="IF22" s="32" t="str">
        <f t="shared" si="89"/>
        <v>*</v>
      </c>
      <c r="IG22" s="33" t="str">
        <f t="shared" si="90"/>
        <v>*</v>
      </c>
      <c r="IH22" s="32"/>
      <c r="II22" s="33"/>
      <c r="IJ22" s="32"/>
      <c r="IK22" s="33"/>
      <c r="IL22" s="32"/>
      <c r="IM22" s="33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1"/>
      <c r="QU22" s="1"/>
      <c r="QV22" s="1"/>
      <c r="QW22" s="1"/>
      <c r="QX22" s="1"/>
      <c r="QY22" s="1"/>
      <c r="QZ22" s="1"/>
      <c r="RA22" s="1"/>
      <c r="RB22" s="1"/>
      <c r="RC22" s="21"/>
      <c r="RD22" s="335">
        <f t="shared" si="91"/>
        <v>18</v>
      </c>
      <c r="RE22" s="30" t="str">
        <f t="shared" si="101"/>
        <v>چهارشنبه</v>
      </c>
      <c r="RF22" s="34" t="s">
        <v>33</v>
      </c>
      <c r="RG22" s="115" t="str">
        <f t="shared" si="92"/>
        <v>******************داداشي-*************</v>
      </c>
      <c r="RH22" s="116"/>
      <c r="RI22" s="336">
        <v>18</v>
      </c>
      <c r="RJ22" s="115" t="str">
        <f t="shared" si="93"/>
        <v>********************************</v>
      </c>
      <c r="RK22" s="105"/>
      <c r="RL22" s="335">
        <f t="shared" si="94"/>
        <v>18</v>
      </c>
      <c r="RM22" s="30" t="str">
        <f t="shared" si="102"/>
        <v>چهارشنبه</v>
      </c>
      <c r="RN22" s="36" t="s">
        <v>29</v>
      </c>
      <c r="RO22" s="707" t="str">
        <f t="shared" si="97"/>
        <v>***********</v>
      </c>
      <c r="RP22" s="709"/>
      <c r="RQ22" s="35" t="s">
        <v>34</v>
      </c>
      <c r="RR22" s="707" t="str">
        <f t="shared" si="98"/>
        <v>***********</v>
      </c>
      <c r="RS22" s="708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</row>
    <row r="23" spans="1:507" s="2" customFormat="1" ht="72" customHeight="1" thickTop="1" thickBot="1">
      <c r="A23" s="370" t="s">
        <v>289</v>
      </c>
      <c r="B23" s="280" t="s">
        <v>231</v>
      </c>
      <c r="C23" s="316" t="s">
        <v>352</v>
      </c>
      <c r="D23" s="317" t="s">
        <v>168</v>
      </c>
      <c r="E23" s="311"/>
      <c r="F23" s="327" t="s">
        <v>103</v>
      </c>
      <c r="G23" s="328" t="s">
        <v>28</v>
      </c>
      <c r="H23" s="562" t="s">
        <v>295</v>
      </c>
      <c r="I23" s="563"/>
      <c r="J23" s="307" t="s">
        <v>370</v>
      </c>
      <c r="K23" s="566" t="s">
        <v>296</v>
      </c>
      <c r="L23" s="567"/>
      <c r="M23" s="487" t="s">
        <v>47</v>
      </c>
      <c r="N23" s="371" t="s">
        <v>201</v>
      </c>
      <c r="O23" s="507" t="s">
        <v>368</v>
      </c>
      <c r="P23" s="503"/>
      <c r="Q23" s="508"/>
      <c r="R23" s="509"/>
      <c r="S23" s="372" t="s">
        <v>193</v>
      </c>
      <c r="T23" s="500" t="s">
        <v>284</v>
      </c>
      <c r="U23" s="501" t="s">
        <v>371</v>
      </c>
      <c r="V23" s="502" t="s">
        <v>349</v>
      </c>
      <c r="W23" s="503" t="s">
        <v>373</v>
      </c>
      <c r="X23" s="281"/>
      <c r="Y23" s="281"/>
      <c r="Z23" s="281"/>
      <c r="AA23" s="294"/>
      <c r="AB23" s="295"/>
      <c r="AC23" s="347" t="s">
        <v>212</v>
      </c>
      <c r="AD23" s="642" t="str">
        <f>RJ43</f>
        <v>***********************************************محبوبی-****حیدری-****</v>
      </c>
      <c r="AE23" s="643"/>
      <c r="AF23" s="643"/>
      <c r="AG23" s="643"/>
      <c r="AH23" s="643"/>
      <c r="AI23" s="643"/>
      <c r="AJ23" s="643"/>
      <c r="AK23" s="643"/>
      <c r="AL23" s="643"/>
      <c r="AM23" s="643"/>
      <c r="AN23" s="643"/>
      <c r="AO23" s="643"/>
      <c r="AP23" s="643"/>
      <c r="AQ23" s="643"/>
      <c r="AR23" s="644"/>
      <c r="AS23" s="617"/>
      <c r="AT23" s="618"/>
      <c r="AU23" s="618"/>
      <c r="AV23" s="618"/>
      <c r="AW23" s="618"/>
      <c r="AX23" s="619"/>
      <c r="AY23" s="1"/>
      <c r="AZ23" s="1"/>
      <c r="BA23" s="1"/>
      <c r="BB23" s="158">
        <v>19</v>
      </c>
      <c r="BC23" s="159" t="s">
        <v>226</v>
      </c>
      <c r="BD23" s="515" t="s">
        <v>32</v>
      </c>
      <c r="BE23" s="516" t="s">
        <v>32</v>
      </c>
      <c r="BF23" s="515" t="s">
        <v>32</v>
      </c>
      <c r="BG23" s="516" t="s">
        <v>32</v>
      </c>
      <c r="BH23" s="515" t="s">
        <v>32</v>
      </c>
      <c r="BI23" s="516" t="s">
        <v>32</v>
      </c>
      <c r="BJ23" s="515" t="s">
        <v>32</v>
      </c>
      <c r="BK23" s="516" t="s">
        <v>32</v>
      </c>
      <c r="BL23" s="515" t="s">
        <v>32</v>
      </c>
      <c r="BM23" s="516" t="s">
        <v>32</v>
      </c>
      <c r="BN23" s="515" t="s">
        <v>32</v>
      </c>
      <c r="BO23" s="516" t="s">
        <v>32</v>
      </c>
      <c r="BP23" s="515" t="s">
        <v>32</v>
      </c>
      <c r="BQ23" s="516" t="s">
        <v>32</v>
      </c>
      <c r="BR23" s="515" t="s">
        <v>32</v>
      </c>
      <c r="BS23" s="516" t="s">
        <v>32</v>
      </c>
      <c r="BT23" s="515" t="s">
        <v>32</v>
      </c>
      <c r="BU23" s="516" t="s">
        <v>32</v>
      </c>
      <c r="BV23" s="515" t="s">
        <v>32</v>
      </c>
      <c r="BW23" s="516" t="s">
        <v>32</v>
      </c>
      <c r="BX23" s="515" t="s">
        <v>32</v>
      </c>
      <c r="BY23" s="516" t="s">
        <v>32</v>
      </c>
      <c r="BZ23" s="515" t="s">
        <v>32</v>
      </c>
      <c r="CA23" s="516" t="s">
        <v>32</v>
      </c>
      <c r="CB23" s="515" t="s">
        <v>32</v>
      </c>
      <c r="CC23" s="516" t="s">
        <v>32</v>
      </c>
      <c r="CD23" s="515" t="s">
        <v>32</v>
      </c>
      <c r="CE23" s="516" t="s">
        <v>32</v>
      </c>
      <c r="CF23" s="515" t="s">
        <v>32</v>
      </c>
      <c r="CG23" s="516" t="s">
        <v>32</v>
      </c>
      <c r="CH23" s="515" t="s">
        <v>32</v>
      </c>
      <c r="CI23" s="516" t="s">
        <v>32</v>
      </c>
      <c r="CJ23" s="515" t="s">
        <v>32</v>
      </c>
      <c r="CK23" s="516" t="s">
        <v>32</v>
      </c>
      <c r="CL23" s="515" t="s">
        <v>32</v>
      </c>
      <c r="CM23" s="516" t="s">
        <v>32</v>
      </c>
      <c r="CN23" s="515">
        <v>1</v>
      </c>
      <c r="CO23" s="516" t="s">
        <v>32</v>
      </c>
      <c r="CP23" s="515" t="s">
        <v>32</v>
      </c>
      <c r="CQ23" s="516" t="s">
        <v>32</v>
      </c>
      <c r="CR23" s="515" t="s">
        <v>32</v>
      </c>
      <c r="CS23" s="516" t="s">
        <v>32</v>
      </c>
      <c r="CT23" s="515" t="s">
        <v>32</v>
      </c>
      <c r="CU23" s="516" t="s">
        <v>32</v>
      </c>
      <c r="CV23" s="515" t="s">
        <v>32</v>
      </c>
      <c r="CW23" s="516" t="s">
        <v>32</v>
      </c>
      <c r="CX23" s="515" t="s">
        <v>32</v>
      </c>
      <c r="CY23" s="516" t="s">
        <v>32</v>
      </c>
      <c r="CZ23" s="515" t="s">
        <v>32</v>
      </c>
      <c r="DA23" s="516" t="s">
        <v>32</v>
      </c>
      <c r="DB23" s="515" t="s">
        <v>32</v>
      </c>
      <c r="DC23" s="516" t="s">
        <v>32</v>
      </c>
      <c r="DD23" s="515" t="s">
        <v>32</v>
      </c>
      <c r="DE23" s="516" t="s">
        <v>32</v>
      </c>
      <c r="DF23" s="515" t="s">
        <v>32</v>
      </c>
      <c r="DG23" s="516" t="s">
        <v>32</v>
      </c>
      <c r="DH23" s="515" t="s">
        <v>32</v>
      </c>
      <c r="DI23" s="516" t="s">
        <v>32</v>
      </c>
      <c r="DJ23" s="29">
        <f t="shared" si="0"/>
        <v>19</v>
      </c>
      <c r="DK23" s="159" t="s">
        <v>226</v>
      </c>
      <c r="DL23" s="515" t="s">
        <v>32</v>
      </c>
      <c r="DM23" s="516" t="s">
        <v>32</v>
      </c>
      <c r="DN23" s="515" t="s">
        <v>32</v>
      </c>
      <c r="DO23" s="516" t="s">
        <v>32</v>
      </c>
      <c r="DP23" s="515" t="s">
        <v>32</v>
      </c>
      <c r="DQ23" s="516" t="s">
        <v>32</v>
      </c>
      <c r="DR23" s="515" t="s">
        <v>32</v>
      </c>
      <c r="DS23" s="516" t="s">
        <v>32</v>
      </c>
      <c r="DT23" s="29">
        <f t="shared" si="1"/>
        <v>19</v>
      </c>
      <c r="DU23" s="159" t="s">
        <v>226</v>
      </c>
      <c r="DV23" s="163" t="s">
        <v>32</v>
      </c>
      <c r="DW23" s="164" t="s">
        <v>32</v>
      </c>
      <c r="DX23" s="163" t="s">
        <v>32</v>
      </c>
      <c r="DY23" s="164" t="s">
        <v>32</v>
      </c>
      <c r="DZ23" s="163" t="s">
        <v>32</v>
      </c>
      <c r="EA23" s="164" t="s">
        <v>32</v>
      </c>
      <c r="EB23" s="163" t="s">
        <v>32</v>
      </c>
      <c r="EC23" s="164" t="s">
        <v>32</v>
      </c>
      <c r="ED23" s="163" t="s">
        <v>32</v>
      </c>
      <c r="EE23" s="164" t="s">
        <v>32</v>
      </c>
      <c r="EF23" s="163" t="s">
        <v>32</v>
      </c>
      <c r="EG23" s="164" t="s">
        <v>32</v>
      </c>
      <c r="EH23" s="163" t="s">
        <v>32</v>
      </c>
      <c r="EI23" s="164" t="s">
        <v>32</v>
      </c>
      <c r="EJ23" s="163" t="s">
        <v>32</v>
      </c>
      <c r="EK23" s="164" t="s">
        <v>32</v>
      </c>
      <c r="EL23" s="163" t="s">
        <v>32</v>
      </c>
      <c r="EM23" s="164" t="s">
        <v>32</v>
      </c>
      <c r="EN23" s="163" t="s">
        <v>32</v>
      </c>
      <c r="EO23" s="164" t="s">
        <v>32</v>
      </c>
      <c r="EP23" s="229"/>
      <c r="EQ23" s="31"/>
      <c r="ER23" s="7"/>
      <c r="ES23" s="7"/>
      <c r="ET23" s="29">
        <f t="shared" si="2"/>
        <v>19</v>
      </c>
      <c r="EU23" s="159" t="s">
        <v>226</v>
      </c>
      <c r="EV23" s="32" t="str">
        <f t="shared" si="3"/>
        <v>*</v>
      </c>
      <c r="EW23" s="33" t="str">
        <f t="shared" si="4"/>
        <v>*</v>
      </c>
      <c r="EX23" s="32" t="str">
        <f t="shared" si="95"/>
        <v>*</v>
      </c>
      <c r="EY23" s="33" t="str">
        <f t="shared" si="96"/>
        <v>*</v>
      </c>
      <c r="EZ23" s="32" t="str">
        <f t="shared" si="7"/>
        <v>*</v>
      </c>
      <c r="FA23" s="33" t="str">
        <f t="shared" si="8"/>
        <v>*</v>
      </c>
      <c r="FB23" s="32" t="str">
        <f t="shared" si="9"/>
        <v>*</v>
      </c>
      <c r="FC23" s="33" t="str">
        <f t="shared" si="10"/>
        <v>*</v>
      </c>
      <c r="FD23" s="32" t="str">
        <f t="shared" si="11"/>
        <v>*</v>
      </c>
      <c r="FE23" s="33" t="str">
        <f t="shared" si="12"/>
        <v>*</v>
      </c>
      <c r="FF23" s="32" t="str">
        <f t="shared" si="13"/>
        <v>*</v>
      </c>
      <c r="FG23" s="33" t="str">
        <f t="shared" si="14"/>
        <v>*</v>
      </c>
      <c r="FH23" s="32" t="str">
        <f t="shared" si="15"/>
        <v>*</v>
      </c>
      <c r="FI23" s="33" t="str">
        <f t="shared" si="16"/>
        <v>*</v>
      </c>
      <c r="FJ23" s="32" t="str">
        <f t="shared" si="17"/>
        <v>*</v>
      </c>
      <c r="FK23" s="33" t="str">
        <f t="shared" si="18"/>
        <v>*</v>
      </c>
      <c r="FL23" s="32" t="str">
        <f t="shared" si="19"/>
        <v>*</v>
      </c>
      <c r="FM23" s="33" t="str">
        <f t="shared" si="20"/>
        <v>*</v>
      </c>
      <c r="FN23" s="32" t="str">
        <f t="shared" si="21"/>
        <v>*</v>
      </c>
      <c r="FO23" s="33" t="str">
        <f t="shared" si="22"/>
        <v>*</v>
      </c>
      <c r="FP23" s="32" t="str">
        <f t="shared" si="23"/>
        <v>*</v>
      </c>
      <c r="FQ23" s="33" t="str">
        <f t="shared" si="24"/>
        <v>*</v>
      </c>
      <c r="FR23" s="32" t="str">
        <f t="shared" si="25"/>
        <v>*</v>
      </c>
      <c r="FS23" s="33" t="str">
        <f t="shared" si="26"/>
        <v>*</v>
      </c>
      <c r="FT23" s="32" t="str">
        <f t="shared" si="27"/>
        <v>*</v>
      </c>
      <c r="FU23" s="33" t="str">
        <f t="shared" si="28"/>
        <v>*</v>
      </c>
      <c r="FV23" s="32" t="str">
        <f t="shared" si="29"/>
        <v>*</v>
      </c>
      <c r="FW23" s="33" t="str">
        <f t="shared" si="30"/>
        <v>*</v>
      </c>
      <c r="FX23" s="32" t="str">
        <f t="shared" si="31"/>
        <v>*</v>
      </c>
      <c r="FY23" s="33" t="str">
        <f t="shared" si="32"/>
        <v>*</v>
      </c>
      <c r="FZ23" s="32" t="str">
        <f t="shared" si="33"/>
        <v>*</v>
      </c>
      <c r="GA23" s="33" t="str">
        <f t="shared" si="34"/>
        <v>*</v>
      </c>
      <c r="GB23" s="32" t="str">
        <f t="shared" si="35"/>
        <v>*</v>
      </c>
      <c r="GC23" s="33" t="str">
        <f t="shared" si="36"/>
        <v>*</v>
      </c>
      <c r="GD23" s="32" t="str">
        <f t="shared" si="37"/>
        <v>*</v>
      </c>
      <c r="GE23" s="33" t="str">
        <f t="shared" si="38"/>
        <v>*</v>
      </c>
      <c r="GF23" s="32" t="str">
        <f t="shared" si="39"/>
        <v>داداشي-</v>
      </c>
      <c r="GG23" s="33" t="str">
        <f t="shared" si="40"/>
        <v>*</v>
      </c>
      <c r="GH23" s="32" t="str">
        <f t="shared" si="41"/>
        <v>*</v>
      </c>
      <c r="GI23" s="33" t="str">
        <f t="shared" si="42"/>
        <v>*</v>
      </c>
      <c r="GJ23" s="32" t="str">
        <f t="shared" si="43"/>
        <v>*</v>
      </c>
      <c r="GK23" s="33" t="str">
        <f t="shared" si="44"/>
        <v>*</v>
      </c>
      <c r="GL23" s="32" t="str">
        <f t="shared" si="45"/>
        <v>*</v>
      </c>
      <c r="GM23" s="33" t="str">
        <f t="shared" si="46"/>
        <v>*</v>
      </c>
      <c r="GN23" s="32" t="str">
        <f t="shared" si="47"/>
        <v>*</v>
      </c>
      <c r="GO23" s="33" t="str">
        <f t="shared" si="48"/>
        <v>*</v>
      </c>
      <c r="GP23" s="32" t="str">
        <f t="shared" si="49"/>
        <v>*</v>
      </c>
      <c r="GQ23" s="33" t="str">
        <f t="shared" si="50"/>
        <v>*</v>
      </c>
      <c r="GR23" s="32" t="str">
        <f t="shared" si="51"/>
        <v>*</v>
      </c>
      <c r="GS23" s="33" t="str">
        <f t="shared" si="52"/>
        <v>*</v>
      </c>
      <c r="GT23" s="32" t="str">
        <f t="shared" si="53"/>
        <v>*</v>
      </c>
      <c r="GU23" s="33" t="str">
        <f t="shared" si="54"/>
        <v>*</v>
      </c>
      <c r="GV23" s="32" t="str">
        <f t="shared" si="55"/>
        <v>*</v>
      </c>
      <c r="GW23" s="33" t="str">
        <f t="shared" si="56"/>
        <v>*</v>
      </c>
      <c r="GX23" s="32" t="str">
        <f t="shared" si="57"/>
        <v>*</v>
      </c>
      <c r="GY23" s="33" t="str">
        <f t="shared" si="58"/>
        <v>*</v>
      </c>
      <c r="GZ23" s="32" t="str">
        <f t="shared" si="59"/>
        <v>*</v>
      </c>
      <c r="HA23" s="33" t="str">
        <f t="shared" si="60"/>
        <v>*</v>
      </c>
      <c r="HB23" s="29">
        <f t="shared" si="61"/>
        <v>19</v>
      </c>
      <c r="HC23" s="30" t="str">
        <f t="shared" si="99"/>
        <v>پنجشنبه</v>
      </c>
      <c r="HD23" s="32" t="str">
        <f t="shared" si="62"/>
        <v>*</v>
      </c>
      <c r="HE23" s="33" t="str">
        <f t="shared" si="63"/>
        <v>*</v>
      </c>
      <c r="HF23" s="32" t="str">
        <f t="shared" si="64"/>
        <v>*</v>
      </c>
      <c r="HG23" s="33" t="str">
        <f t="shared" si="65"/>
        <v>*</v>
      </c>
      <c r="HH23" s="32" t="str">
        <f t="shared" si="66"/>
        <v>*</v>
      </c>
      <c r="HI23" s="33" t="str">
        <f t="shared" si="67"/>
        <v>*</v>
      </c>
      <c r="HJ23" s="32" t="str">
        <f t="shared" si="68"/>
        <v>*</v>
      </c>
      <c r="HK23" s="33" t="str">
        <f t="shared" si="69"/>
        <v>*</v>
      </c>
      <c r="HL23" s="29">
        <f t="shared" si="70"/>
        <v>19</v>
      </c>
      <c r="HM23" s="30" t="str">
        <f t="shared" si="100"/>
        <v>پنجشنبه</v>
      </c>
      <c r="HN23" s="32" t="str">
        <f t="shared" si="71"/>
        <v>*</v>
      </c>
      <c r="HO23" s="33" t="str">
        <f t="shared" si="72"/>
        <v>*</v>
      </c>
      <c r="HP23" s="32" t="str">
        <f t="shared" si="73"/>
        <v>*</v>
      </c>
      <c r="HQ23" s="33" t="str">
        <f t="shared" si="74"/>
        <v>*</v>
      </c>
      <c r="HR23" s="32" t="str">
        <f t="shared" si="75"/>
        <v>*</v>
      </c>
      <c r="HS23" s="33" t="str">
        <f t="shared" si="76"/>
        <v>*</v>
      </c>
      <c r="HT23" s="32" t="str">
        <f t="shared" si="77"/>
        <v>*</v>
      </c>
      <c r="HU23" s="33" t="str">
        <f t="shared" si="78"/>
        <v>*</v>
      </c>
      <c r="HV23" s="32" t="str">
        <f t="shared" si="79"/>
        <v>*</v>
      </c>
      <c r="HW23" s="33" t="str">
        <f t="shared" si="80"/>
        <v>*</v>
      </c>
      <c r="HX23" s="32" t="str">
        <f t="shared" si="81"/>
        <v>*</v>
      </c>
      <c r="HY23" s="33" t="str">
        <f t="shared" si="82"/>
        <v>*</v>
      </c>
      <c r="HZ23" s="32" t="str">
        <f t="shared" si="83"/>
        <v>*</v>
      </c>
      <c r="IA23" s="33" t="str">
        <f t="shared" si="84"/>
        <v>*</v>
      </c>
      <c r="IB23" s="32" t="str">
        <f t="shared" si="85"/>
        <v>*</v>
      </c>
      <c r="IC23" s="33" t="str">
        <f t="shared" si="86"/>
        <v>*</v>
      </c>
      <c r="ID23" s="32" t="str">
        <f t="shared" si="87"/>
        <v>*</v>
      </c>
      <c r="IE23" s="33" t="str">
        <f t="shared" si="88"/>
        <v>*</v>
      </c>
      <c r="IF23" s="32" t="str">
        <f t="shared" si="89"/>
        <v>*</v>
      </c>
      <c r="IG23" s="33" t="str">
        <f t="shared" si="90"/>
        <v>*</v>
      </c>
      <c r="IH23" s="32"/>
      <c r="II23" s="33"/>
      <c r="IJ23" s="32"/>
      <c r="IK23" s="33"/>
      <c r="IL23" s="32"/>
      <c r="IM23" s="33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1"/>
      <c r="QU23" s="1"/>
      <c r="QV23" s="1"/>
      <c r="QW23" s="1"/>
      <c r="QX23" s="1"/>
      <c r="QY23" s="1"/>
      <c r="QZ23" s="1"/>
      <c r="RA23" s="1"/>
      <c r="RB23" s="1"/>
      <c r="RC23" s="21"/>
      <c r="RD23" s="335">
        <f t="shared" si="91"/>
        <v>19</v>
      </c>
      <c r="RE23" s="30" t="str">
        <f t="shared" si="101"/>
        <v>پنجشنبه</v>
      </c>
      <c r="RF23" s="34" t="s">
        <v>33</v>
      </c>
      <c r="RG23" s="115" t="str">
        <f t="shared" si="92"/>
        <v>******************داداشي-*************</v>
      </c>
      <c r="RH23" s="116"/>
      <c r="RI23" s="336">
        <v>19</v>
      </c>
      <c r="RJ23" s="115" t="str">
        <f t="shared" si="93"/>
        <v>********************************</v>
      </c>
      <c r="RK23" s="105"/>
      <c r="RL23" s="335">
        <f t="shared" si="94"/>
        <v>19</v>
      </c>
      <c r="RM23" s="30" t="str">
        <f t="shared" si="102"/>
        <v>پنجشنبه</v>
      </c>
      <c r="RN23" s="36" t="s">
        <v>29</v>
      </c>
      <c r="RO23" s="707" t="str">
        <f t="shared" si="97"/>
        <v>***********</v>
      </c>
      <c r="RP23" s="709"/>
      <c r="RQ23" s="35" t="s">
        <v>34</v>
      </c>
      <c r="RR23" s="707" t="str">
        <f t="shared" si="98"/>
        <v>***********</v>
      </c>
      <c r="RS23" s="708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</row>
    <row r="24" spans="1:507" s="2" customFormat="1" ht="72" customHeight="1" thickTop="1" thickBot="1">
      <c r="A24" s="373" t="s">
        <v>290</v>
      </c>
      <c r="B24" s="374" t="s">
        <v>307</v>
      </c>
      <c r="C24" s="375"/>
      <c r="D24" s="376"/>
      <c r="E24" s="312"/>
      <c r="F24" s="329" t="s">
        <v>106</v>
      </c>
      <c r="G24" s="330" t="s">
        <v>28</v>
      </c>
      <c r="H24" s="562" t="s">
        <v>202</v>
      </c>
      <c r="I24" s="563"/>
      <c r="J24" s="307" t="s">
        <v>15</v>
      </c>
      <c r="K24" s="566" t="s">
        <v>225</v>
      </c>
      <c r="L24" s="567"/>
      <c r="M24" s="303"/>
      <c r="N24" s="377" t="s">
        <v>198</v>
      </c>
      <c r="O24" s="510" t="s">
        <v>204</v>
      </c>
      <c r="P24" s="506"/>
      <c r="Q24" s="506"/>
      <c r="R24" s="511"/>
      <c r="S24" s="378" t="s">
        <v>193</v>
      </c>
      <c r="T24" s="504" t="s">
        <v>359</v>
      </c>
      <c r="U24" s="505"/>
      <c r="V24" s="497"/>
      <c r="W24" s="506"/>
      <c r="X24" s="297"/>
      <c r="Y24" s="297"/>
      <c r="Z24" s="296"/>
      <c r="AA24" s="297"/>
      <c r="AB24" s="298"/>
      <c r="AC24" s="334" t="s">
        <v>213</v>
      </c>
      <c r="AD24" s="645" t="str">
        <f>RJ7</f>
        <v>********************************</v>
      </c>
      <c r="AE24" s="646"/>
      <c r="AF24" s="646"/>
      <c r="AG24" s="646"/>
      <c r="AH24" s="646"/>
      <c r="AI24" s="646"/>
      <c r="AJ24" s="646"/>
      <c r="AK24" s="646"/>
      <c r="AL24" s="646"/>
      <c r="AM24" s="646"/>
      <c r="AN24" s="646"/>
      <c r="AO24" s="646"/>
      <c r="AP24" s="646"/>
      <c r="AQ24" s="646"/>
      <c r="AR24" s="647"/>
      <c r="AS24" s="617"/>
      <c r="AT24" s="618"/>
      <c r="AU24" s="618"/>
      <c r="AV24" s="618"/>
      <c r="AW24" s="618"/>
      <c r="AX24" s="619"/>
      <c r="AY24" s="1"/>
      <c r="AZ24" s="1"/>
      <c r="BA24" s="1"/>
      <c r="BB24" s="158">
        <v>20</v>
      </c>
      <c r="BC24" s="159" t="s">
        <v>38</v>
      </c>
      <c r="BD24" s="515" t="s">
        <v>32</v>
      </c>
      <c r="BE24" s="516" t="s">
        <v>32</v>
      </c>
      <c r="BF24" s="515" t="s">
        <v>32</v>
      </c>
      <c r="BG24" s="516" t="s">
        <v>32</v>
      </c>
      <c r="BH24" s="515" t="s">
        <v>32</v>
      </c>
      <c r="BI24" s="516" t="s">
        <v>32</v>
      </c>
      <c r="BJ24" s="515" t="s">
        <v>32</v>
      </c>
      <c r="BK24" s="516" t="s">
        <v>32</v>
      </c>
      <c r="BL24" s="515" t="s">
        <v>32</v>
      </c>
      <c r="BM24" s="516" t="s">
        <v>32</v>
      </c>
      <c r="BN24" s="515" t="s">
        <v>32</v>
      </c>
      <c r="BO24" s="516" t="s">
        <v>32</v>
      </c>
      <c r="BP24" s="515" t="s">
        <v>32</v>
      </c>
      <c r="BQ24" s="516" t="s">
        <v>32</v>
      </c>
      <c r="BR24" s="515" t="s">
        <v>32</v>
      </c>
      <c r="BS24" s="516" t="s">
        <v>32</v>
      </c>
      <c r="BT24" s="515" t="s">
        <v>32</v>
      </c>
      <c r="BU24" s="516" t="s">
        <v>32</v>
      </c>
      <c r="BV24" s="515" t="s">
        <v>32</v>
      </c>
      <c r="BW24" s="516" t="s">
        <v>32</v>
      </c>
      <c r="BX24" s="515" t="s">
        <v>32</v>
      </c>
      <c r="BY24" s="516" t="s">
        <v>32</v>
      </c>
      <c r="BZ24" s="515" t="s">
        <v>32</v>
      </c>
      <c r="CA24" s="516" t="s">
        <v>32</v>
      </c>
      <c r="CB24" s="515" t="s">
        <v>32</v>
      </c>
      <c r="CC24" s="516" t="s">
        <v>32</v>
      </c>
      <c r="CD24" s="515" t="s">
        <v>32</v>
      </c>
      <c r="CE24" s="516" t="s">
        <v>32</v>
      </c>
      <c r="CF24" s="515" t="s">
        <v>32</v>
      </c>
      <c r="CG24" s="516" t="s">
        <v>32</v>
      </c>
      <c r="CH24" s="515" t="s">
        <v>32</v>
      </c>
      <c r="CI24" s="516" t="s">
        <v>32</v>
      </c>
      <c r="CJ24" s="515" t="s">
        <v>32</v>
      </c>
      <c r="CK24" s="516" t="s">
        <v>32</v>
      </c>
      <c r="CL24" s="515" t="s">
        <v>32</v>
      </c>
      <c r="CM24" s="516" t="s">
        <v>32</v>
      </c>
      <c r="CN24" s="515" t="s">
        <v>32</v>
      </c>
      <c r="CO24" s="516" t="s">
        <v>32</v>
      </c>
      <c r="CP24" s="515" t="s">
        <v>32</v>
      </c>
      <c r="CQ24" s="516" t="s">
        <v>32</v>
      </c>
      <c r="CR24" s="515" t="s">
        <v>32</v>
      </c>
      <c r="CS24" s="516" t="s">
        <v>32</v>
      </c>
      <c r="CT24" s="515" t="s">
        <v>32</v>
      </c>
      <c r="CU24" s="516" t="s">
        <v>32</v>
      </c>
      <c r="CV24" s="515" t="s">
        <v>32</v>
      </c>
      <c r="CW24" s="516" t="s">
        <v>32</v>
      </c>
      <c r="CX24" s="515" t="s">
        <v>32</v>
      </c>
      <c r="CY24" s="516" t="s">
        <v>32</v>
      </c>
      <c r="CZ24" s="515" t="s">
        <v>32</v>
      </c>
      <c r="DA24" s="516" t="s">
        <v>32</v>
      </c>
      <c r="DB24" s="515" t="s">
        <v>32</v>
      </c>
      <c r="DC24" s="516" t="s">
        <v>32</v>
      </c>
      <c r="DD24" s="515" t="s">
        <v>32</v>
      </c>
      <c r="DE24" s="516" t="s">
        <v>32</v>
      </c>
      <c r="DF24" s="515" t="s">
        <v>32</v>
      </c>
      <c r="DG24" s="516" t="s">
        <v>32</v>
      </c>
      <c r="DH24" s="515" t="s">
        <v>32</v>
      </c>
      <c r="DI24" s="516" t="s">
        <v>32</v>
      </c>
      <c r="DJ24" s="29">
        <f t="shared" si="0"/>
        <v>20</v>
      </c>
      <c r="DK24" s="159" t="s">
        <v>38</v>
      </c>
      <c r="DL24" s="515" t="s">
        <v>32</v>
      </c>
      <c r="DM24" s="516" t="s">
        <v>32</v>
      </c>
      <c r="DN24" s="515" t="s">
        <v>32</v>
      </c>
      <c r="DO24" s="516" t="s">
        <v>32</v>
      </c>
      <c r="DP24" s="515" t="s">
        <v>32</v>
      </c>
      <c r="DQ24" s="516" t="s">
        <v>32</v>
      </c>
      <c r="DR24" s="515" t="s">
        <v>32</v>
      </c>
      <c r="DS24" s="516" t="s">
        <v>32</v>
      </c>
      <c r="DT24" s="29">
        <f t="shared" si="1"/>
        <v>20</v>
      </c>
      <c r="DU24" s="159" t="s">
        <v>38</v>
      </c>
      <c r="DV24" s="163" t="s">
        <v>32</v>
      </c>
      <c r="DW24" s="164" t="s">
        <v>32</v>
      </c>
      <c r="DX24" s="163" t="s">
        <v>32</v>
      </c>
      <c r="DY24" s="164" t="s">
        <v>32</v>
      </c>
      <c r="DZ24" s="163" t="s">
        <v>32</v>
      </c>
      <c r="EA24" s="164" t="s">
        <v>32</v>
      </c>
      <c r="EB24" s="163" t="s">
        <v>32</v>
      </c>
      <c r="EC24" s="164" t="s">
        <v>32</v>
      </c>
      <c r="ED24" s="163" t="s">
        <v>32</v>
      </c>
      <c r="EE24" s="164" t="s">
        <v>32</v>
      </c>
      <c r="EF24" s="163" t="s">
        <v>32</v>
      </c>
      <c r="EG24" s="164" t="s">
        <v>32</v>
      </c>
      <c r="EH24" s="163" t="s">
        <v>32</v>
      </c>
      <c r="EI24" s="164" t="s">
        <v>32</v>
      </c>
      <c r="EJ24" s="163" t="s">
        <v>32</v>
      </c>
      <c r="EK24" s="164" t="s">
        <v>32</v>
      </c>
      <c r="EL24" s="163" t="s">
        <v>32</v>
      </c>
      <c r="EM24" s="164" t="s">
        <v>32</v>
      </c>
      <c r="EN24" s="163" t="s">
        <v>32</v>
      </c>
      <c r="EO24" s="164" t="s">
        <v>32</v>
      </c>
      <c r="EP24" s="229"/>
      <c r="EQ24" s="31"/>
      <c r="ER24" s="7"/>
      <c r="ES24" s="7"/>
      <c r="ET24" s="29">
        <f t="shared" si="2"/>
        <v>20</v>
      </c>
      <c r="EU24" s="159" t="s">
        <v>38</v>
      </c>
      <c r="EV24" s="32" t="str">
        <f t="shared" si="3"/>
        <v>*</v>
      </c>
      <c r="EW24" s="33" t="str">
        <f t="shared" si="4"/>
        <v>*</v>
      </c>
      <c r="EX24" s="32" t="str">
        <f t="shared" si="95"/>
        <v>*</v>
      </c>
      <c r="EY24" s="33" t="str">
        <f t="shared" si="96"/>
        <v>*</v>
      </c>
      <c r="EZ24" s="32" t="str">
        <f t="shared" si="7"/>
        <v>*</v>
      </c>
      <c r="FA24" s="33" t="str">
        <f t="shared" si="8"/>
        <v>*</v>
      </c>
      <c r="FB24" s="32" t="str">
        <f t="shared" si="9"/>
        <v>*</v>
      </c>
      <c r="FC24" s="33" t="str">
        <f t="shared" si="10"/>
        <v>*</v>
      </c>
      <c r="FD24" s="32" t="str">
        <f t="shared" si="11"/>
        <v>*</v>
      </c>
      <c r="FE24" s="33" t="str">
        <f t="shared" si="12"/>
        <v>*</v>
      </c>
      <c r="FF24" s="32" t="str">
        <f t="shared" si="13"/>
        <v>*</v>
      </c>
      <c r="FG24" s="33" t="str">
        <f t="shared" si="14"/>
        <v>*</v>
      </c>
      <c r="FH24" s="32" t="str">
        <f t="shared" si="15"/>
        <v>*</v>
      </c>
      <c r="FI24" s="33" t="str">
        <f t="shared" si="16"/>
        <v>*</v>
      </c>
      <c r="FJ24" s="32" t="str">
        <f t="shared" si="17"/>
        <v>*</v>
      </c>
      <c r="FK24" s="33" t="str">
        <f t="shared" si="18"/>
        <v>*</v>
      </c>
      <c r="FL24" s="32" t="str">
        <f t="shared" si="19"/>
        <v>*</v>
      </c>
      <c r="FM24" s="33" t="str">
        <f t="shared" si="20"/>
        <v>*</v>
      </c>
      <c r="FN24" s="32" t="str">
        <f t="shared" si="21"/>
        <v>*</v>
      </c>
      <c r="FO24" s="33" t="str">
        <f t="shared" si="22"/>
        <v>*</v>
      </c>
      <c r="FP24" s="32" t="str">
        <f t="shared" si="23"/>
        <v>*</v>
      </c>
      <c r="FQ24" s="33" t="str">
        <f t="shared" si="24"/>
        <v>*</v>
      </c>
      <c r="FR24" s="32" t="str">
        <f t="shared" si="25"/>
        <v>*</v>
      </c>
      <c r="FS24" s="33" t="str">
        <f t="shared" si="26"/>
        <v>*</v>
      </c>
      <c r="FT24" s="32" t="str">
        <f t="shared" si="27"/>
        <v>*</v>
      </c>
      <c r="FU24" s="33" t="str">
        <f t="shared" si="28"/>
        <v>*</v>
      </c>
      <c r="FV24" s="32" t="str">
        <f t="shared" si="29"/>
        <v>*</v>
      </c>
      <c r="FW24" s="33" t="str">
        <f t="shared" si="30"/>
        <v>*</v>
      </c>
      <c r="FX24" s="32" t="str">
        <f t="shared" si="31"/>
        <v>*</v>
      </c>
      <c r="FY24" s="33" t="str">
        <f t="shared" si="32"/>
        <v>*</v>
      </c>
      <c r="FZ24" s="32" t="str">
        <f t="shared" si="33"/>
        <v>*</v>
      </c>
      <c r="GA24" s="33" t="str">
        <f t="shared" si="34"/>
        <v>*</v>
      </c>
      <c r="GB24" s="32" t="str">
        <f t="shared" si="35"/>
        <v>*</v>
      </c>
      <c r="GC24" s="33" t="str">
        <f t="shared" si="36"/>
        <v>*</v>
      </c>
      <c r="GD24" s="32" t="str">
        <f t="shared" si="37"/>
        <v>*</v>
      </c>
      <c r="GE24" s="33" t="str">
        <f t="shared" si="38"/>
        <v>*</v>
      </c>
      <c r="GF24" s="32" t="str">
        <f t="shared" si="39"/>
        <v>*</v>
      </c>
      <c r="GG24" s="33" t="str">
        <f t="shared" si="40"/>
        <v>*</v>
      </c>
      <c r="GH24" s="32" t="str">
        <f t="shared" si="41"/>
        <v>*</v>
      </c>
      <c r="GI24" s="33" t="str">
        <f t="shared" si="42"/>
        <v>*</v>
      </c>
      <c r="GJ24" s="32" t="str">
        <f t="shared" si="43"/>
        <v>*</v>
      </c>
      <c r="GK24" s="33" t="str">
        <f t="shared" si="44"/>
        <v>*</v>
      </c>
      <c r="GL24" s="32" t="str">
        <f t="shared" si="45"/>
        <v>*</v>
      </c>
      <c r="GM24" s="33" t="str">
        <f t="shared" si="46"/>
        <v>*</v>
      </c>
      <c r="GN24" s="32" t="str">
        <f t="shared" si="47"/>
        <v>*</v>
      </c>
      <c r="GO24" s="33" t="str">
        <f t="shared" si="48"/>
        <v>*</v>
      </c>
      <c r="GP24" s="32" t="str">
        <f t="shared" si="49"/>
        <v>*</v>
      </c>
      <c r="GQ24" s="33" t="str">
        <f t="shared" si="50"/>
        <v>*</v>
      </c>
      <c r="GR24" s="32" t="str">
        <f t="shared" si="51"/>
        <v>*</v>
      </c>
      <c r="GS24" s="33" t="str">
        <f t="shared" si="52"/>
        <v>*</v>
      </c>
      <c r="GT24" s="32" t="str">
        <f t="shared" si="53"/>
        <v>*</v>
      </c>
      <c r="GU24" s="33" t="str">
        <f t="shared" si="54"/>
        <v>*</v>
      </c>
      <c r="GV24" s="32" t="str">
        <f t="shared" si="55"/>
        <v>*</v>
      </c>
      <c r="GW24" s="33" t="str">
        <f t="shared" si="56"/>
        <v>*</v>
      </c>
      <c r="GX24" s="32" t="str">
        <f t="shared" si="57"/>
        <v>*</v>
      </c>
      <c r="GY24" s="33" t="str">
        <f t="shared" si="58"/>
        <v>*</v>
      </c>
      <c r="GZ24" s="32" t="str">
        <f t="shared" si="59"/>
        <v>*</v>
      </c>
      <c r="HA24" s="33" t="str">
        <f t="shared" si="60"/>
        <v>*</v>
      </c>
      <c r="HB24" s="29">
        <f t="shared" si="61"/>
        <v>20</v>
      </c>
      <c r="HC24" s="30" t="str">
        <f t="shared" si="99"/>
        <v>جمعه</v>
      </c>
      <c r="HD24" s="32" t="str">
        <f t="shared" si="62"/>
        <v>*</v>
      </c>
      <c r="HE24" s="33" t="str">
        <f t="shared" si="63"/>
        <v>*</v>
      </c>
      <c r="HF24" s="32" t="str">
        <f t="shared" si="64"/>
        <v>*</v>
      </c>
      <c r="HG24" s="33" t="str">
        <f t="shared" si="65"/>
        <v>*</v>
      </c>
      <c r="HH24" s="32" t="str">
        <f t="shared" si="66"/>
        <v>*</v>
      </c>
      <c r="HI24" s="33" t="str">
        <f t="shared" si="67"/>
        <v>*</v>
      </c>
      <c r="HJ24" s="32" t="str">
        <f t="shared" si="68"/>
        <v>*</v>
      </c>
      <c r="HK24" s="33" t="str">
        <f t="shared" si="69"/>
        <v>*</v>
      </c>
      <c r="HL24" s="29">
        <f t="shared" si="70"/>
        <v>20</v>
      </c>
      <c r="HM24" s="30" t="str">
        <f t="shared" si="100"/>
        <v>جمعه</v>
      </c>
      <c r="HN24" s="32" t="str">
        <f t="shared" si="71"/>
        <v>*</v>
      </c>
      <c r="HO24" s="33" t="str">
        <f t="shared" si="72"/>
        <v>*</v>
      </c>
      <c r="HP24" s="32" t="str">
        <f t="shared" si="73"/>
        <v>*</v>
      </c>
      <c r="HQ24" s="33" t="str">
        <f t="shared" si="74"/>
        <v>*</v>
      </c>
      <c r="HR24" s="32" t="str">
        <f t="shared" si="75"/>
        <v>*</v>
      </c>
      <c r="HS24" s="33" t="str">
        <f t="shared" si="76"/>
        <v>*</v>
      </c>
      <c r="HT24" s="32" t="str">
        <f t="shared" si="77"/>
        <v>*</v>
      </c>
      <c r="HU24" s="33" t="str">
        <f t="shared" si="78"/>
        <v>*</v>
      </c>
      <c r="HV24" s="32" t="str">
        <f t="shared" si="79"/>
        <v>*</v>
      </c>
      <c r="HW24" s="33" t="str">
        <f t="shared" si="80"/>
        <v>*</v>
      </c>
      <c r="HX24" s="32" t="str">
        <f t="shared" si="81"/>
        <v>*</v>
      </c>
      <c r="HY24" s="33" t="str">
        <f t="shared" si="82"/>
        <v>*</v>
      </c>
      <c r="HZ24" s="32" t="str">
        <f t="shared" si="83"/>
        <v>*</v>
      </c>
      <c r="IA24" s="33" t="str">
        <f t="shared" si="84"/>
        <v>*</v>
      </c>
      <c r="IB24" s="32" t="str">
        <f t="shared" si="85"/>
        <v>*</v>
      </c>
      <c r="IC24" s="33" t="str">
        <f t="shared" si="86"/>
        <v>*</v>
      </c>
      <c r="ID24" s="32" t="str">
        <f t="shared" si="87"/>
        <v>*</v>
      </c>
      <c r="IE24" s="33" t="str">
        <f t="shared" si="88"/>
        <v>*</v>
      </c>
      <c r="IF24" s="32" t="str">
        <f t="shared" si="89"/>
        <v>*</v>
      </c>
      <c r="IG24" s="33" t="str">
        <f t="shared" si="90"/>
        <v>*</v>
      </c>
      <c r="IH24" s="32"/>
      <c r="II24" s="33"/>
      <c r="IJ24" s="32"/>
      <c r="IK24" s="33"/>
      <c r="IL24" s="32"/>
      <c r="IM24" s="33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1"/>
      <c r="QU24" s="1"/>
      <c r="QV24" s="1"/>
      <c r="QW24" s="1"/>
      <c r="QX24" s="1"/>
      <c r="QY24" s="1"/>
      <c r="QZ24" s="1"/>
      <c r="RA24" s="1"/>
      <c r="RB24" s="1"/>
      <c r="RC24" s="21"/>
      <c r="RD24" s="335">
        <f t="shared" si="91"/>
        <v>20</v>
      </c>
      <c r="RE24" s="30" t="str">
        <f t="shared" si="101"/>
        <v>جمعه</v>
      </c>
      <c r="RF24" s="34" t="s">
        <v>33</v>
      </c>
      <c r="RG24" s="115" t="str">
        <f t="shared" si="92"/>
        <v>********************************</v>
      </c>
      <c r="RH24" s="116"/>
      <c r="RI24" s="336">
        <v>20</v>
      </c>
      <c r="RJ24" s="115" t="str">
        <f t="shared" si="93"/>
        <v>********************************</v>
      </c>
      <c r="RK24" s="105"/>
      <c r="RL24" s="335">
        <f t="shared" si="94"/>
        <v>20</v>
      </c>
      <c r="RM24" s="30" t="str">
        <f t="shared" si="102"/>
        <v>جمعه</v>
      </c>
      <c r="RN24" s="36" t="s">
        <v>29</v>
      </c>
      <c r="RO24" s="707" t="str">
        <f t="shared" si="97"/>
        <v>***********</v>
      </c>
      <c r="RP24" s="709"/>
      <c r="RQ24" s="35" t="s">
        <v>34</v>
      </c>
      <c r="RR24" s="707" t="str">
        <f t="shared" si="98"/>
        <v>***********</v>
      </c>
      <c r="RS24" s="708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</row>
    <row r="25" spans="1:507" s="2" customFormat="1" ht="72" customHeight="1" thickTop="1" thickBot="1">
      <c r="A25" s="550" t="s">
        <v>291</v>
      </c>
      <c r="B25" s="552" t="s">
        <v>231</v>
      </c>
      <c r="C25" s="474" t="s">
        <v>181</v>
      </c>
      <c r="D25" s="475" t="s">
        <v>159</v>
      </c>
      <c r="E25" s="313"/>
      <c r="F25" s="338" t="s">
        <v>293</v>
      </c>
      <c r="G25" s="339" t="s">
        <v>28</v>
      </c>
      <c r="H25" s="564" t="s">
        <v>294</v>
      </c>
      <c r="I25" s="565"/>
      <c r="J25" s="491" t="s">
        <v>343</v>
      </c>
      <c r="K25" s="558" t="s">
        <v>225</v>
      </c>
      <c r="L25" s="559"/>
      <c r="M25" s="491"/>
      <c r="N25" s="381" t="s">
        <v>191</v>
      </c>
      <c r="O25" s="491" t="s">
        <v>82</v>
      </c>
      <c r="P25" s="381" t="s">
        <v>192</v>
      </c>
      <c r="Q25" s="486" t="s">
        <v>209</v>
      </c>
      <c r="R25" s="488" t="s">
        <v>163</v>
      </c>
      <c r="S25" s="489" t="s">
        <v>168</v>
      </c>
      <c r="T25" s="489"/>
      <c r="U25" s="490"/>
      <c r="V25" s="381" t="s">
        <v>131</v>
      </c>
      <c r="W25" s="300"/>
      <c r="X25" s="301"/>
      <c r="Y25" s="382" t="s">
        <v>199</v>
      </c>
      <c r="Z25" s="299" t="s">
        <v>184</v>
      </c>
      <c r="AA25" s="383"/>
      <c r="AB25" s="384"/>
      <c r="AC25" s="343" t="s">
        <v>214</v>
      </c>
      <c r="AD25" s="612" t="str">
        <f>RI79</f>
        <v>******آجعفری-**********</v>
      </c>
      <c r="AE25" s="607"/>
      <c r="AF25" s="607"/>
      <c r="AG25" s="607"/>
      <c r="AH25" s="607"/>
      <c r="AI25" s="607"/>
      <c r="AJ25" s="607"/>
      <c r="AK25" s="607"/>
      <c r="AL25" s="613"/>
      <c r="AM25" s="344" t="s">
        <v>211</v>
      </c>
      <c r="AN25" s="607" t="str">
        <f>RI115</f>
        <v>*******************</v>
      </c>
      <c r="AO25" s="607"/>
      <c r="AP25" s="607"/>
      <c r="AQ25" s="607"/>
      <c r="AR25" s="608"/>
      <c r="AS25" s="617"/>
      <c r="AT25" s="618"/>
      <c r="AU25" s="618"/>
      <c r="AV25" s="618"/>
      <c r="AW25" s="618"/>
      <c r="AX25" s="619"/>
      <c r="AY25" s="1"/>
      <c r="AZ25" s="1"/>
      <c r="BA25" s="1"/>
      <c r="BB25" s="158">
        <v>21</v>
      </c>
      <c r="BC25" s="159" t="s">
        <v>285</v>
      </c>
      <c r="BD25" s="515" t="s">
        <v>32</v>
      </c>
      <c r="BE25" s="516" t="s">
        <v>32</v>
      </c>
      <c r="BF25" s="515" t="s">
        <v>32</v>
      </c>
      <c r="BG25" s="516" t="s">
        <v>32</v>
      </c>
      <c r="BH25" s="515" t="s">
        <v>32</v>
      </c>
      <c r="BI25" s="516" t="s">
        <v>32</v>
      </c>
      <c r="BJ25" s="515" t="s">
        <v>32</v>
      </c>
      <c r="BK25" s="516" t="s">
        <v>32</v>
      </c>
      <c r="BL25" s="515" t="s">
        <v>32</v>
      </c>
      <c r="BM25" s="516" t="s">
        <v>32</v>
      </c>
      <c r="BN25" s="515" t="s">
        <v>32</v>
      </c>
      <c r="BO25" s="516" t="s">
        <v>32</v>
      </c>
      <c r="BP25" s="515" t="s">
        <v>32</v>
      </c>
      <c r="BQ25" s="516" t="s">
        <v>32</v>
      </c>
      <c r="BR25" s="515" t="s">
        <v>32</v>
      </c>
      <c r="BS25" s="516" t="s">
        <v>32</v>
      </c>
      <c r="BT25" s="515" t="s">
        <v>32</v>
      </c>
      <c r="BU25" s="516" t="s">
        <v>32</v>
      </c>
      <c r="BV25" s="515" t="s">
        <v>32</v>
      </c>
      <c r="BW25" s="516" t="s">
        <v>32</v>
      </c>
      <c r="BX25" s="515" t="s">
        <v>32</v>
      </c>
      <c r="BY25" s="516" t="s">
        <v>32</v>
      </c>
      <c r="BZ25" s="515" t="s">
        <v>32</v>
      </c>
      <c r="CA25" s="516" t="s">
        <v>32</v>
      </c>
      <c r="CB25" s="515" t="s">
        <v>32</v>
      </c>
      <c r="CC25" s="516" t="s">
        <v>32</v>
      </c>
      <c r="CD25" s="515" t="s">
        <v>32</v>
      </c>
      <c r="CE25" s="516" t="s">
        <v>32</v>
      </c>
      <c r="CF25" s="515" t="s">
        <v>32</v>
      </c>
      <c r="CG25" s="516" t="s">
        <v>32</v>
      </c>
      <c r="CH25" s="515" t="s">
        <v>32</v>
      </c>
      <c r="CI25" s="516" t="s">
        <v>32</v>
      </c>
      <c r="CJ25" s="515" t="s">
        <v>32</v>
      </c>
      <c r="CK25" s="516" t="s">
        <v>32</v>
      </c>
      <c r="CL25" s="515" t="s">
        <v>32</v>
      </c>
      <c r="CM25" s="516" t="s">
        <v>32</v>
      </c>
      <c r="CN25" s="515">
        <v>1</v>
      </c>
      <c r="CO25" s="516" t="s">
        <v>32</v>
      </c>
      <c r="CP25" s="515" t="s">
        <v>32</v>
      </c>
      <c r="CQ25" s="516" t="s">
        <v>32</v>
      </c>
      <c r="CR25" s="515" t="s">
        <v>32</v>
      </c>
      <c r="CS25" s="516" t="s">
        <v>32</v>
      </c>
      <c r="CT25" s="515" t="s">
        <v>32</v>
      </c>
      <c r="CU25" s="516" t="s">
        <v>32</v>
      </c>
      <c r="CV25" s="515" t="s">
        <v>32</v>
      </c>
      <c r="CW25" s="516" t="s">
        <v>32</v>
      </c>
      <c r="CX25" s="515" t="s">
        <v>32</v>
      </c>
      <c r="CY25" s="516" t="s">
        <v>32</v>
      </c>
      <c r="CZ25" s="515" t="s">
        <v>32</v>
      </c>
      <c r="DA25" s="516" t="s">
        <v>32</v>
      </c>
      <c r="DB25" s="515" t="s">
        <v>32</v>
      </c>
      <c r="DC25" s="516" t="s">
        <v>32</v>
      </c>
      <c r="DD25" s="515" t="s">
        <v>32</v>
      </c>
      <c r="DE25" s="516" t="s">
        <v>32</v>
      </c>
      <c r="DF25" s="515" t="s">
        <v>32</v>
      </c>
      <c r="DG25" s="516" t="s">
        <v>32</v>
      </c>
      <c r="DH25" s="515" t="s">
        <v>32</v>
      </c>
      <c r="DI25" s="516" t="s">
        <v>32</v>
      </c>
      <c r="DJ25" s="29">
        <f t="shared" si="0"/>
        <v>21</v>
      </c>
      <c r="DK25" s="159" t="s">
        <v>285</v>
      </c>
      <c r="DL25" s="515" t="s">
        <v>32</v>
      </c>
      <c r="DM25" s="516" t="s">
        <v>32</v>
      </c>
      <c r="DN25" s="515" t="s">
        <v>32</v>
      </c>
      <c r="DO25" s="516" t="s">
        <v>32</v>
      </c>
      <c r="DP25" s="515" t="s">
        <v>32</v>
      </c>
      <c r="DQ25" s="516" t="s">
        <v>32</v>
      </c>
      <c r="DR25" s="515" t="s">
        <v>32</v>
      </c>
      <c r="DS25" s="516" t="s">
        <v>32</v>
      </c>
      <c r="DT25" s="29">
        <f t="shared" si="1"/>
        <v>21</v>
      </c>
      <c r="DU25" s="159" t="s">
        <v>285</v>
      </c>
      <c r="DV25" s="163" t="s">
        <v>32</v>
      </c>
      <c r="DW25" s="164" t="s">
        <v>32</v>
      </c>
      <c r="DX25" s="163" t="s">
        <v>32</v>
      </c>
      <c r="DY25" s="164" t="s">
        <v>32</v>
      </c>
      <c r="DZ25" s="163" t="s">
        <v>32</v>
      </c>
      <c r="EA25" s="164" t="s">
        <v>32</v>
      </c>
      <c r="EB25" s="163" t="s">
        <v>32</v>
      </c>
      <c r="EC25" s="164" t="s">
        <v>32</v>
      </c>
      <c r="ED25" s="163" t="s">
        <v>32</v>
      </c>
      <c r="EE25" s="164" t="s">
        <v>32</v>
      </c>
      <c r="EF25" s="163" t="s">
        <v>32</v>
      </c>
      <c r="EG25" s="164" t="s">
        <v>32</v>
      </c>
      <c r="EH25" s="163" t="s">
        <v>32</v>
      </c>
      <c r="EI25" s="164" t="s">
        <v>32</v>
      </c>
      <c r="EJ25" s="163" t="s">
        <v>32</v>
      </c>
      <c r="EK25" s="164" t="s">
        <v>32</v>
      </c>
      <c r="EL25" s="163" t="s">
        <v>32</v>
      </c>
      <c r="EM25" s="164" t="s">
        <v>32</v>
      </c>
      <c r="EN25" s="163" t="s">
        <v>32</v>
      </c>
      <c r="EO25" s="164" t="s">
        <v>32</v>
      </c>
      <c r="EP25" s="232"/>
      <c r="EQ25" s="31"/>
      <c r="ER25" s="7"/>
      <c r="ES25" s="7"/>
      <c r="ET25" s="29">
        <f t="shared" si="2"/>
        <v>21</v>
      </c>
      <c r="EU25" s="159" t="s">
        <v>285</v>
      </c>
      <c r="EV25" s="32" t="str">
        <f t="shared" si="3"/>
        <v>*</v>
      </c>
      <c r="EW25" s="33" t="str">
        <f t="shared" si="4"/>
        <v>*</v>
      </c>
      <c r="EX25" s="32" t="str">
        <f t="shared" si="95"/>
        <v>*</v>
      </c>
      <c r="EY25" s="33" t="str">
        <f t="shared" si="96"/>
        <v>*</v>
      </c>
      <c r="EZ25" s="32" t="str">
        <f t="shared" si="7"/>
        <v>*</v>
      </c>
      <c r="FA25" s="33" t="str">
        <f t="shared" si="8"/>
        <v>*</v>
      </c>
      <c r="FB25" s="32" t="str">
        <f t="shared" si="9"/>
        <v>*</v>
      </c>
      <c r="FC25" s="33" t="str">
        <f t="shared" si="10"/>
        <v>*</v>
      </c>
      <c r="FD25" s="32" t="str">
        <f t="shared" si="11"/>
        <v>*</v>
      </c>
      <c r="FE25" s="33" t="str">
        <f t="shared" si="12"/>
        <v>*</v>
      </c>
      <c r="FF25" s="32" t="str">
        <f t="shared" si="13"/>
        <v>*</v>
      </c>
      <c r="FG25" s="33" t="str">
        <f t="shared" si="14"/>
        <v>*</v>
      </c>
      <c r="FH25" s="32" t="str">
        <f t="shared" si="15"/>
        <v>*</v>
      </c>
      <c r="FI25" s="33" t="str">
        <f t="shared" si="16"/>
        <v>*</v>
      </c>
      <c r="FJ25" s="32" t="str">
        <f t="shared" si="17"/>
        <v>*</v>
      </c>
      <c r="FK25" s="33" t="str">
        <f t="shared" si="18"/>
        <v>*</v>
      </c>
      <c r="FL25" s="32" t="str">
        <f t="shared" si="19"/>
        <v>*</v>
      </c>
      <c r="FM25" s="33" t="str">
        <f t="shared" si="20"/>
        <v>*</v>
      </c>
      <c r="FN25" s="32" t="str">
        <f t="shared" si="21"/>
        <v>*</v>
      </c>
      <c r="FO25" s="33" t="str">
        <f t="shared" si="22"/>
        <v>*</v>
      </c>
      <c r="FP25" s="32" t="str">
        <f t="shared" si="23"/>
        <v>*</v>
      </c>
      <c r="FQ25" s="33" t="str">
        <f t="shared" si="24"/>
        <v>*</v>
      </c>
      <c r="FR25" s="32" t="str">
        <f t="shared" si="25"/>
        <v>*</v>
      </c>
      <c r="FS25" s="33" t="str">
        <f t="shared" si="26"/>
        <v>*</v>
      </c>
      <c r="FT25" s="32" t="str">
        <f t="shared" si="27"/>
        <v>*</v>
      </c>
      <c r="FU25" s="33" t="str">
        <f t="shared" si="28"/>
        <v>*</v>
      </c>
      <c r="FV25" s="32" t="str">
        <f t="shared" si="29"/>
        <v>*</v>
      </c>
      <c r="FW25" s="33" t="str">
        <f t="shared" si="30"/>
        <v>*</v>
      </c>
      <c r="FX25" s="32" t="str">
        <f t="shared" si="31"/>
        <v>*</v>
      </c>
      <c r="FY25" s="33" t="str">
        <f t="shared" si="32"/>
        <v>*</v>
      </c>
      <c r="FZ25" s="32" t="str">
        <f t="shared" si="33"/>
        <v>*</v>
      </c>
      <c r="GA25" s="33" t="str">
        <f t="shared" si="34"/>
        <v>*</v>
      </c>
      <c r="GB25" s="32" t="str">
        <f t="shared" si="35"/>
        <v>*</v>
      </c>
      <c r="GC25" s="33" t="str">
        <f t="shared" si="36"/>
        <v>*</v>
      </c>
      <c r="GD25" s="32" t="str">
        <f t="shared" si="37"/>
        <v>*</v>
      </c>
      <c r="GE25" s="33" t="str">
        <f t="shared" si="38"/>
        <v>*</v>
      </c>
      <c r="GF25" s="32" t="str">
        <f t="shared" si="39"/>
        <v>داداشي-</v>
      </c>
      <c r="GG25" s="33" t="str">
        <f t="shared" si="40"/>
        <v>*</v>
      </c>
      <c r="GH25" s="32" t="str">
        <f t="shared" si="41"/>
        <v>*</v>
      </c>
      <c r="GI25" s="33" t="str">
        <f t="shared" si="42"/>
        <v>*</v>
      </c>
      <c r="GJ25" s="32" t="str">
        <f t="shared" si="43"/>
        <v>*</v>
      </c>
      <c r="GK25" s="33" t="str">
        <f t="shared" si="44"/>
        <v>*</v>
      </c>
      <c r="GL25" s="32" t="str">
        <f t="shared" si="45"/>
        <v>*</v>
      </c>
      <c r="GM25" s="33" t="str">
        <f t="shared" si="46"/>
        <v>*</v>
      </c>
      <c r="GN25" s="32" t="str">
        <f t="shared" si="47"/>
        <v>*</v>
      </c>
      <c r="GO25" s="33" t="str">
        <f t="shared" si="48"/>
        <v>*</v>
      </c>
      <c r="GP25" s="32" t="str">
        <f t="shared" si="49"/>
        <v>*</v>
      </c>
      <c r="GQ25" s="33" t="str">
        <f t="shared" si="50"/>
        <v>*</v>
      </c>
      <c r="GR25" s="32" t="str">
        <f t="shared" si="51"/>
        <v>*</v>
      </c>
      <c r="GS25" s="33" t="str">
        <f t="shared" si="52"/>
        <v>*</v>
      </c>
      <c r="GT25" s="32" t="str">
        <f t="shared" si="53"/>
        <v>*</v>
      </c>
      <c r="GU25" s="33" t="str">
        <f t="shared" si="54"/>
        <v>*</v>
      </c>
      <c r="GV25" s="32" t="str">
        <f t="shared" si="55"/>
        <v>*</v>
      </c>
      <c r="GW25" s="33" t="str">
        <f t="shared" si="56"/>
        <v>*</v>
      </c>
      <c r="GX25" s="32" t="str">
        <f t="shared" si="57"/>
        <v>*</v>
      </c>
      <c r="GY25" s="33" t="str">
        <f t="shared" si="58"/>
        <v>*</v>
      </c>
      <c r="GZ25" s="32" t="str">
        <f t="shared" si="59"/>
        <v>*</v>
      </c>
      <c r="HA25" s="33" t="str">
        <f t="shared" si="60"/>
        <v>*</v>
      </c>
      <c r="HB25" s="29">
        <f t="shared" si="61"/>
        <v>21</v>
      </c>
      <c r="HC25" s="30" t="str">
        <f t="shared" si="99"/>
        <v>شنبه</v>
      </c>
      <c r="HD25" s="32" t="str">
        <f t="shared" si="62"/>
        <v>*</v>
      </c>
      <c r="HE25" s="33" t="str">
        <f t="shared" si="63"/>
        <v>*</v>
      </c>
      <c r="HF25" s="32" t="str">
        <f t="shared" si="64"/>
        <v>*</v>
      </c>
      <c r="HG25" s="33" t="str">
        <f t="shared" si="65"/>
        <v>*</v>
      </c>
      <c r="HH25" s="32" t="str">
        <f t="shared" si="66"/>
        <v>*</v>
      </c>
      <c r="HI25" s="33" t="str">
        <f t="shared" si="67"/>
        <v>*</v>
      </c>
      <c r="HJ25" s="32" t="str">
        <f t="shared" si="68"/>
        <v>*</v>
      </c>
      <c r="HK25" s="33" t="str">
        <f t="shared" si="69"/>
        <v>*</v>
      </c>
      <c r="HL25" s="29">
        <f t="shared" si="70"/>
        <v>21</v>
      </c>
      <c r="HM25" s="30" t="str">
        <f t="shared" si="100"/>
        <v>شنبه</v>
      </c>
      <c r="HN25" s="32" t="str">
        <f t="shared" si="71"/>
        <v>*</v>
      </c>
      <c r="HO25" s="33" t="str">
        <f t="shared" si="72"/>
        <v>*</v>
      </c>
      <c r="HP25" s="32" t="str">
        <f t="shared" si="73"/>
        <v>*</v>
      </c>
      <c r="HQ25" s="33" t="str">
        <f t="shared" si="74"/>
        <v>*</v>
      </c>
      <c r="HR25" s="32" t="str">
        <f t="shared" si="75"/>
        <v>*</v>
      </c>
      <c r="HS25" s="33" t="str">
        <f t="shared" si="76"/>
        <v>*</v>
      </c>
      <c r="HT25" s="32" t="str">
        <f t="shared" si="77"/>
        <v>*</v>
      </c>
      <c r="HU25" s="33" t="str">
        <f t="shared" si="78"/>
        <v>*</v>
      </c>
      <c r="HV25" s="32" t="str">
        <f t="shared" si="79"/>
        <v>*</v>
      </c>
      <c r="HW25" s="33" t="str">
        <f t="shared" si="80"/>
        <v>*</v>
      </c>
      <c r="HX25" s="32" t="str">
        <f t="shared" si="81"/>
        <v>*</v>
      </c>
      <c r="HY25" s="33" t="str">
        <f t="shared" si="82"/>
        <v>*</v>
      </c>
      <c r="HZ25" s="32" t="str">
        <f t="shared" si="83"/>
        <v>*</v>
      </c>
      <c r="IA25" s="33" t="str">
        <f t="shared" si="84"/>
        <v>*</v>
      </c>
      <c r="IB25" s="32" t="str">
        <f t="shared" si="85"/>
        <v>*</v>
      </c>
      <c r="IC25" s="33" t="str">
        <f t="shared" si="86"/>
        <v>*</v>
      </c>
      <c r="ID25" s="32" t="str">
        <f t="shared" si="87"/>
        <v>*</v>
      </c>
      <c r="IE25" s="33" t="str">
        <f t="shared" si="88"/>
        <v>*</v>
      </c>
      <c r="IF25" s="32" t="str">
        <f t="shared" si="89"/>
        <v>*</v>
      </c>
      <c r="IG25" s="33" t="str">
        <f t="shared" si="90"/>
        <v>*</v>
      </c>
      <c r="IH25" s="32"/>
      <c r="II25" s="33"/>
      <c r="IJ25" s="32"/>
      <c r="IK25" s="33"/>
      <c r="IL25" s="32"/>
      <c r="IM25" s="33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1"/>
      <c r="QU25" s="1"/>
      <c r="QV25" s="1"/>
      <c r="QW25" s="1"/>
      <c r="QX25" s="1"/>
      <c r="QY25" s="1"/>
      <c r="QZ25" s="1"/>
      <c r="RA25" s="1"/>
      <c r="RB25" s="1"/>
      <c r="RC25" s="21"/>
      <c r="RD25" s="335">
        <f t="shared" si="91"/>
        <v>21</v>
      </c>
      <c r="RE25" s="30" t="str">
        <f t="shared" si="101"/>
        <v>شنبه</v>
      </c>
      <c r="RF25" s="34" t="s">
        <v>33</v>
      </c>
      <c r="RG25" s="115" t="str">
        <f t="shared" si="92"/>
        <v>******************داداشي-*************</v>
      </c>
      <c r="RH25" s="116"/>
      <c r="RI25" s="336">
        <v>21</v>
      </c>
      <c r="RJ25" s="115" t="str">
        <f t="shared" si="93"/>
        <v>********************************</v>
      </c>
      <c r="RK25" s="105"/>
      <c r="RL25" s="335">
        <f t="shared" si="94"/>
        <v>21</v>
      </c>
      <c r="RM25" s="30" t="str">
        <f t="shared" si="102"/>
        <v>شنبه</v>
      </c>
      <c r="RN25" s="36" t="s">
        <v>29</v>
      </c>
      <c r="RO25" s="707" t="str">
        <f t="shared" si="97"/>
        <v>***********</v>
      </c>
      <c r="RP25" s="709"/>
      <c r="RQ25" s="35" t="s">
        <v>34</v>
      </c>
      <c r="RR25" s="707" t="str">
        <f t="shared" si="98"/>
        <v>***********</v>
      </c>
      <c r="RS25" s="708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</row>
    <row r="26" spans="1:507" s="2" customFormat="1" ht="72" customHeight="1" thickTop="1" thickBot="1">
      <c r="A26" s="385" t="s">
        <v>205</v>
      </c>
      <c r="B26" s="386" t="s">
        <v>153</v>
      </c>
      <c r="C26" s="387"/>
      <c r="D26" s="388"/>
      <c r="E26" s="318" t="s">
        <v>119</v>
      </c>
      <c r="F26" s="331" t="s">
        <v>156</v>
      </c>
      <c r="G26" s="572" t="s">
        <v>194</v>
      </c>
      <c r="H26" s="573"/>
      <c r="I26" s="573"/>
      <c r="J26" s="574"/>
      <c r="K26" s="583" t="s">
        <v>186</v>
      </c>
      <c r="L26" s="583"/>
      <c r="M26" s="583"/>
      <c r="N26" s="595" t="s">
        <v>195</v>
      </c>
      <c r="O26" s="595"/>
      <c r="P26" s="595"/>
      <c r="Q26" s="595" t="s">
        <v>196</v>
      </c>
      <c r="R26" s="595"/>
      <c r="S26" s="596"/>
      <c r="T26" s="592" t="s">
        <v>203</v>
      </c>
      <c r="U26" s="593"/>
      <c r="V26" s="593"/>
      <c r="W26" s="594"/>
      <c r="X26" s="589" t="s">
        <v>200</v>
      </c>
      <c r="Y26" s="590"/>
      <c r="Z26" s="590"/>
      <c r="AA26" s="590"/>
      <c r="AB26" s="591"/>
      <c r="AC26" s="717" t="str">
        <f>RO43</f>
        <v>*************************************</v>
      </c>
      <c r="AD26" s="717"/>
      <c r="AE26" s="717"/>
      <c r="AF26" s="717"/>
      <c r="AG26" s="717"/>
      <c r="AH26" s="717"/>
      <c r="AI26" s="718"/>
      <c r="AJ26" s="605"/>
      <c r="AK26" s="605"/>
      <c r="AL26" s="605"/>
      <c r="AM26" s="605"/>
      <c r="AN26" s="605"/>
      <c r="AO26" s="605"/>
      <c r="AP26" s="605"/>
      <c r="AQ26" s="605"/>
      <c r="AR26" s="606"/>
      <c r="AS26" s="617"/>
      <c r="AT26" s="618"/>
      <c r="AU26" s="618"/>
      <c r="AV26" s="618"/>
      <c r="AW26" s="618"/>
      <c r="AX26" s="619"/>
      <c r="AY26" s="1"/>
      <c r="AZ26" s="1"/>
      <c r="BA26" s="1"/>
      <c r="BB26" s="158">
        <v>22</v>
      </c>
      <c r="BC26" s="159" t="s">
        <v>40</v>
      </c>
      <c r="BD26" s="515" t="s">
        <v>32</v>
      </c>
      <c r="BE26" s="516" t="s">
        <v>32</v>
      </c>
      <c r="BF26" s="515" t="s">
        <v>32</v>
      </c>
      <c r="BG26" s="516" t="s">
        <v>32</v>
      </c>
      <c r="BH26" s="515" t="s">
        <v>32</v>
      </c>
      <c r="BI26" s="516" t="s">
        <v>32</v>
      </c>
      <c r="BJ26" s="515" t="s">
        <v>32</v>
      </c>
      <c r="BK26" s="516" t="s">
        <v>32</v>
      </c>
      <c r="BL26" s="515" t="s">
        <v>32</v>
      </c>
      <c r="BM26" s="516" t="s">
        <v>32</v>
      </c>
      <c r="BN26" s="515" t="s">
        <v>32</v>
      </c>
      <c r="BO26" s="516" t="s">
        <v>32</v>
      </c>
      <c r="BP26" s="515" t="s">
        <v>32</v>
      </c>
      <c r="BQ26" s="516" t="s">
        <v>32</v>
      </c>
      <c r="BR26" s="515" t="s">
        <v>32</v>
      </c>
      <c r="BS26" s="516" t="s">
        <v>32</v>
      </c>
      <c r="BT26" s="515" t="s">
        <v>32</v>
      </c>
      <c r="BU26" s="516" t="s">
        <v>32</v>
      </c>
      <c r="BV26" s="515" t="s">
        <v>32</v>
      </c>
      <c r="BW26" s="516" t="s">
        <v>32</v>
      </c>
      <c r="BX26" s="515" t="s">
        <v>32</v>
      </c>
      <c r="BY26" s="516" t="s">
        <v>32</v>
      </c>
      <c r="BZ26" s="515" t="s">
        <v>32</v>
      </c>
      <c r="CA26" s="516" t="s">
        <v>32</v>
      </c>
      <c r="CB26" s="515" t="s">
        <v>32</v>
      </c>
      <c r="CC26" s="516" t="s">
        <v>32</v>
      </c>
      <c r="CD26" s="515" t="s">
        <v>32</v>
      </c>
      <c r="CE26" s="516" t="s">
        <v>32</v>
      </c>
      <c r="CF26" s="515" t="s">
        <v>32</v>
      </c>
      <c r="CG26" s="516" t="s">
        <v>32</v>
      </c>
      <c r="CH26" s="515" t="s">
        <v>32</v>
      </c>
      <c r="CI26" s="516" t="s">
        <v>32</v>
      </c>
      <c r="CJ26" s="515" t="s">
        <v>32</v>
      </c>
      <c r="CK26" s="516" t="s">
        <v>32</v>
      </c>
      <c r="CL26" s="515" t="s">
        <v>32</v>
      </c>
      <c r="CM26" s="516" t="s">
        <v>32</v>
      </c>
      <c r="CN26" s="515">
        <v>1</v>
      </c>
      <c r="CO26" s="516" t="s">
        <v>32</v>
      </c>
      <c r="CP26" s="515" t="s">
        <v>32</v>
      </c>
      <c r="CQ26" s="516" t="s">
        <v>32</v>
      </c>
      <c r="CR26" s="515" t="s">
        <v>32</v>
      </c>
      <c r="CS26" s="516" t="s">
        <v>32</v>
      </c>
      <c r="CT26" s="515" t="s">
        <v>32</v>
      </c>
      <c r="CU26" s="516" t="s">
        <v>32</v>
      </c>
      <c r="CV26" s="515" t="s">
        <v>32</v>
      </c>
      <c r="CW26" s="516" t="s">
        <v>32</v>
      </c>
      <c r="CX26" s="515" t="s">
        <v>32</v>
      </c>
      <c r="CY26" s="516" t="s">
        <v>32</v>
      </c>
      <c r="CZ26" s="515" t="s">
        <v>32</v>
      </c>
      <c r="DA26" s="516" t="s">
        <v>32</v>
      </c>
      <c r="DB26" s="515" t="s">
        <v>32</v>
      </c>
      <c r="DC26" s="516" t="s">
        <v>32</v>
      </c>
      <c r="DD26" s="515" t="s">
        <v>32</v>
      </c>
      <c r="DE26" s="516" t="s">
        <v>32</v>
      </c>
      <c r="DF26" s="515" t="s">
        <v>32</v>
      </c>
      <c r="DG26" s="516" t="s">
        <v>32</v>
      </c>
      <c r="DH26" s="515" t="s">
        <v>32</v>
      </c>
      <c r="DI26" s="516" t="s">
        <v>32</v>
      </c>
      <c r="DJ26" s="29">
        <f t="shared" si="0"/>
        <v>22</v>
      </c>
      <c r="DK26" s="159" t="s">
        <v>40</v>
      </c>
      <c r="DL26" s="515" t="s">
        <v>32</v>
      </c>
      <c r="DM26" s="516" t="s">
        <v>32</v>
      </c>
      <c r="DN26" s="515" t="s">
        <v>32</v>
      </c>
      <c r="DO26" s="516" t="s">
        <v>32</v>
      </c>
      <c r="DP26" s="515" t="s">
        <v>32</v>
      </c>
      <c r="DQ26" s="516" t="s">
        <v>32</v>
      </c>
      <c r="DR26" s="515" t="s">
        <v>32</v>
      </c>
      <c r="DS26" s="516" t="s">
        <v>32</v>
      </c>
      <c r="DT26" s="29">
        <f t="shared" si="1"/>
        <v>22</v>
      </c>
      <c r="DU26" s="159" t="s">
        <v>40</v>
      </c>
      <c r="DV26" s="163" t="s">
        <v>32</v>
      </c>
      <c r="DW26" s="164" t="s">
        <v>32</v>
      </c>
      <c r="DX26" s="163" t="s">
        <v>32</v>
      </c>
      <c r="DY26" s="164" t="s">
        <v>32</v>
      </c>
      <c r="DZ26" s="163" t="s">
        <v>32</v>
      </c>
      <c r="EA26" s="164" t="s">
        <v>32</v>
      </c>
      <c r="EB26" s="163" t="s">
        <v>32</v>
      </c>
      <c r="EC26" s="164" t="s">
        <v>32</v>
      </c>
      <c r="ED26" s="163" t="s">
        <v>32</v>
      </c>
      <c r="EE26" s="164" t="s">
        <v>32</v>
      </c>
      <c r="EF26" s="163" t="s">
        <v>32</v>
      </c>
      <c r="EG26" s="164" t="s">
        <v>32</v>
      </c>
      <c r="EH26" s="163" t="s">
        <v>32</v>
      </c>
      <c r="EI26" s="164" t="s">
        <v>32</v>
      </c>
      <c r="EJ26" s="163" t="s">
        <v>32</v>
      </c>
      <c r="EK26" s="164" t="s">
        <v>32</v>
      </c>
      <c r="EL26" s="163" t="s">
        <v>32</v>
      </c>
      <c r="EM26" s="164" t="s">
        <v>32</v>
      </c>
      <c r="EN26" s="163" t="s">
        <v>32</v>
      </c>
      <c r="EO26" s="164" t="s">
        <v>32</v>
      </c>
      <c r="EP26" s="229"/>
      <c r="EQ26" s="31"/>
      <c r="ER26" s="7"/>
      <c r="ES26" s="7"/>
      <c r="ET26" s="29">
        <f t="shared" si="2"/>
        <v>22</v>
      </c>
      <c r="EU26" s="159" t="s">
        <v>40</v>
      </c>
      <c r="EV26" s="32" t="str">
        <f t="shared" si="3"/>
        <v>*</v>
      </c>
      <c r="EW26" s="33" t="str">
        <f t="shared" si="4"/>
        <v>*</v>
      </c>
      <c r="EX26" s="32" t="str">
        <f t="shared" si="95"/>
        <v>*</v>
      </c>
      <c r="EY26" s="33" t="str">
        <f t="shared" si="96"/>
        <v>*</v>
      </c>
      <c r="EZ26" s="32" t="str">
        <f t="shared" si="7"/>
        <v>*</v>
      </c>
      <c r="FA26" s="33" t="str">
        <f t="shared" si="8"/>
        <v>*</v>
      </c>
      <c r="FB26" s="32" t="str">
        <f t="shared" si="9"/>
        <v>*</v>
      </c>
      <c r="FC26" s="33" t="str">
        <f t="shared" si="10"/>
        <v>*</v>
      </c>
      <c r="FD26" s="32" t="str">
        <f t="shared" si="11"/>
        <v>*</v>
      </c>
      <c r="FE26" s="33" t="str">
        <f t="shared" si="12"/>
        <v>*</v>
      </c>
      <c r="FF26" s="32" t="str">
        <f t="shared" si="13"/>
        <v>*</v>
      </c>
      <c r="FG26" s="33" t="str">
        <f t="shared" si="14"/>
        <v>*</v>
      </c>
      <c r="FH26" s="32" t="str">
        <f t="shared" si="15"/>
        <v>*</v>
      </c>
      <c r="FI26" s="33" t="str">
        <f t="shared" si="16"/>
        <v>*</v>
      </c>
      <c r="FJ26" s="32" t="str">
        <f t="shared" si="17"/>
        <v>*</v>
      </c>
      <c r="FK26" s="33" t="str">
        <f t="shared" si="18"/>
        <v>*</v>
      </c>
      <c r="FL26" s="32" t="str">
        <f t="shared" si="19"/>
        <v>*</v>
      </c>
      <c r="FM26" s="33" t="str">
        <f t="shared" si="20"/>
        <v>*</v>
      </c>
      <c r="FN26" s="32" t="str">
        <f t="shared" si="21"/>
        <v>*</v>
      </c>
      <c r="FO26" s="33" t="str">
        <f t="shared" si="22"/>
        <v>*</v>
      </c>
      <c r="FP26" s="32" t="str">
        <f t="shared" si="23"/>
        <v>*</v>
      </c>
      <c r="FQ26" s="33" t="str">
        <f t="shared" si="24"/>
        <v>*</v>
      </c>
      <c r="FR26" s="32" t="str">
        <f t="shared" si="25"/>
        <v>*</v>
      </c>
      <c r="FS26" s="33" t="str">
        <f t="shared" si="26"/>
        <v>*</v>
      </c>
      <c r="FT26" s="32" t="str">
        <f t="shared" si="27"/>
        <v>*</v>
      </c>
      <c r="FU26" s="33" t="str">
        <f t="shared" si="28"/>
        <v>*</v>
      </c>
      <c r="FV26" s="32" t="str">
        <f t="shared" si="29"/>
        <v>*</v>
      </c>
      <c r="FW26" s="33" t="str">
        <f t="shared" si="30"/>
        <v>*</v>
      </c>
      <c r="FX26" s="32" t="str">
        <f t="shared" si="31"/>
        <v>*</v>
      </c>
      <c r="FY26" s="33" t="str">
        <f t="shared" si="32"/>
        <v>*</v>
      </c>
      <c r="FZ26" s="32" t="str">
        <f t="shared" si="33"/>
        <v>*</v>
      </c>
      <c r="GA26" s="33" t="str">
        <f t="shared" si="34"/>
        <v>*</v>
      </c>
      <c r="GB26" s="32" t="str">
        <f t="shared" si="35"/>
        <v>*</v>
      </c>
      <c r="GC26" s="33" t="str">
        <f t="shared" si="36"/>
        <v>*</v>
      </c>
      <c r="GD26" s="32" t="str">
        <f t="shared" si="37"/>
        <v>*</v>
      </c>
      <c r="GE26" s="33" t="str">
        <f t="shared" si="38"/>
        <v>*</v>
      </c>
      <c r="GF26" s="32" t="str">
        <f t="shared" si="39"/>
        <v>داداشي-</v>
      </c>
      <c r="GG26" s="33" t="str">
        <f t="shared" si="40"/>
        <v>*</v>
      </c>
      <c r="GH26" s="32" t="str">
        <f t="shared" si="41"/>
        <v>*</v>
      </c>
      <c r="GI26" s="33" t="str">
        <f t="shared" si="42"/>
        <v>*</v>
      </c>
      <c r="GJ26" s="32" t="str">
        <f t="shared" si="43"/>
        <v>*</v>
      </c>
      <c r="GK26" s="33" t="str">
        <f t="shared" si="44"/>
        <v>*</v>
      </c>
      <c r="GL26" s="32" t="str">
        <f t="shared" si="45"/>
        <v>*</v>
      </c>
      <c r="GM26" s="33" t="str">
        <f t="shared" si="46"/>
        <v>*</v>
      </c>
      <c r="GN26" s="32" t="str">
        <f t="shared" si="47"/>
        <v>*</v>
      </c>
      <c r="GO26" s="33" t="str">
        <f t="shared" si="48"/>
        <v>*</v>
      </c>
      <c r="GP26" s="32" t="str">
        <f t="shared" si="49"/>
        <v>*</v>
      </c>
      <c r="GQ26" s="33" t="str">
        <f t="shared" si="50"/>
        <v>*</v>
      </c>
      <c r="GR26" s="32" t="str">
        <f t="shared" si="51"/>
        <v>*</v>
      </c>
      <c r="GS26" s="33" t="str">
        <f t="shared" si="52"/>
        <v>*</v>
      </c>
      <c r="GT26" s="32" t="str">
        <f t="shared" si="53"/>
        <v>*</v>
      </c>
      <c r="GU26" s="33" t="str">
        <f t="shared" si="54"/>
        <v>*</v>
      </c>
      <c r="GV26" s="32" t="str">
        <f t="shared" si="55"/>
        <v>*</v>
      </c>
      <c r="GW26" s="33" t="str">
        <f t="shared" si="56"/>
        <v>*</v>
      </c>
      <c r="GX26" s="32" t="str">
        <f t="shared" si="57"/>
        <v>*</v>
      </c>
      <c r="GY26" s="33" t="str">
        <f t="shared" si="58"/>
        <v>*</v>
      </c>
      <c r="GZ26" s="32" t="str">
        <f t="shared" si="59"/>
        <v>*</v>
      </c>
      <c r="HA26" s="33" t="str">
        <f t="shared" si="60"/>
        <v>*</v>
      </c>
      <c r="HB26" s="29">
        <f t="shared" si="61"/>
        <v>22</v>
      </c>
      <c r="HC26" s="30" t="str">
        <f t="shared" si="99"/>
        <v>یکشنبه</v>
      </c>
      <c r="HD26" s="32" t="str">
        <f t="shared" si="62"/>
        <v>*</v>
      </c>
      <c r="HE26" s="33" t="str">
        <f t="shared" si="63"/>
        <v>*</v>
      </c>
      <c r="HF26" s="32" t="str">
        <f t="shared" si="64"/>
        <v>*</v>
      </c>
      <c r="HG26" s="33" t="str">
        <f t="shared" si="65"/>
        <v>*</v>
      </c>
      <c r="HH26" s="32" t="str">
        <f t="shared" si="66"/>
        <v>*</v>
      </c>
      <c r="HI26" s="33" t="str">
        <f t="shared" si="67"/>
        <v>*</v>
      </c>
      <c r="HJ26" s="32" t="str">
        <f t="shared" si="68"/>
        <v>*</v>
      </c>
      <c r="HK26" s="33" t="str">
        <f t="shared" si="69"/>
        <v>*</v>
      </c>
      <c r="HL26" s="29">
        <f t="shared" si="70"/>
        <v>22</v>
      </c>
      <c r="HM26" s="30" t="str">
        <f t="shared" si="100"/>
        <v>یکشنبه</v>
      </c>
      <c r="HN26" s="32" t="str">
        <f t="shared" si="71"/>
        <v>*</v>
      </c>
      <c r="HO26" s="33" t="str">
        <f t="shared" si="72"/>
        <v>*</v>
      </c>
      <c r="HP26" s="32" t="str">
        <f t="shared" si="73"/>
        <v>*</v>
      </c>
      <c r="HQ26" s="33" t="str">
        <f t="shared" si="74"/>
        <v>*</v>
      </c>
      <c r="HR26" s="32" t="str">
        <f t="shared" si="75"/>
        <v>*</v>
      </c>
      <c r="HS26" s="33" t="str">
        <f t="shared" si="76"/>
        <v>*</v>
      </c>
      <c r="HT26" s="32" t="str">
        <f t="shared" si="77"/>
        <v>*</v>
      </c>
      <c r="HU26" s="33" t="str">
        <f t="shared" si="78"/>
        <v>*</v>
      </c>
      <c r="HV26" s="32" t="str">
        <f t="shared" si="79"/>
        <v>*</v>
      </c>
      <c r="HW26" s="33" t="str">
        <f t="shared" si="80"/>
        <v>*</v>
      </c>
      <c r="HX26" s="32" t="str">
        <f t="shared" si="81"/>
        <v>*</v>
      </c>
      <c r="HY26" s="33" t="str">
        <f t="shared" si="82"/>
        <v>*</v>
      </c>
      <c r="HZ26" s="32" t="str">
        <f t="shared" si="83"/>
        <v>*</v>
      </c>
      <c r="IA26" s="33" t="str">
        <f t="shared" si="84"/>
        <v>*</v>
      </c>
      <c r="IB26" s="32" t="str">
        <f t="shared" si="85"/>
        <v>*</v>
      </c>
      <c r="IC26" s="33" t="str">
        <f t="shared" si="86"/>
        <v>*</v>
      </c>
      <c r="ID26" s="32" t="str">
        <f t="shared" si="87"/>
        <v>*</v>
      </c>
      <c r="IE26" s="33" t="str">
        <f t="shared" si="88"/>
        <v>*</v>
      </c>
      <c r="IF26" s="32" t="str">
        <f t="shared" si="89"/>
        <v>*</v>
      </c>
      <c r="IG26" s="33" t="str">
        <f t="shared" si="90"/>
        <v>*</v>
      </c>
      <c r="IH26" s="32"/>
      <c r="II26" s="33"/>
      <c r="IJ26" s="32"/>
      <c r="IK26" s="33"/>
      <c r="IL26" s="32"/>
      <c r="IM26" s="33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1"/>
      <c r="QU26" s="1"/>
      <c r="QV26" s="1"/>
      <c r="QW26" s="1"/>
      <c r="QX26" s="1"/>
      <c r="QY26" s="1"/>
      <c r="QZ26" s="1"/>
      <c r="RA26" s="1"/>
      <c r="RB26" s="1"/>
      <c r="RC26" s="21"/>
      <c r="RD26" s="335">
        <f t="shared" si="91"/>
        <v>22</v>
      </c>
      <c r="RE26" s="30" t="str">
        <f t="shared" si="101"/>
        <v>یکشنبه</v>
      </c>
      <c r="RF26" s="34" t="s">
        <v>33</v>
      </c>
      <c r="RG26" s="115" t="str">
        <f t="shared" si="92"/>
        <v>******************داداشي-*************</v>
      </c>
      <c r="RH26" s="116"/>
      <c r="RI26" s="336">
        <v>22</v>
      </c>
      <c r="RJ26" s="115" t="str">
        <f t="shared" si="93"/>
        <v>********************************</v>
      </c>
      <c r="RK26" s="105"/>
      <c r="RL26" s="335">
        <f t="shared" si="94"/>
        <v>22</v>
      </c>
      <c r="RM26" s="30" t="str">
        <f t="shared" si="102"/>
        <v>یکشنبه</v>
      </c>
      <c r="RN26" s="36" t="s">
        <v>29</v>
      </c>
      <c r="RO26" s="707" t="str">
        <f t="shared" si="97"/>
        <v>***********</v>
      </c>
      <c r="RP26" s="709"/>
      <c r="RQ26" s="35" t="s">
        <v>34</v>
      </c>
      <c r="RR26" s="707" t="str">
        <f t="shared" si="98"/>
        <v>***********</v>
      </c>
      <c r="RS26" s="708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</row>
    <row r="27" spans="1:507" s="2" customFormat="1" ht="72" customHeight="1" thickBot="1">
      <c r="A27" s="389" t="s">
        <v>29</v>
      </c>
      <c r="B27" s="390"/>
      <c r="C27" s="391"/>
      <c r="D27" s="392"/>
      <c r="E27" s="319" t="s">
        <v>108</v>
      </c>
      <c r="F27" s="320" t="s">
        <v>34</v>
      </c>
      <c r="G27" s="623"/>
      <c r="H27" s="624"/>
      <c r="I27" s="624"/>
      <c r="J27" s="625"/>
      <c r="K27" s="656"/>
      <c r="L27" s="656"/>
      <c r="M27" s="656"/>
      <c r="N27" s="656" t="s">
        <v>348</v>
      </c>
      <c r="O27" s="656"/>
      <c r="P27" s="656"/>
      <c r="Q27" s="656" t="s">
        <v>348</v>
      </c>
      <c r="R27" s="656"/>
      <c r="S27" s="657"/>
      <c r="T27" s="658"/>
      <c r="U27" s="659"/>
      <c r="V27" s="659"/>
      <c r="W27" s="660"/>
      <c r="X27" s="587" t="s">
        <v>216</v>
      </c>
      <c r="Y27" s="587"/>
      <c r="Z27" s="587"/>
      <c r="AA27" s="587"/>
      <c r="AB27" s="588"/>
      <c r="AC27" s="599" t="str">
        <f>RO7</f>
        <v>***********</v>
      </c>
      <c r="AD27" s="600"/>
      <c r="AE27" s="600"/>
      <c r="AF27" s="600"/>
      <c r="AG27" s="600"/>
      <c r="AH27" s="600"/>
      <c r="AI27" s="601"/>
      <c r="AJ27" s="602"/>
      <c r="AK27" s="587"/>
      <c r="AL27" s="587"/>
      <c r="AM27" s="587"/>
      <c r="AN27" s="587"/>
      <c r="AO27" s="587"/>
      <c r="AP27" s="587"/>
      <c r="AQ27" s="587"/>
      <c r="AR27" s="588"/>
      <c r="AS27" s="620"/>
      <c r="AT27" s="621"/>
      <c r="AU27" s="621"/>
      <c r="AV27" s="621"/>
      <c r="AW27" s="621"/>
      <c r="AX27" s="622"/>
      <c r="AY27" s="1"/>
      <c r="AZ27" s="1"/>
      <c r="BA27" s="1"/>
      <c r="BB27" s="158">
        <v>23</v>
      </c>
      <c r="BC27" s="518" t="s">
        <v>41</v>
      </c>
      <c r="BD27" s="515" t="s">
        <v>32</v>
      </c>
      <c r="BE27" s="516" t="s">
        <v>32</v>
      </c>
      <c r="BF27" s="515" t="s">
        <v>32</v>
      </c>
      <c r="BG27" s="516" t="s">
        <v>32</v>
      </c>
      <c r="BH27" s="515" t="s">
        <v>32</v>
      </c>
      <c r="BI27" s="516" t="s">
        <v>32</v>
      </c>
      <c r="BJ27" s="515" t="s">
        <v>32</v>
      </c>
      <c r="BK27" s="516" t="s">
        <v>32</v>
      </c>
      <c r="BL27" s="515" t="s">
        <v>32</v>
      </c>
      <c r="BM27" s="516" t="s">
        <v>32</v>
      </c>
      <c r="BN27" s="515" t="s">
        <v>32</v>
      </c>
      <c r="BO27" s="516" t="s">
        <v>32</v>
      </c>
      <c r="BP27" s="515" t="s">
        <v>32</v>
      </c>
      <c r="BQ27" s="516" t="s">
        <v>32</v>
      </c>
      <c r="BR27" s="515" t="s">
        <v>32</v>
      </c>
      <c r="BS27" s="516" t="s">
        <v>32</v>
      </c>
      <c r="BT27" s="515" t="s">
        <v>32</v>
      </c>
      <c r="BU27" s="516" t="s">
        <v>32</v>
      </c>
      <c r="BV27" s="515" t="s">
        <v>32</v>
      </c>
      <c r="BW27" s="516" t="s">
        <v>32</v>
      </c>
      <c r="BX27" s="515" t="s">
        <v>32</v>
      </c>
      <c r="BY27" s="516" t="s">
        <v>32</v>
      </c>
      <c r="BZ27" s="515" t="s">
        <v>32</v>
      </c>
      <c r="CA27" s="516" t="s">
        <v>32</v>
      </c>
      <c r="CB27" s="515" t="s">
        <v>32</v>
      </c>
      <c r="CC27" s="516" t="s">
        <v>32</v>
      </c>
      <c r="CD27" s="515" t="s">
        <v>32</v>
      </c>
      <c r="CE27" s="516" t="s">
        <v>32</v>
      </c>
      <c r="CF27" s="515" t="s">
        <v>32</v>
      </c>
      <c r="CG27" s="516" t="s">
        <v>32</v>
      </c>
      <c r="CH27" s="515" t="s">
        <v>32</v>
      </c>
      <c r="CI27" s="516" t="s">
        <v>32</v>
      </c>
      <c r="CJ27" s="515" t="s">
        <v>32</v>
      </c>
      <c r="CK27" s="516" t="s">
        <v>32</v>
      </c>
      <c r="CL27" s="515" t="s">
        <v>32</v>
      </c>
      <c r="CM27" s="516" t="s">
        <v>32</v>
      </c>
      <c r="CN27" s="515" t="s">
        <v>32</v>
      </c>
      <c r="CO27" s="516" t="s">
        <v>32</v>
      </c>
      <c r="CP27" s="515" t="s">
        <v>32</v>
      </c>
      <c r="CQ27" s="516" t="s">
        <v>32</v>
      </c>
      <c r="CR27" s="515" t="s">
        <v>32</v>
      </c>
      <c r="CS27" s="516" t="s">
        <v>32</v>
      </c>
      <c r="CT27" s="515" t="s">
        <v>32</v>
      </c>
      <c r="CU27" s="516" t="s">
        <v>32</v>
      </c>
      <c r="CV27" s="515" t="s">
        <v>32</v>
      </c>
      <c r="CW27" s="516" t="s">
        <v>32</v>
      </c>
      <c r="CX27" s="515" t="s">
        <v>32</v>
      </c>
      <c r="CY27" s="516" t="s">
        <v>32</v>
      </c>
      <c r="CZ27" s="515" t="s">
        <v>32</v>
      </c>
      <c r="DA27" s="516" t="s">
        <v>32</v>
      </c>
      <c r="DB27" s="515" t="s">
        <v>32</v>
      </c>
      <c r="DC27" s="516" t="s">
        <v>32</v>
      </c>
      <c r="DD27" s="515" t="s">
        <v>32</v>
      </c>
      <c r="DE27" s="516" t="s">
        <v>32</v>
      </c>
      <c r="DF27" s="515" t="s">
        <v>32</v>
      </c>
      <c r="DG27" s="516" t="s">
        <v>32</v>
      </c>
      <c r="DH27" s="515" t="s">
        <v>32</v>
      </c>
      <c r="DI27" s="516" t="s">
        <v>32</v>
      </c>
      <c r="DJ27" s="29">
        <f t="shared" si="0"/>
        <v>23</v>
      </c>
      <c r="DK27" s="518" t="s">
        <v>41</v>
      </c>
      <c r="DL27" s="515" t="s">
        <v>32</v>
      </c>
      <c r="DM27" s="516" t="s">
        <v>32</v>
      </c>
      <c r="DN27" s="515" t="s">
        <v>32</v>
      </c>
      <c r="DO27" s="516" t="s">
        <v>32</v>
      </c>
      <c r="DP27" s="515" t="s">
        <v>32</v>
      </c>
      <c r="DQ27" s="516" t="s">
        <v>32</v>
      </c>
      <c r="DR27" s="515" t="s">
        <v>32</v>
      </c>
      <c r="DS27" s="516" t="s">
        <v>32</v>
      </c>
      <c r="DT27" s="29">
        <f t="shared" si="1"/>
        <v>23</v>
      </c>
      <c r="DU27" s="518" t="s">
        <v>41</v>
      </c>
      <c r="DV27" s="163" t="s">
        <v>32</v>
      </c>
      <c r="DW27" s="164" t="s">
        <v>32</v>
      </c>
      <c r="DX27" s="163" t="s">
        <v>32</v>
      </c>
      <c r="DY27" s="164" t="s">
        <v>32</v>
      </c>
      <c r="DZ27" s="163" t="s">
        <v>32</v>
      </c>
      <c r="EA27" s="164" t="s">
        <v>32</v>
      </c>
      <c r="EB27" s="163" t="s">
        <v>32</v>
      </c>
      <c r="EC27" s="164" t="s">
        <v>32</v>
      </c>
      <c r="ED27" s="163" t="s">
        <v>32</v>
      </c>
      <c r="EE27" s="164" t="s">
        <v>32</v>
      </c>
      <c r="EF27" s="163" t="s">
        <v>32</v>
      </c>
      <c r="EG27" s="164" t="s">
        <v>32</v>
      </c>
      <c r="EH27" s="163" t="s">
        <v>32</v>
      </c>
      <c r="EI27" s="164" t="s">
        <v>32</v>
      </c>
      <c r="EJ27" s="163" t="s">
        <v>32</v>
      </c>
      <c r="EK27" s="164" t="s">
        <v>32</v>
      </c>
      <c r="EL27" s="163" t="s">
        <v>32</v>
      </c>
      <c r="EM27" s="164" t="s">
        <v>32</v>
      </c>
      <c r="EN27" s="163" t="s">
        <v>32</v>
      </c>
      <c r="EO27" s="164" t="s">
        <v>32</v>
      </c>
      <c r="EP27" s="229"/>
      <c r="EQ27" s="31"/>
      <c r="ER27" s="7"/>
      <c r="ES27" s="7"/>
      <c r="ET27" s="29">
        <f t="shared" si="2"/>
        <v>23</v>
      </c>
      <c r="EU27" s="518" t="s">
        <v>41</v>
      </c>
      <c r="EV27" s="32" t="str">
        <f t="shared" si="3"/>
        <v>*</v>
      </c>
      <c r="EW27" s="33" t="str">
        <f t="shared" si="4"/>
        <v>*</v>
      </c>
      <c r="EX27" s="32" t="str">
        <f t="shared" si="95"/>
        <v>*</v>
      </c>
      <c r="EY27" s="33" t="str">
        <f t="shared" si="96"/>
        <v>*</v>
      </c>
      <c r="EZ27" s="32" t="str">
        <f t="shared" si="7"/>
        <v>*</v>
      </c>
      <c r="FA27" s="33" t="str">
        <f t="shared" si="8"/>
        <v>*</v>
      </c>
      <c r="FB27" s="32" t="str">
        <f t="shared" si="9"/>
        <v>*</v>
      </c>
      <c r="FC27" s="33" t="str">
        <f t="shared" si="10"/>
        <v>*</v>
      </c>
      <c r="FD27" s="32" t="str">
        <f t="shared" si="11"/>
        <v>*</v>
      </c>
      <c r="FE27" s="33" t="str">
        <f t="shared" si="12"/>
        <v>*</v>
      </c>
      <c r="FF27" s="32" t="str">
        <f t="shared" si="13"/>
        <v>*</v>
      </c>
      <c r="FG27" s="33" t="str">
        <f t="shared" si="14"/>
        <v>*</v>
      </c>
      <c r="FH27" s="32" t="str">
        <f t="shared" si="15"/>
        <v>*</v>
      </c>
      <c r="FI27" s="33" t="str">
        <f t="shared" si="16"/>
        <v>*</v>
      </c>
      <c r="FJ27" s="32" t="str">
        <f t="shared" si="17"/>
        <v>*</v>
      </c>
      <c r="FK27" s="33" t="str">
        <f t="shared" si="18"/>
        <v>*</v>
      </c>
      <c r="FL27" s="32" t="str">
        <f t="shared" si="19"/>
        <v>*</v>
      </c>
      <c r="FM27" s="33" t="str">
        <f t="shared" si="20"/>
        <v>*</v>
      </c>
      <c r="FN27" s="32" t="str">
        <f t="shared" si="21"/>
        <v>*</v>
      </c>
      <c r="FO27" s="33" t="str">
        <f t="shared" si="22"/>
        <v>*</v>
      </c>
      <c r="FP27" s="32" t="str">
        <f t="shared" si="23"/>
        <v>*</v>
      </c>
      <c r="FQ27" s="33" t="str">
        <f t="shared" si="24"/>
        <v>*</v>
      </c>
      <c r="FR27" s="32" t="str">
        <f t="shared" si="25"/>
        <v>*</v>
      </c>
      <c r="FS27" s="33" t="str">
        <f t="shared" si="26"/>
        <v>*</v>
      </c>
      <c r="FT27" s="32" t="str">
        <f t="shared" si="27"/>
        <v>*</v>
      </c>
      <c r="FU27" s="33" t="str">
        <f t="shared" si="28"/>
        <v>*</v>
      </c>
      <c r="FV27" s="32" t="str">
        <f t="shared" si="29"/>
        <v>*</v>
      </c>
      <c r="FW27" s="33" t="str">
        <f t="shared" si="30"/>
        <v>*</v>
      </c>
      <c r="FX27" s="32" t="str">
        <f t="shared" si="31"/>
        <v>*</v>
      </c>
      <c r="FY27" s="33" t="str">
        <f t="shared" si="32"/>
        <v>*</v>
      </c>
      <c r="FZ27" s="32" t="str">
        <f t="shared" si="33"/>
        <v>*</v>
      </c>
      <c r="GA27" s="33" t="str">
        <f t="shared" si="34"/>
        <v>*</v>
      </c>
      <c r="GB27" s="32" t="str">
        <f t="shared" si="35"/>
        <v>*</v>
      </c>
      <c r="GC27" s="33" t="str">
        <f t="shared" si="36"/>
        <v>*</v>
      </c>
      <c r="GD27" s="32" t="str">
        <f t="shared" si="37"/>
        <v>*</v>
      </c>
      <c r="GE27" s="33" t="str">
        <f t="shared" si="38"/>
        <v>*</v>
      </c>
      <c r="GF27" s="32" t="str">
        <f t="shared" si="39"/>
        <v>*</v>
      </c>
      <c r="GG27" s="33" t="str">
        <f t="shared" si="40"/>
        <v>*</v>
      </c>
      <c r="GH27" s="32" t="str">
        <f t="shared" si="41"/>
        <v>*</v>
      </c>
      <c r="GI27" s="33" t="str">
        <f t="shared" si="42"/>
        <v>*</v>
      </c>
      <c r="GJ27" s="32" t="str">
        <f t="shared" si="43"/>
        <v>*</v>
      </c>
      <c r="GK27" s="33" t="str">
        <f t="shared" si="44"/>
        <v>*</v>
      </c>
      <c r="GL27" s="32" t="str">
        <f t="shared" si="45"/>
        <v>*</v>
      </c>
      <c r="GM27" s="33" t="str">
        <f t="shared" si="46"/>
        <v>*</v>
      </c>
      <c r="GN27" s="32" t="str">
        <f t="shared" si="47"/>
        <v>*</v>
      </c>
      <c r="GO27" s="33" t="str">
        <f t="shared" si="48"/>
        <v>*</v>
      </c>
      <c r="GP27" s="32" t="str">
        <f t="shared" si="49"/>
        <v>*</v>
      </c>
      <c r="GQ27" s="33" t="str">
        <f t="shared" si="50"/>
        <v>*</v>
      </c>
      <c r="GR27" s="32" t="str">
        <f t="shared" si="51"/>
        <v>*</v>
      </c>
      <c r="GS27" s="33" t="str">
        <f t="shared" si="52"/>
        <v>*</v>
      </c>
      <c r="GT27" s="32" t="str">
        <f t="shared" si="53"/>
        <v>*</v>
      </c>
      <c r="GU27" s="33" t="str">
        <f t="shared" si="54"/>
        <v>*</v>
      </c>
      <c r="GV27" s="32" t="str">
        <f t="shared" si="55"/>
        <v>*</v>
      </c>
      <c r="GW27" s="33" t="str">
        <f t="shared" si="56"/>
        <v>*</v>
      </c>
      <c r="GX27" s="32" t="str">
        <f t="shared" si="57"/>
        <v>*</v>
      </c>
      <c r="GY27" s="33" t="str">
        <f t="shared" si="58"/>
        <v>*</v>
      </c>
      <c r="GZ27" s="32" t="str">
        <f t="shared" si="59"/>
        <v>*</v>
      </c>
      <c r="HA27" s="33" t="str">
        <f t="shared" si="60"/>
        <v>*</v>
      </c>
      <c r="HB27" s="29">
        <f t="shared" si="61"/>
        <v>23</v>
      </c>
      <c r="HC27" s="30" t="str">
        <f t="shared" si="99"/>
        <v>دوشنبه</v>
      </c>
      <c r="HD27" s="32" t="str">
        <f t="shared" si="62"/>
        <v>*</v>
      </c>
      <c r="HE27" s="33" t="str">
        <f t="shared" si="63"/>
        <v>*</v>
      </c>
      <c r="HF27" s="32" t="str">
        <f t="shared" si="64"/>
        <v>*</v>
      </c>
      <c r="HG27" s="33" t="str">
        <f t="shared" si="65"/>
        <v>*</v>
      </c>
      <c r="HH27" s="32" t="str">
        <f t="shared" si="66"/>
        <v>*</v>
      </c>
      <c r="HI27" s="33" t="str">
        <f t="shared" si="67"/>
        <v>*</v>
      </c>
      <c r="HJ27" s="32" t="str">
        <f t="shared" si="68"/>
        <v>*</v>
      </c>
      <c r="HK27" s="33" t="str">
        <f t="shared" si="69"/>
        <v>*</v>
      </c>
      <c r="HL27" s="29">
        <f t="shared" si="70"/>
        <v>23</v>
      </c>
      <c r="HM27" s="30" t="str">
        <f t="shared" si="100"/>
        <v>دوشنبه</v>
      </c>
      <c r="HN27" s="32" t="str">
        <f t="shared" si="71"/>
        <v>*</v>
      </c>
      <c r="HO27" s="33" t="str">
        <f t="shared" si="72"/>
        <v>*</v>
      </c>
      <c r="HP27" s="32" t="str">
        <f t="shared" si="73"/>
        <v>*</v>
      </c>
      <c r="HQ27" s="33" t="str">
        <f t="shared" si="74"/>
        <v>*</v>
      </c>
      <c r="HR27" s="32" t="str">
        <f t="shared" si="75"/>
        <v>*</v>
      </c>
      <c r="HS27" s="33" t="str">
        <f t="shared" si="76"/>
        <v>*</v>
      </c>
      <c r="HT27" s="32" t="str">
        <f t="shared" si="77"/>
        <v>*</v>
      </c>
      <c r="HU27" s="33" t="str">
        <f t="shared" si="78"/>
        <v>*</v>
      </c>
      <c r="HV27" s="32" t="str">
        <f t="shared" si="79"/>
        <v>*</v>
      </c>
      <c r="HW27" s="33" t="str">
        <f t="shared" si="80"/>
        <v>*</v>
      </c>
      <c r="HX27" s="32" t="str">
        <f t="shared" si="81"/>
        <v>*</v>
      </c>
      <c r="HY27" s="33" t="str">
        <f t="shared" si="82"/>
        <v>*</v>
      </c>
      <c r="HZ27" s="32" t="str">
        <f t="shared" si="83"/>
        <v>*</v>
      </c>
      <c r="IA27" s="33" t="str">
        <f t="shared" si="84"/>
        <v>*</v>
      </c>
      <c r="IB27" s="32" t="str">
        <f t="shared" si="85"/>
        <v>*</v>
      </c>
      <c r="IC27" s="33" t="str">
        <f t="shared" si="86"/>
        <v>*</v>
      </c>
      <c r="ID27" s="32" t="str">
        <f t="shared" si="87"/>
        <v>*</v>
      </c>
      <c r="IE27" s="33" t="str">
        <f t="shared" si="88"/>
        <v>*</v>
      </c>
      <c r="IF27" s="32" t="str">
        <f t="shared" si="89"/>
        <v>*</v>
      </c>
      <c r="IG27" s="33" t="str">
        <f t="shared" si="90"/>
        <v>*</v>
      </c>
      <c r="IH27" s="32"/>
      <c r="II27" s="33"/>
      <c r="IJ27" s="32"/>
      <c r="IK27" s="33"/>
      <c r="IL27" s="32"/>
      <c r="IM27" s="33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1"/>
      <c r="QU27" s="1"/>
      <c r="QV27" s="1"/>
      <c r="QW27" s="1"/>
      <c r="QX27" s="1"/>
      <c r="QY27" s="1"/>
      <c r="QZ27" s="1"/>
      <c r="RA27" s="1"/>
      <c r="RB27" s="1"/>
      <c r="RC27" s="21"/>
      <c r="RD27" s="335">
        <f t="shared" si="91"/>
        <v>23</v>
      </c>
      <c r="RE27" s="30" t="str">
        <f t="shared" si="101"/>
        <v>دوشنبه</v>
      </c>
      <c r="RF27" s="34" t="s">
        <v>33</v>
      </c>
      <c r="RG27" s="115" t="str">
        <f t="shared" si="92"/>
        <v>********************************</v>
      </c>
      <c r="RH27" s="116"/>
      <c r="RI27" s="336">
        <v>23</v>
      </c>
      <c r="RJ27" s="115" t="str">
        <f t="shared" si="93"/>
        <v>********************************</v>
      </c>
      <c r="RK27" s="105"/>
      <c r="RL27" s="335">
        <f t="shared" si="94"/>
        <v>23</v>
      </c>
      <c r="RM27" s="30" t="str">
        <f t="shared" si="102"/>
        <v>دوشنبه</v>
      </c>
      <c r="RN27" s="36" t="s">
        <v>29</v>
      </c>
      <c r="RO27" s="707" t="str">
        <f t="shared" si="97"/>
        <v>***********</v>
      </c>
      <c r="RP27" s="709"/>
      <c r="RQ27" s="35" t="s">
        <v>34</v>
      </c>
      <c r="RR27" s="707" t="str">
        <f t="shared" si="98"/>
        <v>***********</v>
      </c>
      <c r="RS27" s="708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</row>
    <row r="28" spans="1:507" s="2" customFormat="1" ht="72" customHeight="1" thickTop="1" thickBot="1">
      <c r="A28" s="227" t="s">
        <v>43</v>
      </c>
      <c r="B28" s="251" t="s">
        <v>335</v>
      </c>
      <c r="C28" s="349" t="s">
        <v>171</v>
      </c>
      <c r="D28" s="350" t="s">
        <v>206</v>
      </c>
      <c r="E28" s="351" t="s">
        <v>208</v>
      </c>
      <c r="F28" s="352" t="s">
        <v>207</v>
      </c>
      <c r="G28" s="353"/>
      <c r="H28" s="191">
        <v>1</v>
      </c>
      <c r="I28" s="192">
        <v>2</v>
      </c>
      <c r="J28" s="193">
        <v>3</v>
      </c>
      <c r="K28" s="193">
        <v>4</v>
      </c>
      <c r="L28" s="405">
        <v>5</v>
      </c>
      <c r="M28" s="405">
        <v>6</v>
      </c>
      <c r="N28" s="244" t="s">
        <v>302</v>
      </c>
      <c r="O28" s="245" t="s">
        <v>302</v>
      </c>
      <c r="P28" s="193" t="s">
        <v>302</v>
      </c>
      <c r="Q28" s="581" t="s">
        <v>302</v>
      </c>
      <c r="R28" s="582"/>
      <c r="S28" s="246" t="s">
        <v>109</v>
      </c>
      <c r="T28" s="354" t="s">
        <v>377</v>
      </c>
      <c r="U28" s="354"/>
      <c r="V28" s="354"/>
      <c r="W28" s="354"/>
      <c r="X28" s="246" t="s">
        <v>110</v>
      </c>
      <c r="Y28" s="354"/>
      <c r="Z28" s="354"/>
      <c r="AA28" s="354"/>
      <c r="AB28" s="354"/>
      <c r="AC28" s="247" t="s">
        <v>134</v>
      </c>
      <c r="AD28" s="248"/>
      <c r="AE28" s="248"/>
      <c r="AF28" s="248"/>
      <c r="AG28" s="249" t="s">
        <v>31</v>
      </c>
      <c r="AH28" s="248"/>
      <c r="AI28" s="248"/>
      <c r="AJ28" s="248"/>
      <c r="AK28" s="247" t="s">
        <v>111</v>
      </c>
      <c r="AL28" s="248"/>
      <c r="AM28" s="248"/>
      <c r="AN28" s="248"/>
      <c r="AO28" s="249" t="s">
        <v>112</v>
      </c>
      <c r="AP28" s="248"/>
      <c r="AQ28" s="248"/>
      <c r="AR28" s="248"/>
      <c r="AS28" s="247" t="s">
        <v>197</v>
      </c>
      <c r="AT28" s="248"/>
      <c r="AU28" s="248"/>
      <c r="AV28" s="250" t="s">
        <v>113</v>
      </c>
      <c r="AW28" s="189"/>
      <c r="AX28" s="194"/>
      <c r="AY28" s="1"/>
      <c r="AZ28" s="1"/>
      <c r="BA28" s="1"/>
      <c r="BB28" s="158">
        <v>24</v>
      </c>
      <c r="BC28" s="159" t="s">
        <v>42</v>
      </c>
      <c r="BD28" s="515" t="s">
        <v>32</v>
      </c>
      <c r="BE28" s="516" t="s">
        <v>32</v>
      </c>
      <c r="BF28" s="515" t="s">
        <v>32</v>
      </c>
      <c r="BG28" s="516" t="s">
        <v>32</v>
      </c>
      <c r="BH28" s="515" t="s">
        <v>32</v>
      </c>
      <c r="BI28" s="516" t="s">
        <v>32</v>
      </c>
      <c r="BJ28" s="515" t="s">
        <v>32</v>
      </c>
      <c r="BK28" s="516" t="s">
        <v>32</v>
      </c>
      <c r="BL28" s="515" t="s">
        <v>32</v>
      </c>
      <c r="BM28" s="516" t="s">
        <v>32</v>
      </c>
      <c r="BN28" s="515" t="s">
        <v>32</v>
      </c>
      <c r="BO28" s="516" t="s">
        <v>32</v>
      </c>
      <c r="BP28" s="515" t="s">
        <v>32</v>
      </c>
      <c r="BQ28" s="516" t="s">
        <v>32</v>
      </c>
      <c r="BR28" s="515" t="s">
        <v>32</v>
      </c>
      <c r="BS28" s="516" t="s">
        <v>32</v>
      </c>
      <c r="BT28" s="515" t="s">
        <v>32</v>
      </c>
      <c r="BU28" s="516" t="s">
        <v>32</v>
      </c>
      <c r="BV28" s="515" t="s">
        <v>32</v>
      </c>
      <c r="BW28" s="516" t="s">
        <v>32</v>
      </c>
      <c r="BX28" s="515" t="s">
        <v>32</v>
      </c>
      <c r="BY28" s="516" t="s">
        <v>32</v>
      </c>
      <c r="BZ28" s="515" t="s">
        <v>32</v>
      </c>
      <c r="CA28" s="516" t="s">
        <v>32</v>
      </c>
      <c r="CB28" s="515" t="s">
        <v>32</v>
      </c>
      <c r="CC28" s="516" t="s">
        <v>32</v>
      </c>
      <c r="CD28" s="515" t="s">
        <v>32</v>
      </c>
      <c r="CE28" s="516" t="s">
        <v>32</v>
      </c>
      <c r="CF28" s="515" t="s">
        <v>32</v>
      </c>
      <c r="CG28" s="516" t="s">
        <v>32</v>
      </c>
      <c r="CH28" s="515" t="s">
        <v>32</v>
      </c>
      <c r="CI28" s="516" t="s">
        <v>32</v>
      </c>
      <c r="CJ28" s="515" t="s">
        <v>32</v>
      </c>
      <c r="CK28" s="516" t="s">
        <v>32</v>
      </c>
      <c r="CL28" s="515" t="s">
        <v>32</v>
      </c>
      <c r="CM28" s="516" t="s">
        <v>32</v>
      </c>
      <c r="CN28" s="515">
        <v>1</v>
      </c>
      <c r="CO28" s="516" t="s">
        <v>32</v>
      </c>
      <c r="CP28" s="515" t="s">
        <v>32</v>
      </c>
      <c r="CQ28" s="516" t="s">
        <v>32</v>
      </c>
      <c r="CR28" s="515" t="s">
        <v>32</v>
      </c>
      <c r="CS28" s="516" t="s">
        <v>32</v>
      </c>
      <c r="CT28" s="515" t="s">
        <v>32</v>
      </c>
      <c r="CU28" s="516" t="s">
        <v>32</v>
      </c>
      <c r="CV28" s="515" t="s">
        <v>32</v>
      </c>
      <c r="CW28" s="516" t="s">
        <v>32</v>
      </c>
      <c r="CX28" s="515" t="s">
        <v>32</v>
      </c>
      <c r="CY28" s="516" t="s">
        <v>32</v>
      </c>
      <c r="CZ28" s="515" t="s">
        <v>32</v>
      </c>
      <c r="DA28" s="516" t="s">
        <v>32</v>
      </c>
      <c r="DB28" s="515" t="s">
        <v>32</v>
      </c>
      <c r="DC28" s="516" t="s">
        <v>32</v>
      </c>
      <c r="DD28" s="515" t="s">
        <v>32</v>
      </c>
      <c r="DE28" s="516" t="s">
        <v>32</v>
      </c>
      <c r="DF28" s="515" t="s">
        <v>32</v>
      </c>
      <c r="DG28" s="516" t="s">
        <v>32</v>
      </c>
      <c r="DH28" s="515" t="s">
        <v>32</v>
      </c>
      <c r="DI28" s="516" t="s">
        <v>32</v>
      </c>
      <c r="DJ28" s="29">
        <f t="shared" si="0"/>
        <v>24</v>
      </c>
      <c r="DK28" s="159" t="s">
        <v>42</v>
      </c>
      <c r="DL28" s="515" t="s">
        <v>32</v>
      </c>
      <c r="DM28" s="516" t="s">
        <v>32</v>
      </c>
      <c r="DN28" s="515" t="s">
        <v>32</v>
      </c>
      <c r="DO28" s="516" t="s">
        <v>32</v>
      </c>
      <c r="DP28" s="515" t="s">
        <v>32</v>
      </c>
      <c r="DQ28" s="516" t="s">
        <v>32</v>
      </c>
      <c r="DR28" s="515" t="s">
        <v>32</v>
      </c>
      <c r="DS28" s="516" t="s">
        <v>32</v>
      </c>
      <c r="DT28" s="29">
        <f t="shared" si="1"/>
        <v>24</v>
      </c>
      <c r="DU28" s="159" t="s">
        <v>42</v>
      </c>
      <c r="DV28" s="163" t="s">
        <v>32</v>
      </c>
      <c r="DW28" s="164" t="s">
        <v>32</v>
      </c>
      <c r="DX28" s="163" t="s">
        <v>32</v>
      </c>
      <c r="DY28" s="164" t="s">
        <v>32</v>
      </c>
      <c r="DZ28" s="163" t="s">
        <v>32</v>
      </c>
      <c r="EA28" s="164" t="s">
        <v>32</v>
      </c>
      <c r="EB28" s="163" t="s">
        <v>32</v>
      </c>
      <c r="EC28" s="164" t="s">
        <v>32</v>
      </c>
      <c r="ED28" s="163" t="s">
        <v>32</v>
      </c>
      <c r="EE28" s="164" t="s">
        <v>32</v>
      </c>
      <c r="EF28" s="163" t="s">
        <v>32</v>
      </c>
      <c r="EG28" s="164" t="s">
        <v>32</v>
      </c>
      <c r="EH28" s="163" t="s">
        <v>32</v>
      </c>
      <c r="EI28" s="164" t="s">
        <v>32</v>
      </c>
      <c r="EJ28" s="163" t="s">
        <v>32</v>
      </c>
      <c r="EK28" s="164" t="s">
        <v>32</v>
      </c>
      <c r="EL28" s="163" t="s">
        <v>32</v>
      </c>
      <c r="EM28" s="164" t="s">
        <v>32</v>
      </c>
      <c r="EN28" s="163" t="s">
        <v>32</v>
      </c>
      <c r="EO28" s="164" t="s">
        <v>32</v>
      </c>
      <c r="EP28" s="229"/>
      <c r="EQ28" s="31"/>
      <c r="ER28" s="7"/>
      <c r="ES28" s="7"/>
      <c r="ET28" s="29">
        <f t="shared" si="2"/>
        <v>24</v>
      </c>
      <c r="EU28" s="159" t="s">
        <v>42</v>
      </c>
      <c r="EV28" s="32" t="str">
        <f t="shared" si="3"/>
        <v>*</v>
      </c>
      <c r="EW28" s="33" t="str">
        <f t="shared" si="4"/>
        <v>*</v>
      </c>
      <c r="EX28" s="32" t="str">
        <f t="shared" si="95"/>
        <v>*</v>
      </c>
      <c r="EY28" s="33" t="str">
        <f t="shared" si="96"/>
        <v>*</v>
      </c>
      <c r="EZ28" s="32" t="str">
        <f t="shared" si="7"/>
        <v>*</v>
      </c>
      <c r="FA28" s="33" t="str">
        <f t="shared" si="8"/>
        <v>*</v>
      </c>
      <c r="FB28" s="32" t="str">
        <f t="shared" si="9"/>
        <v>*</v>
      </c>
      <c r="FC28" s="33" t="str">
        <f t="shared" si="10"/>
        <v>*</v>
      </c>
      <c r="FD28" s="32" t="str">
        <f t="shared" si="11"/>
        <v>*</v>
      </c>
      <c r="FE28" s="33" t="str">
        <f t="shared" si="12"/>
        <v>*</v>
      </c>
      <c r="FF28" s="32" t="str">
        <f t="shared" si="13"/>
        <v>*</v>
      </c>
      <c r="FG28" s="33" t="str">
        <f t="shared" si="14"/>
        <v>*</v>
      </c>
      <c r="FH28" s="32" t="str">
        <f t="shared" si="15"/>
        <v>*</v>
      </c>
      <c r="FI28" s="33" t="str">
        <f t="shared" si="16"/>
        <v>*</v>
      </c>
      <c r="FJ28" s="32" t="str">
        <f t="shared" si="17"/>
        <v>*</v>
      </c>
      <c r="FK28" s="33" t="str">
        <f t="shared" si="18"/>
        <v>*</v>
      </c>
      <c r="FL28" s="32" t="str">
        <f t="shared" si="19"/>
        <v>*</v>
      </c>
      <c r="FM28" s="33" t="str">
        <f t="shared" si="20"/>
        <v>*</v>
      </c>
      <c r="FN28" s="32" t="str">
        <f t="shared" si="21"/>
        <v>*</v>
      </c>
      <c r="FO28" s="33" t="str">
        <f t="shared" si="22"/>
        <v>*</v>
      </c>
      <c r="FP28" s="32" t="str">
        <f t="shared" si="23"/>
        <v>*</v>
      </c>
      <c r="FQ28" s="33" t="str">
        <f t="shared" si="24"/>
        <v>*</v>
      </c>
      <c r="FR28" s="32" t="str">
        <f t="shared" si="25"/>
        <v>*</v>
      </c>
      <c r="FS28" s="33" t="str">
        <f t="shared" si="26"/>
        <v>*</v>
      </c>
      <c r="FT28" s="32" t="str">
        <f t="shared" si="27"/>
        <v>*</v>
      </c>
      <c r="FU28" s="33" t="str">
        <f t="shared" si="28"/>
        <v>*</v>
      </c>
      <c r="FV28" s="32" t="str">
        <f t="shared" si="29"/>
        <v>*</v>
      </c>
      <c r="FW28" s="33" t="str">
        <f t="shared" si="30"/>
        <v>*</v>
      </c>
      <c r="FX28" s="32" t="str">
        <f t="shared" si="31"/>
        <v>*</v>
      </c>
      <c r="FY28" s="33" t="str">
        <f t="shared" si="32"/>
        <v>*</v>
      </c>
      <c r="FZ28" s="32" t="str">
        <f t="shared" si="33"/>
        <v>*</v>
      </c>
      <c r="GA28" s="33" t="str">
        <f t="shared" si="34"/>
        <v>*</v>
      </c>
      <c r="GB28" s="32" t="str">
        <f t="shared" si="35"/>
        <v>*</v>
      </c>
      <c r="GC28" s="33" t="str">
        <f t="shared" si="36"/>
        <v>*</v>
      </c>
      <c r="GD28" s="32" t="str">
        <f t="shared" si="37"/>
        <v>*</v>
      </c>
      <c r="GE28" s="33" t="str">
        <f t="shared" si="38"/>
        <v>*</v>
      </c>
      <c r="GF28" s="32" t="str">
        <f t="shared" si="39"/>
        <v>داداشي-</v>
      </c>
      <c r="GG28" s="33" t="str">
        <f t="shared" si="40"/>
        <v>*</v>
      </c>
      <c r="GH28" s="32" t="str">
        <f t="shared" si="41"/>
        <v>*</v>
      </c>
      <c r="GI28" s="33" t="str">
        <f t="shared" si="42"/>
        <v>*</v>
      </c>
      <c r="GJ28" s="32" t="str">
        <f t="shared" si="43"/>
        <v>*</v>
      </c>
      <c r="GK28" s="33" t="str">
        <f t="shared" si="44"/>
        <v>*</v>
      </c>
      <c r="GL28" s="32" t="str">
        <f t="shared" si="45"/>
        <v>*</v>
      </c>
      <c r="GM28" s="33" t="str">
        <f t="shared" si="46"/>
        <v>*</v>
      </c>
      <c r="GN28" s="32" t="str">
        <f t="shared" si="47"/>
        <v>*</v>
      </c>
      <c r="GO28" s="33" t="str">
        <f t="shared" si="48"/>
        <v>*</v>
      </c>
      <c r="GP28" s="32" t="str">
        <f t="shared" si="49"/>
        <v>*</v>
      </c>
      <c r="GQ28" s="33" t="str">
        <f t="shared" si="50"/>
        <v>*</v>
      </c>
      <c r="GR28" s="32" t="str">
        <f t="shared" si="51"/>
        <v>*</v>
      </c>
      <c r="GS28" s="33" t="str">
        <f t="shared" si="52"/>
        <v>*</v>
      </c>
      <c r="GT28" s="32" t="str">
        <f t="shared" si="53"/>
        <v>*</v>
      </c>
      <c r="GU28" s="33" t="str">
        <f t="shared" si="54"/>
        <v>*</v>
      </c>
      <c r="GV28" s="32" t="str">
        <f t="shared" si="55"/>
        <v>*</v>
      </c>
      <c r="GW28" s="33" t="str">
        <f t="shared" si="56"/>
        <v>*</v>
      </c>
      <c r="GX28" s="32" t="str">
        <f t="shared" si="57"/>
        <v>*</v>
      </c>
      <c r="GY28" s="33" t="str">
        <f t="shared" si="58"/>
        <v>*</v>
      </c>
      <c r="GZ28" s="32" t="str">
        <f t="shared" si="59"/>
        <v>*</v>
      </c>
      <c r="HA28" s="33" t="str">
        <f t="shared" si="60"/>
        <v>*</v>
      </c>
      <c r="HB28" s="29">
        <f t="shared" si="61"/>
        <v>24</v>
      </c>
      <c r="HC28" s="30" t="str">
        <f t="shared" si="99"/>
        <v>سه شنبه</v>
      </c>
      <c r="HD28" s="32" t="str">
        <f t="shared" si="62"/>
        <v>*</v>
      </c>
      <c r="HE28" s="33" t="str">
        <f t="shared" si="63"/>
        <v>*</v>
      </c>
      <c r="HF28" s="32" t="str">
        <f t="shared" si="64"/>
        <v>*</v>
      </c>
      <c r="HG28" s="33" t="str">
        <f t="shared" si="65"/>
        <v>*</v>
      </c>
      <c r="HH28" s="32" t="str">
        <f t="shared" si="66"/>
        <v>*</v>
      </c>
      <c r="HI28" s="33" t="str">
        <f t="shared" si="67"/>
        <v>*</v>
      </c>
      <c r="HJ28" s="32" t="str">
        <f t="shared" si="68"/>
        <v>*</v>
      </c>
      <c r="HK28" s="33" t="str">
        <f t="shared" si="69"/>
        <v>*</v>
      </c>
      <c r="HL28" s="29">
        <f t="shared" si="70"/>
        <v>24</v>
      </c>
      <c r="HM28" s="30" t="str">
        <f t="shared" si="100"/>
        <v>سه شنبه</v>
      </c>
      <c r="HN28" s="32" t="str">
        <f t="shared" si="71"/>
        <v>*</v>
      </c>
      <c r="HO28" s="33" t="str">
        <f t="shared" si="72"/>
        <v>*</v>
      </c>
      <c r="HP28" s="32" t="str">
        <f t="shared" si="73"/>
        <v>*</v>
      </c>
      <c r="HQ28" s="33" t="str">
        <f t="shared" si="74"/>
        <v>*</v>
      </c>
      <c r="HR28" s="32" t="str">
        <f t="shared" si="75"/>
        <v>*</v>
      </c>
      <c r="HS28" s="33" t="str">
        <f t="shared" si="76"/>
        <v>*</v>
      </c>
      <c r="HT28" s="32" t="str">
        <f t="shared" si="77"/>
        <v>*</v>
      </c>
      <c r="HU28" s="33" t="str">
        <f t="shared" si="78"/>
        <v>*</v>
      </c>
      <c r="HV28" s="32" t="str">
        <f t="shared" si="79"/>
        <v>*</v>
      </c>
      <c r="HW28" s="33" t="str">
        <f t="shared" si="80"/>
        <v>*</v>
      </c>
      <c r="HX28" s="32" t="str">
        <f t="shared" si="81"/>
        <v>*</v>
      </c>
      <c r="HY28" s="33" t="str">
        <f t="shared" si="82"/>
        <v>*</v>
      </c>
      <c r="HZ28" s="32" t="str">
        <f t="shared" si="83"/>
        <v>*</v>
      </c>
      <c r="IA28" s="33" t="str">
        <f t="shared" si="84"/>
        <v>*</v>
      </c>
      <c r="IB28" s="32" t="str">
        <f t="shared" si="85"/>
        <v>*</v>
      </c>
      <c r="IC28" s="33" t="str">
        <f t="shared" si="86"/>
        <v>*</v>
      </c>
      <c r="ID28" s="32" t="str">
        <f t="shared" si="87"/>
        <v>*</v>
      </c>
      <c r="IE28" s="33" t="str">
        <f t="shared" si="88"/>
        <v>*</v>
      </c>
      <c r="IF28" s="32" t="str">
        <f t="shared" si="89"/>
        <v>*</v>
      </c>
      <c r="IG28" s="33" t="str">
        <f t="shared" si="90"/>
        <v>*</v>
      </c>
      <c r="IH28" s="32"/>
      <c r="II28" s="33"/>
      <c r="IJ28" s="32"/>
      <c r="IK28" s="33"/>
      <c r="IL28" s="32"/>
      <c r="IM28" s="33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1"/>
      <c r="QU28" s="1"/>
      <c r="QV28" s="1"/>
      <c r="QW28" s="1"/>
      <c r="QX28" s="1"/>
      <c r="QY28" s="1"/>
      <c r="QZ28" s="1"/>
      <c r="RA28" s="1"/>
      <c r="RB28" s="1"/>
      <c r="RC28" s="21"/>
      <c r="RD28" s="335">
        <f t="shared" si="91"/>
        <v>24</v>
      </c>
      <c r="RE28" s="30" t="str">
        <f t="shared" si="101"/>
        <v>سه شنبه</v>
      </c>
      <c r="RF28" s="34" t="s">
        <v>33</v>
      </c>
      <c r="RG28" s="115" t="str">
        <f t="shared" si="92"/>
        <v>******************داداشي-*************</v>
      </c>
      <c r="RH28" s="116"/>
      <c r="RI28" s="336">
        <v>24</v>
      </c>
      <c r="RJ28" s="115" t="str">
        <f t="shared" si="93"/>
        <v>********************************</v>
      </c>
      <c r="RK28" s="105"/>
      <c r="RL28" s="335">
        <f t="shared" si="94"/>
        <v>24</v>
      </c>
      <c r="RM28" s="30" t="str">
        <f t="shared" si="102"/>
        <v>سه شنبه</v>
      </c>
      <c r="RN28" s="36" t="s">
        <v>29</v>
      </c>
      <c r="RO28" s="707" t="str">
        <f t="shared" si="97"/>
        <v>***********</v>
      </c>
      <c r="RP28" s="709"/>
      <c r="RQ28" s="35" t="s">
        <v>34</v>
      </c>
      <c r="RR28" s="707" t="str">
        <f t="shared" si="98"/>
        <v>***********</v>
      </c>
      <c r="RS28" s="708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</row>
    <row r="29" spans="1:507" s="2" customFormat="1" ht="72" customHeight="1" thickTop="1" thickBot="1">
      <c r="A29" s="355" t="s">
        <v>289</v>
      </c>
      <c r="B29" s="252" t="s">
        <v>167</v>
      </c>
      <c r="C29" s="315" t="s">
        <v>286</v>
      </c>
      <c r="D29" s="314" t="s">
        <v>345</v>
      </c>
      <c r="E29" s="308"/>
      <c r="F29" s="321" t="s">
        <v>103</v>
      </c>
      <c r="G29" s="322" t="s">
        <v>27</v>
      </c>
      <c r="H29" s="560" t="s">
        <v>292</v>
      </c>
      <c r="I29" s="561"/>
      <c r="J29" s="279" t="s">
        <v>363</v>
      </c>
      <c r="K29" s="568" t="s">
        <v>296</v>
      </c>
      <c r="L29" s="569"/>
      <c r="M29" s="254" t="s">
        <v>157</v>
      </c>
      <c r="N29" s="356" t="s">
        <v>201</v>
      </c>
      <c r="O29" s="255" t="s">
        <v>346</v>
      </c>
      <c r="P29" s="253" t="s">
        <v>356</v>
      </c>
      <c r="Q29" s="256"/>
      <c r="R29" s="257" t="s">
        <v>146</v>
      </c>
      <c r="S29" s="357" t="s">
        <v>193</v>
      </c>
      <c r="T29" s="258" t="s">
        <v>356</v>
      </c>
      <c r="U29" s="259" t="s">
        <v>341</v>
      </c>
      <c r="V29" s="260" t="s">
        <v>74</v>
      </c>
      <c r="W29" s="253" t="s">
        <v>349</v>
      </c>
      <c r="X29" s="262" t="s">
        <v>235</v>
      </c>
      <c r="Y29" s="423"/>
      <c r="Z29" s="261"/>
      <c r="AA29" s="262"/>
      <c r="AB29" s="263"/>
      <c r="AC29" s="332" t="s">
        <v>212</v>
      </c>
      <c r="AD29" s="578" t="str">
        <f>RG44</f>
        <v>********خوشروزاده- *******حبیبی - *خورسند - ***********کاظمی-*********منفرد-******محبوبی-*********</v>
      </c>
      <c r="AE29" s="579"/>
      <c r="AF29" s="579"/>
      <c r="AG29" s="579"/>
      <c r="AH29" s="579"/>
      <c r="AI29" s="579"/>
      <c r="AJ29" s="579"/>
      <c r="AK29" s="579"/>
      <c r="AL29" s="579"/>
      <c r="AM29" s="579"/>
      <c r="AN29" s="579"/>
      <c r="AO29" s="579"/>
      <c r="AP29" s="579"/>
      <c r="AQ29" s="579"/>
      <c r="AR29" s="580"/>
      <c r="AS29" s="609" t="s">
        <v>215</v>
      </c>
      <c r="AT29" s="610"/>
      <c r="AU29" s="610"/>
      <c r="AV29" s="610"/>
      <c r="AW29" s="610"/>
      <c r="AX29" s="611"/>
      <c r="AY29" s="1"/>
      <c r="AZ29" s="1"/>
      <c r="BA29" s="1"/>
      <c r="BB29" s="158">
        <v>25</v>
      </c>
      <c r="BC29" s="159" t="s">
        <v>43</v>
      </c>
      <c r="BD29" s="515" t="s">
        <v>32</v>
      </c>
      <c r="BE29" s="516" t="s">
        <v>32</v>
      </c>
      <c r="BF29" s="515" t="s">
        <v>32</v>
      </c>
      <c r="BG29" s="516" t="s">
        <v>32</v>
      </c>
      <c r="BH29" s="515" t="s">
        <v>32</v>
      </c>
      <c r="BI29" s="516" t="s">
        <v>32</v>
      </c>
      <c r="BJ29" s="515" t="s">
        <v>32</v>
      </c>
      <c r="BK29" s="516" t="s">
        <v>32</v>
      </c>
      <c r="BL29" s="515" t="s">
        <v>32</v>
      </c>
      <c r="BM29" s="516" t="s">
        <v>32</v>
      </c>
      <c r="BN29" s="515" t="s">
        <v>32</v>
      </c>
      <c r="BO29" s="516" t="s">
        <v>32</v>
      </c>
      <c r="BP29" s="515" t="s">
        <v>32</v>
      </c>
      <c r="BQ29" s="516" t="s">
        <v>32</v>
      </c>
      <c r="BR29" s="515" t="s">
        <v>32</v>
      </c>
      <c r="BS29" s="516" t="s">
        <v>32</v>
      </c>
      <c r="BT29" s="515" t="s">
        <v>32</v>
      </c>
      <c r="BU29" s="516" t="s">
        <v>32</v>
      </c>
      <c r="BV29" s="515" t="s">
        <v>32</v>
      </c>
      <c r="BW29" s="516" t="s">
        <v>32</v>
      </c>
      <c r="BX29" s="515" t="s">
        <v>32</v>
      </c>
      <c r="BY29" s="516" t="s">
        <v>32</v>
      </c>
      <c r="BZ29" s="515" t="s">
        <v>32</v>
      </c>
      <c r="CA29" s="516" t="s">
        <v>32</v>
      </c>
      <c r="CB29" s="515" t="s">
        <v>32</v>
      </c>
      <c r="CC29" s="516" t="s">
        <v>32</v>
      </c>
      <c r="CD29" s="515" t="s">
        <v>32</v>
      </c>
      <c r="CE29" s="516" t="s">
        <v>32</v>
      </c>
      <c r="CF29" s="515" t="s">
        <v>32</v>
      </c>
      <c r="CG29" s="516" t="s">
        <v>32</v>
      </c>
      <c r="CH29" s="515" t="s">
        <v>32</v>
      </c>
      <c r="CI29" s="516" t="s">
        <v>32</v>
      </c>
      <c r="CJ29" s="515" t="s">
        <v>32</v>
      </c>
      <c r="CK29" s="516" t="s">
        <v>32</v>
      </c>
      <c r="CL29" s="515" t="s">
        <v>32</v>
      </c>
      <c r="CM29" s="516" t="s">
        <v>32</v>
      </c>
      <c r="CN29" s="515">
        <v>1</v>
      </c>
      <c r="CO29" s="516" t="s">
        <v>32</v>
      </c>
      <c r="CP29" s="515" t="s">
        <v>32</v>
      </c>
      <c r="CQ29" s="516" t="s">
        <v>32</v>
      </c>
      <c r="CR29" s="515" t="s">
        <v>32</v>
      </c>
      <c r="CS29" s="516" t="s">
        <v>32</v>
      </c>
      <c r="CT29" s="515" t="s">
        <v>32</v>
      </c>
      <c r="CU29" s="516" t="s">
        <v>32</v>
      </c>
      <c r="CV29" s="515" t="s">
        <v>32</v>
      </c>
      <c r="CW29" s="516" t="s">
        <v>32</v>
      </c>
      <c r="CX29" s="515" t="s">
        <v>32</v>
      </c>
      <c r="CY29" s="516" t="s">
        <v>32</v>
      </c>
      <c r="CZ29" s="515" t="s">
        <v>32</v>
      </c>
      <c r="DA29" s="516" t="s">
        <v>32</v>
      </c>
      <c r="DB29" s="515" t="s">
        <v>32</v>
      </c>
      <c r="DC29" s="516" t="s">
        <v>32</v>
      </c>
      <c r="DD29" s="515" t="s">
        <v>32</v>
      </c>
      <c r="DE29" s="516" t="s">
        <v>32</v>
      </c>
      <c r="DF29" s="515" t="s">
        <v>32</v>
      </c>
      <c r="DG29" s="516" t="s">
        <v>32</v>
      </c>
      <c r="DH29" s="515" t="s">
        <v>32</v>
      </c>
      <c r="DI29" s="516" t="s">
        <v>32</v>
      </c>
      <c r="DJ29" s="29">
        <f t="shared" si="0"/>
        <v>25</v>
      </c>
      <c r="DK29" s="159" t="s">
        <v>43</v>
      </c>
      <c r="DL29" s="515" t="s">
        <v>32</v>
      </c>
      <c r="DM29" s="516" t="s">
        <v>32</v>
      </c>
      <c r="DN29" s="515" t="s">
        <v>32</v>
      </c>
      <c r="DO29" s="516" t="s">
        <v>32</v>
      </c>
      <c r="DP29" s="515" t="s">
        <v>32</v>
      </c>
      <c r="DQ29" s="516" t="s">
        <v>32</v>
      </c>
      <c r="DR29" s="515" t="s">
        <v>32</v>
      </c>
      <c r="DS29" s="516" t="s">
        <v>32</v>
      </c>
      <c r="DT29" s="29">
        <f t="shared" si="1"/>
        <v>25</v>
      </c>
      <c r="DU29" s="159" t="s">
        <v>43</v>
      </c>
      <c r="DV29" s="163" t="s">
        <v>32</v>
      </c>
      <c r="DW29" s="164" t="s">
        <v>32</v>
      </c>
      <c r="DX29" s="163" t="s">
        <v>32</v>
      </c>
      <c r="DY29" s="164" t="s">
        <v>32</v>
      </c>
      <c r="DZ29" s="163" t="s">
        <v>32</v>
      </c>
      <c r="EA29" s="164" t="s">
        <v>32</v>
      </c>
      <c r="EB29" s="163" t="s">
        <v>32</v>
      </c>
      <c r="EC29" s="164" t="s">
        <v>32</v>
      </c>
      <c r="ED29" s="163" t="s">
        <v>32</v>
      </c>
      <c r="EE29" s="164" t="s">
        <v>32</v>
      </c>
      <c r="EF29" s="163" t="s">
        <v>32</v>
      </c>
      <c r="EG29" s="164" t="s">
        <v>32</v>
      </c>
      <c r="EH29" s="163" t="s">
        <v>32</v>
      </c>
      <c r="EI29" s="164" t="s">
        <v>32</v>
      </c>
      <c r="EJ29" s="163" t="s">
        <v>32</v>
      </c>
      <c r="EK29" s="164" t="s">
        <v>32</v>
      </c>
      <c r="EL29" s="163" t="s">
        <v>32</v>
      </c>
      <c r="EM29" s="164" t="s">
        <v>32</v>
      </c>
      <c r="EN29" s="163" t="s">
        <v>32</v>
      </c>
      <c r="EO29" s="164" t="s">
        <v>32</v>
      </c>
      <c r="EP29" s="229"/>
      <c r="EQ29" s="31"/>
      <c r="ER29" s="7"/>
      <c r="ES29" s="7"/>
      <c r="ET29" s="29">
        <f t="shared" si="2"/>
        <v>25</v>
      </c>
      <c r="EU29" s="159" t="s">
        <v>43</v>
      </c>
      <c r="EV29" s="32" t="str">
        <f t="shared" si="3"/>
        <v>*</v>
      </c>
      <c r="EW29" s="33" t="str">
        <f t="shared" si="4"/>
        <v>*</v>
      </c>
      <c r="EX29" s="32" t="str">
        <f t="shared" si="95"/>
        <v>*</v>
      </c>
      <c r="EY29" s="33" t="str">
        <f t="shared" si="96"/>
        <v>*</v>
      </c>
      <c r="EZ29" s="32" t="str">
        <f t="shared" si="7"/>
        <v>*</v>
      </c>
      <c r="FA29" s="33" t="str">
        <f t="shared" si="8"/>
        <v>*</v>
      </c>
      <c r="FB29" s="32" t="str">
        <f t="shared" si="9"/>
        <v>*</v>
      </c>
      <c r="FC29" s="33" t="str">
        <f t="shared" si="10"/>
        <v>*</v>
      </c>
      <c r="FD29" s="32" t="str">
        <f t="shared" si="11"/>
        <v>*</v>
      </c>
      <c r="FE29" s="33" t="str">
        <f t="shared" si="12"/>
        <v>*</v>
      </c>
      <c r="FF29" s="32" t="str">
        <f t="shared" si="13"/>
        <v>*</v>
      </c>
      <c r="FG29" s="33" t="str">
        <f t="shared" si="14"/>
        <v>*</v>
      </c>
      <c r="FH29" s="32" t="str">
        <f t="shared" si="15"/>
        <v>*</v>
      </c>
      <c r="FI29" s="33" t="str">
        <f t="shared" si="16"/>
        <v>*</v>
      </c>
      <c r="FJ29" s="32" t="str">
        <f t="shared" si="17"/>
        <v>*</v>
      </c>
      <c r="FK29" s="33" t="str">
        <f t="shared" si="18"/>
        <v>*</v>
      </c>
      <c r="FL29" s="32" t="str">
        <f t="shared" si="19"/>
        <v>*</v>
      </c>
      <c r="FM29" s="33" t="str">
        <f t="shared" si="20"/>
        <v>*</v>
      </c>
      <c r="FN29" s="32" t="str">
        <f t="shared" si="21"/>
        <v>*</v>
      </c>
      <c r="FO29" s="33" t="str">
        <f t="shared" si="22"/>
        <v>*</v>
      </c>
      <c r="FP29" s="32" t="str">
        <f t="shared" si="23"/>
        <v>*</v>
      </c>
      <c r="FQ29" s="33" t="str">
        <f t="shared" si="24"/>
        <v>*</v>
      </c>
      <c r="FR29" s="32" t="str">
        <f t="shared" si="25"/>
        <v>*</v>
      </c>
      <c r="FS29" s="33" t="str">
        <f t="shared" si="26"/>
        <v>*</v>
      </c>
      <c r="FT29" s="32" t="str">
        <f t="shared" si="27"/>
        <v>*</v>
      </c>
      <c r="FU29" s="33" t="str">
        <f t="shared" si="28"/>
        <v>*</v>
      </c>
      <c r="FV29" s="32" t="str">
        <f t="shared" si="29"/>
        <v>*</v>
      </c>
      <c r="FW29" s="33" t="str">
        <f t="shared" si="30"/>
        <v>*</v>
      </c>
      <c r="FX29" s="32" t="str">
        <f t="shared" si="31"/>
        <v>*</v>
      </c>
      <c r="FY29" s="33" t="str">
        <f t="shared" si="32"/>
        <v>*</v>
      </c>
      <c r="FZ29" s="32" t="str">
        <f t="shared" si="33"/>
        <v>*</v>
      </c>
      <c r="GA29" s="33" t="str">
        <f t="shared" si="34"/>
        <v>*</v>
      </c>
      <c r="GB29" s="32" t="str">
        <f t="shared" si="35"/>
        <v>*</v>
      </c>
      <c r="GC29" s="33" t="str">
        <f t="shared" si="36"/>
        <v>*</v>
      </c>
      <c r="GD29" s="32" t="str">
        <f t="shared" si="37"/>
        <v>*</v>
      </c>
      <c r="GE29" s="33" t="str">
        <f t="shared" si="38"/>
        <v>*</v>
      </c>
      <c r="GF29" s="32" t="str">
        <f t="shared" si="39"/>
        <v>داداشي-</v>
      </c>
      <c r="GG29" s="33" t="str">
        <f t="shared" si="40"/>
        <v>*</v>
      </c>
      <c r="GH29" s="32" t="str">
        <f t="shared" si="41"/>
        <v>*</v>
      </c>
      <c r="GI29" s="33" t="str">
        <f t="shared" si="42"/>
        <v>*</v>
      </c>
      <c r="GJ29" s="32" t="str">
        <f t="shared" si="43"/>
        <v>*</v>
      </c>
      <c r="GK29" s="33" t="str">
        <f t="shared" si="44"/>
        <v>*</v>
      </c>
      <c r="GL29" s="32" t="str">
        <f t="shared" si="45"/>
        <v>*</v>
      </c>
      <c r="GM29" s="33" t="str">
        <f t="shared" si="46"/>
        <v>*</v>
      </c>
      <c r="GN29" s="32" t="str">
        <f t="shared" si="47"/>
        <v>*</v>
      </c>
      <c r="GO29" s="33" t="str">
        <f t="shared" si="48"/>
        <v>*</v>
      </c>
      <c r="GP29" s="32" t="str">
        <f t="shared" si="49"/>
        <v>*</v>
      </c>
      <c r="GQ29" s="33" t="str">
        <f t="shared" si="50"/>
        <v>*</v>
      </c>
      <c r="GR29" s="32" t="str">
        <f t="shared" si="51"/>
        <v>*</v>
      </c>
      <c r="GS29" s="33" t="str">
        <f t="shared" si="52"/>
        <v>*</v>
      </c>
      <c r="GT29" s="32" t="str">
        <f t="shared" si="53"/>
        <v>*</v>
      </c>
      <c r="GU29" s="33" t="str">
        <f t="shared" si="54"/>
        <v>*</v>
      </c>
      <c r="GV29" s="32" t="str">
        <f t="shared" si="55"/>
        <v>*</v>
      </c>
      <c r="GW29" s="33" t="str">
        <f t="shared" si="56"/>
        <v>*</v>
      </c>
      <c r="GX29" s="32" t="str">
        <f t="shared" si="57"/>
        <v>*</v>
      </c>
      <c r="GY29" s="33" t="str">
        <f t="shared" si="58"/>
        <v>*</v>
      </c>
      <c r="GZ29" s="32" t="str">
        <f t="shared" si="59"/>
        <v>*</v>
      </c>
      <c r="HA29" s="33" t="str">
        <f t="shared" si="60"/>
        <v>*</v>
      </c>
      <c r="HB29" s="29">
        <f t="shared" si="61"/>
        <v>25</v>
      </c>
      <c r="HC29" s="30" t="str">
        <f t="shared" si="99"/>
        <v>چهارشنبه</v>
      </c>
      <c r="HD29" s="32" t="str">
        <f t="shared" si="62"/>
        <v>*</v>
      </c>
      <c r="HE29" s="33" t="str">
        <f t="shared" si="63"/>
        <v>*</v>
      </c>
      <c r="HF29" s="32" t="str">
        <f t="shared" si="64"/>
        <v>*</v>
      </c>
      <c r="HG29" s="33" t="str">
        <f t="shared" si="65"/>
        <v>*</v>
      </c>
      <c r="HH29" s="32" t="str">
        <f t="shared" si="66"/>
        <v>*</v>
      </c>
      <c r="HI29" s="33" t="str">
        <f t="shared" si="67"/>
        <v>*</v>
      </c>
      <c r="HJ29" s="32" t="str">
        <f t="shared" si="68"/>
        <v>*</v>
      </c>
      <c r="HK29" s="33" t="str">
        <f t="shared" si="69"/>
        <v>*</v>
      </c>
      <c r="HL29" s="29">
        <f t="shared" si="70"/>
        <v>25</v>
      </c>
      <c r="HM29" s="30" t="str">
        <f t="shared" si="100"/>
        <v>چهارشنبه</v>
      </c>
      <c r="HN29" s="32" t="str">
        <f t="shared" si="71"/>
        <v>*</v>
      </c>
      <c r="HO29" s="33" t="str">
        <f t="shared" si="72"/>
        <v>*</v>
      </c>
      <c r="HP29" s="32" t="str">
        <f t="shared" si="73"/>
        <v>*</v>
      </c>
      <c r="HQ29" s="33" t="str">
        <f t="shared" si="74"/>
        <v>*</v>
      </c>
      <c r="HR29" s="32" t="str">
        <f t="shared" si="75"/>
        <v>*</v>
      </c>
      <c r="HS29" s="33" t="str">
        <f t="shared" si="76"/>
        <v>*</v>
      </c>
      <c r="HT29" s="32" t="str">
        <f t="shared" si="77"/>
        <v>*</v>
      </c>
      <c r="HU29" s="33" t="str">
        <f t="shared" si="78"/>
        <v>*</v>
      </c>
      <c r="HV29" s="32" t="str">
        <f t="shared" si="79"/>
        <v>*</v>
      </c>
      <c r="HW29" s="33" t="str">
        <f t="shared" si="80"/>
        <v>*</v>
      </c>
      <c r="HX29" s="32" t="str">
        <f t="shared" si="81"/>
        <v>*</v>
      </c>
      <c r="HY29" s="33" t="str">
        <f t="shared" si="82"/>
        <v>*</v>
      </c>
      <c r="HZ29" s="32" t="str">
        <f t="shared" si="83"/>
        <v>*</v>
      </c>
      <c r="IA29" s="33" t="str">
        <f t="shared" si="84"/>
        <v>*</v>
      </c>
      <c r="IB29" s="32" t="str">
        <f t="shared" si="85"/>
        <v>*</v>
      </c>
      <c r="IC29" s="33" t="str">
        <f t="shared" si="86"/>
        <v>*</v>
      </c>
      <c r="ID29" s="32" t="str">
        <f t="shared" si="87"/>
        <v>*</v>
      </c>
      <c r="IE29" s="33" t="str">
        <f t="shared" si="88"/>
        <v>*</v>
      </c>
      <c r="IF29" s="32" t="str">
        <f t="shared" si="89"/>
        <v>*</v>
      </c>
      <c r="IG29" s="33" t="str">
        <f t="shared" si="90"/>
        <v>*</v>
      </c>
      <c r="IH29" s="32"/>
      <c r="II29" s="33"/>
      <c r="IJ29" s="32"/>
      <c r="IK29" s="33"/>
      <c r="IL29" s="32"/>
      <c r="IM29" s="33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1"/>
      <c r="QU29" s="1"/>
      <c r="QV29" s="1"/>
      <c r="QW29" s="1"/>
      <c r="QX29" s="1"/>
      <c r="QY29" s="1"/>
      <c r="QZ29" s="1"/>
      <c r="RA29" s="1"/>
      <c r="RB29" s="1"/>
      <c r="RC29" s="21"/>
      <c r="RD29" s="335">
        <f t="shared" si="91"/>
        <v>25</v>
      </c>
      <c r="RE29" s="30" t="str">
        <f t="shared" si="101"/>
        <v>چهارشنبه</v>
      </c>
      <c r="RF29" s="34" t="s">
        <v>33</v>
      </c>
      <c r="RG29" s="115" t="str">
        <f t="shared" si="92"/>
        <v>******************داداشي-*************</v>
      </c>
      <c r="RH29" s="116"/>
      <c r="RI29" s="336">
        <v>25</v>
      </c>
      <c r="RJ29" s="115" t="str">
        <f t="shared" si="93"/>
        <v>********************************</v>
      </c>
      <c r="RK29" s="105"/>
      <c r="RL29" s="335">
        <f t="shared" si="94"/>
        <v>25</v>
      </c>
      <c r="RM29" s="30" t="str">
        <f t="shared" si="102"/>
        <v>چهارشنبه</v>
      </c>
      <c r="RN29" s="36" t="s">
        <v>29</v>
      </c>
      <c r="RO29" s="707" t="str">
        <f t="shared" si="97"/>
        <v>***********</v>
      </c>
      <c r="RP29" s="709"/>
      <c r="RQ29" s="35" t="s">
        <v>34</v>
      </c>
      <c r="RR29" s="707" t="str">
        <f t="shared" si="98"/>
        <v>***********</v>
      </c>
      <c r="RS29" s="708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</row>
    <row r="30" spans="1:507" s="2" customFormat="1" ht="72" customHeight="1" thickTop="1" thickBot="1">
      <c r="A30" s="358" t="s">
        <v>290</v>
      </c>
      <c r="B30" s="359" t="s">
        <v>305</v>
      </c>
      <c r="C30" s="360" t="s">
        <v>15</v>
      </c>
      <c r="D30" s="361"/>
      <c r="E30" s="309"/>
      <c r="F30" s="323" t="s">
        <v>106</v>
      </c>
      <c r="G30" s="324" t="s">
        <v>27</v>
      </c>
      <c r="H30" s="560" t="s">
        <v>202</v>
      </c>
      <c r="I30" s="561"/>
      <c r="J30" s="279" t="s">
        <v>355</v>
      </c>
      <c r="K30" s="568" t="s">
        <v>225</v>
      </c>
      <c r="L30" s="569"/>
      <c r="M30" s="275"/>
      <c r="N30" s="362" t="s">
        <v>198</v>
      </c>
      <c r="O30" s="275" t="s">
        <v>357</v>
      </c>
      <c r="P30" s="271"/>
      <c r="Q30" s="271"/>
      <c r="R30" s="276"/>
      <c r="S30" s="363" t="s">
        <v>193</v>
      </c>
      <c r="T30" s="268" t="s">
        <v>376</v>
      </c>
      <c r="U30" s="269" t="s">
        <v>359</v>
      </c>
      <c r="V30" s="270" t="s">
        <v>159</v>
      </c>
      <c r="W30" s="271" t="s">
        <v>353</v>
      </c>
      <c r="X30" s="265" t="s">
        <v>365</v>
      </c>
      <c r="Y30" s="556"/>
      <c r="Z30" s="264"/>
      <c r="AA30" s="265"/>
      <c r="AB30" s="266"/>
      <c r="AC30" s="333" t="s">
        <v>213</v>
      </c>
      <c r="AD30" s="635" t="str">
        <f>RG8</f>
        <v>********************************</v>
      </c>
      <c r="AE30" s="636"/>
      <c r="AF30" s="636"/>
      <c r="AG30" s="636"/>
      <c r="AH30" s="636"/>
      <c r="AI30" s="636"/>
      <c r="AJ30" s="636"/>
      <c r="AK30" s="636"/>
      <c r="AL30" s="636"/>
      <c r="AM30" s="636"/>
      <c r="AN30" s="636"/>
      <c r="AO30" s="636"/>
      <c r="AP30" s="636"/>
      <c r="AQ30" s="636"/>
      <c r="AR30" s="637"/>
      <c r="AS30" s="614" t="s">
        <v>222</v>
      </c>
      <c r="AT30" s="615"/>
      <c r="AU30" s="615"/>
      <c r="AV30" s="615"/>
      <c r="AW30" s="615"/>
      <c r="AX30" s="616"/>
      <c r="AY30" s="1"/>
      <c r="AZ30" s="1"/>
      <c r="BA30" s="1"/>
      <c r="BB30" s="158">
        <v>26</v>
      </c>
      <c r="BC30" s="518" t="s">
        <v>226</v>
      </c>
      <c r="BD30" s="515" t="s">
        <v>32</v>
      </c>
      <c r="BE30" s="516" t="s">
        <v>32</v>
      </c>
      <c r="BF30" s="515" t="s">
        <v>32</v>
      </c>
      <c r="BG30" s="516" t="s">
        <v>32</v>
      </c>
      <c r="BH30" s="515" t="s">
        <v>32</v>
      </c>
      <c r="BI30" s="516" t="s">
        <v>32</v>
      </c>
      <c r="BJ30" s="515" t="s">
        <v>32</v>
      </c>
      <c r="BK30" s="516" t="s">
        <v>32</v>
      </c>
      <c r="BL30" s="515" t="s">
        <v>32</v>
      </c>
      <c r="BM30" s="516" t="s">
        <v>32</v>
      </c>
      <c r="BN30" s="515" t="s">
        <v>32</v>
      </c>
      <c r="BO30" s="516" t="s">
        <v>32</v>
      </c>
      <c r="BP30" s="515" t="s">
        <v>32</v>
      </c>
      <c r="BQ30" s="516" t="s">
        <v>32</v>
      </c>
      <c r="BR30" s="515" t="s">
        <v>32</v>
      </c>
      <c r="BS30" s="516" t="s">
        <v>32</v>
      </c>
      <c r="BT30" s="515" t="s">
        <v>32</v>
      </c>
      <c r="BU30" s="516" t="s">
        <v>32</v>
      </c>
      <c r="BV30" s="515" t="s">
        <v>32</v>
      </c>
      <c r="BW30" s="516" t="s">
        <v>32</v>
      </c>
      <c r="BX30" s="515" t="s">
        <v>32</v>
      </c>
      <c r="BY30" s="516" t="s">
        <v>32</v>
      </c>
      <c r="BZ30" s="515" t="s">
        <v>32</v>
      </c>
      <c r="CA30" s="516" t="s">
        <v>32</v>
      </c>
      <c r="CB30" s="515" t="s">
        <v>32</v>
      </c>
      <c r="CC30" s="516" t="s">
        <v>32</v>
      </c>
      <c r="CD30" s="515" t="s">
        <v>32</v>
      </c>
      <c r="CE30" s="516" t="s">
        <v>32</v>
      </c>
      <c r="CF30" s="515" t="s">
        <v>32</v>
      </c>
      <c r="CG30" s="516" t="s">
        <v>32</v>
      </c>
      <c r="CH30" s="515" t="s">
        <v>32</v>
      </c>
      <c r="CI30" s="516" t="s">
        <v>32</v>
      </c>
      <c r="CJ30" s="515" t="s">
        <v>32</v>
      </c>
      <c r="CK30" s="516" t="s">
        <v>32</v>
      </c>
      <c r="CL30" s="515" t="s">
        <v>32</v>
      </c>
      <c r="CM30" s="516" t="s">
        <v>32</v>
      </c>
      <c r="CN30" s="515">
        <v>1</v>
      </c>
      <c r="CO30" s="516" t="s">
        <v>32</v>
      </c>
      <c r="CP30" s="515" t="s">
        <v>32</v>
      </c>
      <c r="CQ30" s="516" t="s">
        <v>32</v>
      </c>
      <c r="CR30" s="515" t="s">
        <v>32</v>
      </c>
      <c r="CS30" s="516" t="s">
        <v>32</v>
      </c>
      <c r="CT30" s="515" t="s">
        <v>32</v>
      </c>
      <c r="CU30" s="516" t="s">
        <v>32</v>
      </c>
      <c r="CV30" s="515" t="s">
        <v>32</v>
      </c>
      <c r="CW30" s="516" t="s">
        <v>32</v>
      </c>
      <c r="CX30" s="515" t="s">
        <v>32</v>
      </c>
      <c r="CY30" s="516" t="s">
        <v>32</v>
      </c>
      <c r="CZ30" s="515" t="s">
        <v>32</v>
      </c>
      <c r="DA30" s="516" t="s">
        <v>32</v>
      </c>
      <c r="DB30" s="515" t="s">
        <v>32</v>
      </c>
      <c r="DC30" s="516" t="s">
        <v>32</v>
      </c>
      <c r="DD30" s="515" t="s">
        <v>32</v>
      </c>
      <c r="DE30" s="516" t="s">
        <v>32</v>
      </c>
      <c r="DF30" s="515" t="s">
        <v>32</v>
      </c>
      <c r="DG30" s="516" t="s">
        <v>32</v>
      </c>
      <c r="DH30" s="515" t="s">
        <v>32</v>
      </c>
      <c r="DI30" s="516" t="s">
        <v>32</v>
      </c>
      <c r="DJ30" s="29">
        <f t="shared" si="0"/>
        <v>26</v>
      </c>
      <c r="DK30" s="518" t="s">
        <v>226</v>
      </c>
      <c r="DL30" s="515" t="s">
        <v>32</v>
      </c>
      <c r="DM30" s="516" t="s">
        <v>32</v>
      </c>
      <c r="DN30" s="515" t="s">
        <v>32</v>
      </c>
      <c r="DO30" s="516" t="s">
        <v>32</v>
      </c>
      <c r="DP30" s="515" t="s">
        <v>32</v>
      </c>
      <c r="DQ30" s="516" t="s">
        <v>32</v>
      </c>
      <c r="DR30" s="515" t="s">
        <v>32</v>
      </c>
      <c r="DS30" s="516" t="s">
        <v>32</v>
      </c>
      <c r="DT30" s="29">
        <f t="shared" si="1"/>
        <v>26</v>
      </c>
      <c r="DU30" s="518" t="s">
        <v>226</v>
      </c>
      <c r="DV30" s="163" t="s">
        <v>32</v>
      </c>
      <c r="DW30" s="164" t="s">
        <v>32</v>
      </c>
      <c r="DX30" s="163" t="s">
        <v>32</v>
      </c>
      <c r="DY30" s="164" t="s">
        <v>32</v>
      </c>
      <c r="DZ30" s="163" t="s">
        <v>32</v>
      </c>
      <c r="EA30" s="164" t="s">
        <v>32</v>
      </c>
      <c r="EB30" s="163" t="s">
        <v>32</v>
      </c>
      <c r="EC30" s="164" t="s">
        <v>32</v>
      </c>
      <c r="ED30" s="163" t="s">
        <v>32</v>
      </c>
      <c r="EE30" s="164" t="s">
        <v>32</v>
      </c>
      <c r="EF30" s="163" t="s">
        <v>32</v>
      </c>
      <c r="EG30" s="164" t="s">
        <v>32</v>
      </c>
      <c r="EH30" s="163" t="s">
        <v>32</v>
      </c>
      <c r="EI30" s="164" t="s">
        <v>32</v>
      </c>
      <c r="EJ30" s="163" t="s">
        <v>32</v>
      </c>
      <c r="EK30" s="164" t="s">
        <v>32</v>
      </c>
      <c r="EL30" s="163" t="s">
        <v>32</v>
      </c>
      <c r="EM30" s="164" t="s">
        <v>32</v>
      </c>
      <c r="EN30" s="163" t="s">
        <v>32</v>
      </c>
      <c r="EO30" s="164" t="s">
        <v>32</v>
      </c>
      <c r="EP30" s="229"/>
      <c r="EQ30" s="31"/>
      <c r="ER30" s="7"/>
      <c r="ES30" s="7"/>
      <c r="ET30" s="29">
        <f t="shared" si="2"/>
        <v>26</v>
      </c>
      <c r="EU30" s="518" t="s">
        <v>226</v>
      </c>
      <c r="EV30" s="32" t="str">
        <f t="shared" si="3"/>
        <v>*</v>
      </c>
      <c r="EW30" s="33" t="str">
        <f t="shared" si="4"/>
        <v>*</v>
      </c>
      <c r="EX30" s="32" t="str">
        <f t="shared" si="95"/>
        <v>*</v>
      </c>
      <c r="EY30" s="33" t="str">
        <f t="shared" si="96"/>
        <v>*</v>
      </c>
      <c r="EZ30" s="32" t="str">
        <f t="shared" si="7"/>
        <v>*</v>
      </c>
      <c r="FA30" s="33" t="str">
        <f t="shared" si="8"/>
        <v>*</v>
      </c>
      <c r="FB30" s="32" t="str">
        <f t="shared" si="9"/>
        <v>*</v>
      </c>
      <c r="FC30" s="33" t="str">
        <f t="shared" si="10"/>
        <v>*</v>
      </c>
      <c r="FD30" s="32" t="str">
        <f t="shared" si="11"/>
        <v>*</v>
      </c>
      <c r="FE30" s="33" t="str">
        <f t="shared" si="12"/>
        <v>*</v>
      </c>
      <c r="FF30" s="32" t="str">
        <f t="shared" si="13"/>
        <v>*</v>
      </c>
      <c r="FG30" s="33" t="str">
        <f t="shared" si="14"/>
        <v>*</v>
      </c>
      <c r="FH30" s="32" t="str">
        <f t="shared" si="15"/>
        <v>*</v>
      </c>
      <c r="FI30" s="33" t="str">
        <f t="shared" si="16"/>
        <v>*</v>
      </c>
      <c r="FJ30" s="32" t="str">
        <f t="shared" si="17"/>
        <v>*</v>
      </c>
      <c r="FK30" s="33" t="str">
        <f t="shared" si="18"/>
        <v>*</v>
      </c>
      <c r="FL30" s="32" t="str">
        <f t="shared" si="19"/>
        <v>*</v>
      </c>
      <c r="FM30" s="33" t="str">
        <f t="shared" si="20"/>
        <v>*</v>
      </c>
      <c r="FN30" s="32" t="str">
        <f t="shared" si="21"/>
        <v>*</v>
      </c>
      <c r="FO30" s="33" t="str">
        <f t="shared" si="22"/>
        <v>*</v>
      </c>
      <c r="FP30" s="32" t="str">
        <f t="shared" si="23"/>
        <v>*</v>
      </c>
      <c r="FQ30" s="33" t="str">
        <f t="shared" si="24"/>
        <v>*</v>
      </c>
      <c r="FR30" s="32" t="str">
        <f t="shared" si="25"/>
        <v>*</v>
      </c>
      <c r="FS30" s="33" t="str">
        <f t="shared" si="26"/>
        <v>*</v>
      </c>
      <c r="FT30" s="32" t="str">
        <f t="shared" si="27"/>
        <v>*</v>
      </c>
      <c r="FU30" s="33" t="str">
        <f t="shared" si="28"/>
        <v>*</v>
      </c>
      <c r="FV30" s="32" t="str">
        <f t="shared" si="29"/>
        <v>*</v>
      </c>
      <c r="FW30" s="33" t="str">
        <f t="shared" si="30"/>
        <v>*</v>
      </c>
      <c r="FX30" s="32" t="str">
        <f t="shared" si="31"/>
        <v>*</v>
      </c>
      <c r="FY30" s="33" t="str">
        <f t="shared" si="32"/>
        <v>*</v>
      </c>
      <c r="FZ30" s="32" t="str">
        <f t="shared" si="33"/>
        <v>*</v>
      </c>
      <c r="GA30" s="33" t="str">
        <f t="shared" si="34"/>
        <v>*</v>
      </c>
      <c r="GB30" s="32" t="str">
        <f t="shared" si="35"/>
        <v>*</v>
      </c>
      <c r="GC30" s="33" t="str">
        <f t="shared" si="36"/>
        <v>*</v>
      </c>
      <c r="GD30" s="32" t="str">
        <f t="shared" si="37"/>
        <v>*</v>
      </c>
      <c r="GE30" s="33" t="str">
        <f t="shared" si="38"/>
        <v>*</v>
      </c>
      <c r="GF30" s="32" t="str">
        <f t="shared" si="39"/>
        <v>داداشي-</v>
      </c>
      <c r="GG30" s="33" t="str">
        <f t="shared" si="40"/>
        <v>*</v>
      </c>
      <c r="GH30" s="32" t="str">
        <f t="shared" si="41"/>
        <v>*</v>
      </c>
      <c r="GI30" s="33" t="str">
        <f t="shared" si="42"/>
        <v>*</v>
      </c>
      <c r="GJ30" s="32" t="str">
        <f t="shared" si="43"/>
        <v>*</v>
      </c>
      <c r="GK30" s="33" t="str">
        <f t="shared" si="44"/>
        <v>*</v>
      </c>
      <c r="GL30" s="32" t="str">
        <f t="shared" si="45"/>
        <v>*</v>
      </c>
      <c r="GM30" s="33" t="str">
        <f t="shared" si="46"/>
        <v>*</v>
      </c>
      <c r="GN30" s="32" t="str">
        <f t="shared" si="47"/>
        <v>*</v>
      </c>
      <c r="GO30" s="33" t="str">
        <f t="shared" si="48"/>
        <v>*</v>
      </c>
      <c r="GP30" s="32" t="str">
        <f t="shared" si="49"/>
        <v>*</v>
      </c>
      <c r="GQ30" s="33" t="str">
        <f t="shared" si="50"/>
        <v>*</v>
      </c>
      <c r="GR30" s="32" t="str">
        <f t="shared" si="51"/>
        <v>*</v>
      </c>
      <c r="GS30" s="33" t="str">
        <f t="shared" si="52"/>
        <v>*</v>
      </c>
      <c r="GT30" s="32" t="str">
        <f t="shared" si="53"/>
        <v>*</v>
      </c>
      <c r="GU30" s="33" t="str">
        <f t="shared" si="54"/>
        <v>*</v>
      </c>
      <c r="GV30" s="32" t="str">
        <f t="shared" si="55"/>
        <v>*</v>
      </c>
      <c r="GW30" s="33" t="str">
        <f t="shared" si="56"/>
        <v>*</v>
      </c>
      <c r="GX30" s="32" t="str">
        <f t="shared" si="57"/>
        <v>*</v>
      </c>
      <c r="GY30" s="33" t="str">
        <f t="shared" si="58"/>
        <v>*</v>
      </c>
      <c r="GZ30" s="32" t="str">
        <f t="shared" si="59"/>
        <v>*</v>
      </c>
      <c r="HA30" s="33" t="str">
        <f t="shared" si="60"/>
        <v>*</v>
      </c>
      <c r="HB30" s="29">
        <f t="shared" si="61"/>
        <v>26</v>
      </c>
      <c r="HC30" s="30" t="str">
        <f t="shared" si="99"/>
        <v>پنجشنبه</v>
      </c>
      <c r="HD30" s="32" t="str">
        <f t="shared" si="62"/>
        <v>*</v>
      </c>
      <c r="HE30" s="33" t="str">
        <f t="shared" si="63"/>
        <v>*</v>
      </c>
      <c r="HF30" s="32" t="str">
        <f t="shared" si="64"/>
        <v>*</v>
      </c>
      <c r="HG30" s="33" t="str">
        <f t="shared" si="65"/>
        <v>*</v>
      </c>
      <c r="HH30" s="32" t="str">
        <f t="shared" si="66"/>
        <v>*</v>
      </c>
      <c r="HI30" s="33" t="str">
        <f t="shared" si="67"/>
        <v>*</v>
      </c>
      <c r="HJ30" s="32" t="str">
        <f t="shared" si="68"/>
        <v>*</v>
      </c>
      <c r="HK30" s="33" t="str">
        <f t="shared" si="69"/>
        <v>*</v>
      </c>
      <c r="HL30" s="29">
        <f t="shared" si="70"/>
        <v>26</v>
      </c>
      <c r="HM30" s="30" t="str">
        <f t="shared" si="100"/>
        <v>پنجشنبه</v>
      </c>
      <c r="HN30" s="32" t="str">
        <f t="shared" si="71"/>
        <v>*</v>
      </c>
      <c r="HO30" s="33" t="str">
        <f t="shared" si="72"/>
        <v>*</v>
      </c>
      <c r="HP30" s="32" t="str">
        <f t="shared" si="73"/>
        <v>*</v>
      </c>
      <c r="HQ30" s="33" t="str">
        <f t="shared" si="74"/>
        <v>*</v>
      </c>
      <c r="HR30" s="32" t="str">
        <f t="shared" si="75"/>
        <v>*</v>
      </c>
      <c r="HS30" s="33" t="str">
        <f t="shared" si="76"/>
        <v>*</v>
      </c>
      <c r="HT30" s="32" t="str">
        <f t="shared" si="77"/>
        <v>*</v>
      </c>
      <c r="HU30" s="33" t="str">
        <f t="shared" si="78"/>
        <v>*</v>
      </c>
      <c r="HV30" s="32" t="str">
        <f t="shared" si="79"/>
        <v>*</v>
      </c>
      <c r="HW30" s="33" t="str">
        <f t="shared" si="80"/>
        <v>*</v>
      </c>
      <c r="HX30" s="32" t="str">
        <f t="shared" si="81"/>
        <v>*</v>
      </c>
      <c r="HY30" s="33" t="str">
        <f t="shared" si="82"/>
        <v>*</v>
      </c>
      <c r="HZ30" s="32" t="str">
        <f t="shared" si="83"/>
        <v>*</v>
      </c>
      <c r="IA30" s="33" t="str">
        <f t="shared" si="84"/>
        <v>*</v>
      </c>
      <c r="IB30" s="32" t="str">
        <f t="shared" si="85"/>
        <v>*</v>
      </c>
      <c r="IC30" s="33" t="str">
        <f t="shared" si="86"/>
        <v>*</v>
      </c>
      <c r="ID30" s="32" t="str">
        <f t="shared" si="87"/>
        <v>*</v>
      </c>
      <c r="IE30" s="33" t="str">
        <f t="shared" si="88"/>
        <v>*</v>
      </c>
      <c r="IF30" s="32" t="str">
        <f t="shared" si="89"/>
        <v>*</v>
      </c>
      <c r="IG30" s="33" t="str">
        <f t="shared" si="90"/>
        <v>*</v>
      </c>
      <c r="IH30" s="32"/>
      <c r="II30" s="33"/>
      <c r="IJ30" s="32"/>
      <c r="IK30" s="33"/>
      <c r="IL30" s="32"/>
      <c r="IM30" s="33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1"/>
      <c r="QU30" s="1"/>
      <c r="QV30" s="1"/>
      <c r="QW30" s="1"/>
      <c r="QX30" s="1"/>
      <c r="QY30" s="1"/>
      <c r="QZ30" s="1"/>
      <c r="RA30" s="1"/>
      <c r="RB30" s="1"/>
      <c r="RC30" s="21"/>
      <c r="RD30" s="335">
        <f t="shared" si="91"/>
        <v>26</v>
      </c>
      <c r="RE30" s="30" t="str">
        <f t="shared" si="101"/>
        <v>پنجشنبه</v>
      </c>
      <c r="RF30" s="34" t="s">
        <v>33</v>
      </c>
      <c r="RG30" s="115" t="str">
        <f t="shared" si="92"/>
        <v>******************داداشي-*************</v>
      </c>
      <c r="RH30" s="116"/>
      <c r="RI30" s="336">
        <v>26</v>
      </c>
      <c r="RJ30" s="115" t="str">
        <f t="shared" si="93"/>
        <v>********************************</v>
      </c>
      <c r="RK30" s="105"/>
      <c r="RL30" s="335">
        <f t="shared" si="94"/>
        <v>26</v>
      </c>
      <c r="RM30" s="30" t="str">
        <f t="shared" si="102"/>
        <v>پنجشنبه</v>
      </c>
      <c r="RN30" s="36" t="s">
        <v>29</v>
      </c>
      <c r="RO30" s="707" t="str">
        <f t="shared" si="97"/>
        <v>***********</v>
      </c>
      <c r="RP30" s="709"/>
      <c r="RQ30" s="35" t="s">
        <v>34</v>
      </c>
      <c r="RR30" s="707" t="str">
        <f t="shared" si="98"/>
        <v>***********</v>
      </c>
      <c r="RS30" s="708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</row>
    <row r="31" spans="1:507" s="2" customFormat="1" ht="72" customHeight="1" thickTop="1" thickBot="1">
      <c r="A31" s="549" t="s">
        <v>291</v>
      </c>
      <c r="B31" s="551" t="s">
        <v>81</v>
      </c>
      <c r="C31" s="472" t="s">
        <v>230</v>
      </c>
      <c r="D31" s="473" t="s">
        <v>351</v>
      </c>
      <c r="E31" s="310"/>
      <c r="F31" s="325" t="s">
        <v>293</v>
      </c>
      <c r="G31" s="326" t="s">
        <v>27</v>
      </c>
      <c r="H31" s="568" t="s">
        <v>294</v>
      </c>
      <c r="I31" s="569"/>
      <c r="J31" s="496" t="s">
        <v>132</v>
      </c>
      <c r="K31" s="570" t="s">
        <v>225</v>
      </c>
      <c r="L31" s="571"/>
      <c r="M31" s="476"/>
      <c r="N31" s="366" t="s">
        <v>191</v>
      </c>
      <c r="O31" s="496" t="s">
        <v>361</v>
      </c>
      <c r="P31" s="366" t="s">
        <v>192</v>
      </c>
      <c r="Q31" s="492" t="s">
        <v>362</v>
      </c>
      <c r="R31" s="493"/>
      <c r="S31" s="494"/>
      <c r="T31" s="494"/>
      <c r="U31" s="495"/>
      <c r="V31" s="366" t="s">
        <v>131</v>
      </c>
      <c r="W31" s="498"/>
      <c r="X31" s="499"/>
      <c r="Y31" s="367" t="s">
        <v>199</v>
      </c>
      <c r="Z31" s="267" t="s">
        <v>304</v>
      </c>
      <c r="AA31" s="368"/>
      <c r="AB31" s="369"/>
      <c r="AC31" s="345" t="s">
        <v>214</v>
      </c>
      <c r="AD31" s="626" t="str">
        <f>RG80</f>
        <v>*****************</v>
      </c>
      <c r="AE31" s="626"/>
      <c r="AF31" s="626"/>
      <c r="AG31" s="626"/>
      <c r="AH31" s="626"/>
      <c r="AI31" s="626"/>
      <c r="AJ31" s="626"/>
      <c r="AK31" s="626"/>
      <c r="AL31" s="627"/>
      <c r="AM31" s="346" t="s">
        <v>211</v>
      </c>
      <c r="AN31" s="626" t="str">
        <f>RG116</f>
        <v>*******************</v>
      </c>
      <c r="AO31" s="626"/>
      <c r="AP31" s="626"/>
      <c r="AQ31" s="626"/>
      <c r="AR31" s="628"/>
      <c r="AS31" s="617"/>
      <c r="AT31" s="618"/>
      <c r="AU31" s="618"/>
      <c r="AV31" s="618"/>
      <c r="AW31" s="618"/>
      <c r="AX31" s="619"/>
      <c r="AY31" s="1"/>
      <c r="AZ31" s="1"/>
      <c r="BA31" s="1"/>
      <c r="BB31" s="158">
        <v>27</v>
      </c>
      <c r="BC31" s="159" t="s">
        <v>38</v>
      </c>
      <c r="BD31" s="515" t="s">
        <v>32</v>
      </c>
      <c r="BE31" s="516" t="s">
        <v>32</v>
      </c>
      <c r="BF31" s="515" t="s">
        <v>32</v>
      </c>
      <c r="BG31" s="516" t="s">
        <v>32</v>
      </c>
      <c r="BH31" s="515" t="s">
        <v>32</v>
      </c>
      <c r="BI31" s="516" t="s">
        <v>32</v>
      </c>
      <c r="BJ31" s="515" t="s">
        <v>32</v>
      </c>
      <c r="BK31" s="516" t="s">
        <v>32</v>
      </c>
      <c r="BL31" s="515" t="s">
        <v>32</v>
      </c>
      <c r="BM31" s="516" t="s">
        <v>32</v>
      </c>
      <c r="BN31" s="515" t="s">
        <v>32</v>
      </c>
      <c r="BO31" s="516" t="s">
        <v>32</v>
      </c>
      <c r="BP31" s="515" t="s">
        <v>32</v>
      </c>
      <c r="BQ31" s="516" t="s">
        <v>32</v>
      </c>
      <c r="BR31" s="515" t="s">
        <v>32</v>
      </c>
      <c r="BS31" s="516" t="s">
        <v>32</v>
      </c>
      <c r="BT31" s="515" t="s">
        <v>32</v>
      </c>
      <c r="BU31" s="516" t="s">
        <v>32</v>
      </c>
      <c r="BV31" s="515" t="s">
        <v>32</v>
      </c>
      <c r="BW31" s="516" t="s">
        <v>32</v>
      </c>
      <c r="BX31" s="515" t="s">
        <v>32</v>
      </c>
      <c r="BY31" s="516" t="s">
        <v>32</v>
      </c>
      <c r="BZ31" s="515" t="s">
        <v>32</v>
      </c>
      <c r="CA31" s="516" t="s">
        <v>32</v>
      </c>
      <c r="CB31" s="515" t="s">
        <v>32</v>
      </c>
      <c r="CC31" s="516" t="s">
        <v>32</v>
      </c>
      <c r="CD31" s="515" t="s">
        <v>32</v>
      </c>
      <c r="CE31" s="516" t="s">
        <v>32</v>
      </c>
      <c r="CF31" s="515" t="s">
        <v>32</v>
      </c>
      <c r="CG31" s="516" t="s">
        <v>32</v>
      </c>
      <c r="CH31" s="515" t="s">
        <v>32</v>
      </c>
      <c r="CI31" s="516" t="s">
        <v>32</v>
      </c>
      <c r="CJ31" s="515" t="s">
        <v>32</v>
      </c>
      <c r="CK31" s="516" t="s">
        <v>32</v>
      </c>
      <c r="CL31" s="515" t="s">
        <v>32</v>
      </c>
      <c r="CM31" s="516" t="s">
        <v>32</v>
      </c>
      <c r="CN31" s="515">
        <v>1</v>
      </c>
      <c r="CO31" s="516" t="s">
        <v>32</v>
      </c>
      <c r="CP31" s="515" t="s">
        <v>32</v>
      </c>
      <c r="CQ31" s="516" t="s">
        <v>32</v>
      </c>
      <c r="CR31" s="515" t="s">
        <v>32</v>
      </c>
      <c r="CS31" s="516" t="s">
        <v>32</v>
      </c>
      <c r="CT31" s="515" t="s">
        <v>32</v>
      </c>
      <c r="CU31" s="516" t="s">
        <v>32</v>
      </c>
      <c r="CV31" s="515" t="s">
        <v>32</v>
      </c>
      <c r="CW31" s="516" t="s">
        <v>32</v>
      </c>
      <c r="CX31" s="515" t="s">
        <v>32</v>
      </c>
      <c r="CY31" s="516" t="s">
        <v>32</v>
      </c>
      <c r="CZ31" s="515" t="s">
        <v>32</v>
      </c>
      <c r="DA31" s="516" t="s">
        <v>32</v>
      </c>
      <c r="DB31" s="515" t="s">
        <v>32</v>
      </c>
      <c r="DC31" s="516" t="s">
        <v>32</v>
      </c>
      <c r="DD31" s="515" t="s">
        <v>32</v>
      </c>
      <c r="DE31" s="516" t="s">
        <v>32</v>
      </c>
      <c r="DF31" s="515" t="s">
        <v>32</v>
      </c>
      <c r="DG31" s="516" t="s">
        <v>32</v>
      </c>
      <c r="DH31" s="515" t="s">
        <v>32</v>
      </c>
      <c r="DI31" s="516" t="s">
        <v>32</v>
      </c>
      <c r="DJ31" s="29">
        <f t="shared" si="0"/>
        <v>27</v>
      </c>
      <c r="DK31" s="159" t="s">
        <v>38</v>
      </c>
      <c r="DL31" s="515" t="s">
        <v>32</v>
      </c>
      <c r="DM31" s="516" t="s">
        <v>32</v>
      </c>
      <c r="DN31" s="515" t="s">
        <v>32</v>
      </c>
      <c r="DO31" s="516" t="s">
        <v>32</v>
      </c>
      <c r="DP31" s="515" t="s">
        <v>32</v>
      </c>
      <c r="DQ31" s="516" t="s">
        <v>32</v>
      </c>
      <c r="DR31" s="515" t="s">
        <v>32</v>
      </c>
      <c r="DS31" s="516" t="s">
        <v>32</v>
      </c>
      <c r="DT31" s="29">
        <f t="shared" si="1"/>
        <v>27</v>
      </c>
      <c r="DU31" s="159" t="s">
        <v>38</v>
      </c>
      <c r="DV31" s="163" t="s">
        <v>32</v>
      </c>
      <c r="DW31" s="164" t="s">
        <v>32</v>
      </c>
      <c r="DX31" s="163" t="s">
        <v>32</v>
      </c>
      <c r="DY31" s="164" t="s">
        <v>32</v>
      </c>
      <c r="DZ31" s="163" t="s">
        <v>32</v>
      </c>
      <c r="EA31" s="164" t="s">
        <v>32</v>
      </c>
      <c r="EB31" s="163" t="s">
        <v>32</v>
      </c>
      <c r="EC31" s="164" t="s">
        <v>32</v>
      </c>
      <c r="ED31" s="163" t="s">
        <v>32</v>
      </c>
      <c r="EE31" s="164" t="s">
        <v>32</v>
      </c>
      <c r="EF31" s="163" t="s">
        <v>32</v>
      </c>
      <c r="EG31" s="164" t="s">
        <v>32</v>
      </c>
      <c r="EH31" s="163" t="s">
        <v>32</v>
      </c>
      <c r="EI31" s="164" t="s">
        <v>32</v>
      </c>
      <c r="EJ31" s="163" t="s">
        <v>32</v>
      </c>
      <c r="EK31" s="164" t="s">
        <v>32</v>
      </c>
      <c r="EL31" s="163" t="s">
        <v>32</v>
      </c>
      <c r="EM31" s="164" t="s">
        <v>32</v>
      </c>
      <c r="EN31" s="163" t="s">
        <v>32</v>
      </c>
      <c r="EO31" s="164" t="s">
        <v>32</v>
      </c>
      <c r="EP31" s="229"/>
      <c r="EQ31" s="31"/>
      <c r="ER31" s="7"/>
      <c r="ES31" s="7"/>
      <c r="ET31" s="29">
        <f t="shared" si="2"/>
        <v>27</v>
      </c>
      <c r="EU31" s="159" t="s">
        <v>38</v>
      </c>
      <c r="EV31" s="32" t="str">
        <f t="shared" si="3"/>
        <v>*</v>
      </c>
      <c r="EW31" s="33" t="str">
        <f t="shared" si="4"/>
        <v>*</v>
      </c>
      <c r="EX31" s="32" t="str">
        <f t="shared" si="95"/>
        <v>*</v>
      </c>
      <c r="EY31" s="33" t="str">
        <f t="shared" si="96"/>
        <v>*</v>
      </c>
      <c r="EZ31" s="32" t="str">
        <f t="shared" si="7"/>
        <v>*</v>
      </c>
      <c r="FA31" s="33" t="str">
        <f t="shared" si="8"/>
        <v>*</v>
      </c>
      <c r="FB31" s="32" t="str">
        <f t="shared" si="9"/>
        <v>*</v>
      </c>
      <c r="FC31" s="33" t="str">
        <f t="shared" si="10"/>
        <v>*</v>
      </c>
      <c r="FD31" s="32" t="str">
        <f t="shared" si="11"/>
        <v>*</v>
      </c>
      <c r="FE31" s="33" t="str">
        <f t="shared" si="12"/>
        <v>*</v>
      </c>
      <c r="FF31" s="32" t="str">
        <f t="shared" si="13"/>
        <v>*</v>
      </c>
      <c r="FG31" s="33" t="str">
        <f t="shared" si="14"/>
        <v>*</v>
      </c>
      <c r="FH31" s="32" t="str">
        <f t="shared" si="15"/>
        <v>*</v>
      </c>
      <c r="FI31" s="33" t="str">
        <f t="shared" si="16"/>
        <v>*</v>
      </c>
      <c r="FJ31" s="32" t="str">
        <f t="shared" si="17"/>
        <v>*</v>
      </c>
      <c r="FK31" s="33" t="str">
        <f t="shared" si="18"/>
        <v>*</v>
      </c>
      <c r="FL31" s="32" t="str">
        <f t="shared" si="19"/>
        <v>*</v>
      </c>
      <c r="FM31" s="33" t="str">
        <f t="shared" si="20"/>
        <v>*</v>
      </c>
      <c r="FN31" s="32" t="str">
        <f t="shared" si="21"/>
        <v>*</v>
      </c>
      <c r="FO31" s="33" t="str">
        <f t="shared" si="22"/>
        <v>*</v>
      </c>
      <c r="FP31" s="32" t="str">
        <f t="shared" si="23"/>
        <v>*</v>
      </c>
      <c r="FQ31" s="33" t="str">
        <f t="shared" si="24"/>
        <v>*</v>
      </c>
      <c r="FR31" s="32" t="str">
        <f t="shared" si="25"/>
        <v>*</v>
      </c>
      <c r="FS31" s="33" t="str">
        <f t="shared" si="26"/>
        <v>*</v>
      </c>
      <c r="FT31" s="32" t="str">
        <f t="shared" si="27"/>
        <v>*</v>
      </c>
      <c r="FU31" s="33" t="str">
        <f t="shared" si="28"/>
        <v>*</v>
      </c>
      <c r="FV31" s="32" t="str">
        <f t="shared" si="29"/>
        <v>*</v>
      </c>
      <c r="FW31" s="33" t="str">
        <f t="shared" si="30"/>
        <v>*</v>
      </c>
      <c r="FX31" s="32" t="str">
        <f t="shared" si="31"/>
        <v>*</v>
      </c>
      <c r="FY31" s="33" t="str">
        <f t="shared" si="32"/>
        <v>*</v>
      </c>
      <c r="FZ31" s="32" t="str">
        <f t="shared" si="33"/>
        <v>*</v>
      </c>
      <c r="GA31" s="33" t="str">
        <f t="shared" si="34"/>
        <v>*</v>
      </c>
      <c r="GB31" s="32" t="str">
        <f t="shared" si="35"/>
        <v>*</v>
      </c>
      <c r="GC31" s="33" t="str">
        <f t="shared" si="36"/>
        <v>*</v>
      </c>
      <c r="GD31" s="32" t="str">
        <f t="shared" si="37"/>
        <v>*</v>
      </c>
      <c r="GE31" s="33" t="str">
        <f t="shared" si="38"/>
        <v>*</v>
      </c>
      <c r="GF31" s="32" t="str">
        <f t="shared" si="39"/>
        <v>داداشي-</v>
      </c>
      <c r="GG31" s="33" t="str">
        <f t="shared" si="40"/>
        <v>*</v>
      </c>
      <c r="GH31" s="32" t="str">
        <f t="shared" si="41"/>
        <v>*</v>
      </c>
      <c r="GI31" s="33" t="str">
        <f t="shared" si="42"/>
        <v>*</v>
      </c>
      <c r="GJ31" s="32" t="str">
        <f t="shared" si="43"/>
        <v>*</v>
      </c>
      <c r="GK31" s="33" t="str">
        <f t="shared" si="44"/>
        <v>*</v>
      </c>
      <c r="GL31" s="32" t="str">
        <f t="shared" si="45"/>
        <v>*</v>
      </c>
      <c r="GM31" s="33" t="str">
        <f t="shared" si="46"/>
        <v>*</v>
      </c>
      <c r="GN31" s="32" t="str">
        <f t="shared" si="47"/>
        <v>*</v>
      </c>
      <c r="GO31" s="33" t="str">
        <f t="shared" si="48"/>
        <v>*</v>
      </c>
      <c r="GP31" s="32" t="str">
        <f t="shared" si="49"/>
        <v>*</v>
      </c>
      <c r="GQ31" s="33" t="str">
        <f t="shared" si="50"/>
        <v>*</v>
      </c>
      <c r="GR31" s="32" t="str">
        <f t="shared" si="51"/>
        <v>*</v>
      </c>
      <c r="GS31" s="33" t="str">
        <f t="shared" si="52"/>
        <v>*</v>
      </c>
      <c r="GT31" s="32" t="str">
        <f t="shared" si="53"/>
        <v>*</v>
      </c>
      <c r="GU31" s="33" t="str">
        <f t="shared" si="54"/>
        <v>*</v>
      </c>
      <c r="GV31" s="32" t="str">
        <f t="shared" si="55"/>
        <v>*</v>
      </c>
      <c r="GW31" s="33" t="str">
        <f t="shared" si="56"/>
        <v>*</v>
      </c>
      <c r="GX31" s="32" t="str">
        <f t="shared" si="57"/>
        <v>*</v>
      </c>
      <c r="GY31" s="33" t="str">
        <f t="shared" si="58"/>
        <v>*</v>
      </c>
      <c r="GZ31" s="32" t="str">
        <f t="shared" si="59"/>
        <v>*</v>
      </c>
      <c r="HA31" s="33" t="str">
        <f t="shared" si="60"/>
        <v>*</v>
      </c>
      <c r="HB31" s="29">
        <f t="shared" si="61"/>
        <v>27</v>
      </c>
      <c r="HC31" s="30" t="str">
        <f t="shared" si="99"/>
        <v>جمعه</v>
      </c>
      <c r="HD31" s="32" t="str">
        <f t="shared" si="62"/>
        <v>*</v>
      </c>
      <c r="HE31" s="33" t="str">
        <f t="shared" si="63"/>
        <v>*</v>
      </c>
      <c r="HF31" s="32" t="str">
        <f t="shared" si="64"/>
        <v>*</v>
      </c>
      <c r="HG31" s="33" t="str">
        <f t="shared" si="65"/>
        <v>*</v>
      </c>
      <c r="HH31" s="32" t="str">
        <f t="shared" si="66"/>
        <v>*</v>
      </c>
      <c r="HI31" s="33" t="str">
        <f t="shared" si="67"/>
        <v>*</v>
      </c>
      <c r="HJ31" s="32" t="str">
        <f t="shared" si="68"/>
        <v>*</v>
      </c>
      <c r="HK31" s="33" t="str">
        <f t="shared" si="69"/>
        <v>*</v>
      </c>
      <c r="HL31" s="29">
        <f t="shared" si="70"/>
        <v>27</v>
      </c>
      <c r="HM31" s="30" t="str">
        <f t="shared" si="100"/>
        <v>جمعه</v>
      </c>
      <c r="HN31" s="32" t="str">
        <f t="shared" si="71"/>
        <v>*</v>
      </c>
      <c r="HO31" s="33" t="str">
        <f t="shared" si="72"/>
        <v>*</v>
      </c>
      <c r="HP31" s="32" t="str">
        <f t="shared" si="73"/>
        <v>*</v>
      </c>
      <c r="HQ31" s="33" t="str">
        <f t="shared" si="74"/>
        <v>*</v>
      </c>
      <c r="HR31" s="32" t="str">
        <f t="shared" si="75"/>
        <v>*</v>
      </c>
      <c r="HS31" s="33" t="str">
        <f t="shared" si="76"/>
        <v>*</v>
      </c>
      <c r="HT31" s="32" t="str">
        <f t="shared" si="77"/>
        <v>*</v>
      </c>
      <c r="HU31" s="33" t="str">
        <f t="shared" si="78"/>
        <v>*</v>
      </c>
      <c r="HV31" s="32" t="str">
        <f t="shared" si="79"/>
        <v>*</v>
      </c>
      <c r="HW31" s="33" t="str">
        <f t="shared" si="80"/>
        <v>*</v>
      </c>
      <c r="HX31" s="32" t="str">
        <f t="shared" si="81"/>
        <v>*</v>
      </c>
      <c r="HY31" s="33" t="str">
        <f t="shared" si="82"/>
        <v>*</v>
      </c>
      <c r="HZ31" s="32" t="str">
        <f t="shared" si="83"/>
        <v>*</v>
      </c>
      <c r="IA31" s="33" t="str">
        <f t="shared" si="84"/>
        <v>*</v>
      </c>
      <c r="IB31" s="32" t="str">
        <f t="shared" si="85"/>
        <v>*</v>
      </c>
      <c r="IC31" s="33" t="str">
        <f t="shared" si="86"/>
        <v>*</v>
      </c>
      <c r="ID31" s="32" t="str">
        <f t="shared" si="87"/>
        <v>*</v>
      </c>
      <c r="IE31" s="33" t="str">
        <f t="shared" si="88"/>
        <v>*</v>
      </c>
      <c r="IF31" s="32" t="str">
        <f t="shared" si="89"/>
        <v>*</v>
      </c>
      <c r="IG31" s="33" t="str">
        <f t="shared" si="90"/>
        <v>*</v>
      </c>
      <c r="IH31" s="32"/>
      <c r="II31" s="33"/>
      <c r="IJ31" s="32"/>
      <c r="IK31" s="33"/>
      <c r="IL31" s="32"/>
      <c r="IM31" s="33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1"/>
      <c r="QU31" s="1"/>
      <c r="QV31" s="1"/>
      <c r="QW31" s="1"/>
      <c r="QX31" s="1"/>
      <c r="QY31" s="1"/>
      <c r="QZ31" s="1"/>
      <c r="RA31" s="1"/>
      <c r="RB31" s="1"/>
      <c r="RC31" s="21"/>
      <c r="RD31" s="335">
        <f t="shared" si="91"/>
        <v>27</v>
      </c>
      <c r="RE31" s="30" t="str">
        <f t="shared" si="101"/>
        <v>جمعه</v>
      </c>
      <c r="RF31" s="34" t="s">
        <v>33</v>
      </c>
      <c r="RG31" s="115" t="str">
        <f t="shared" si="92"/>
        <v>******************داداشي-*************</v>
      </c>
      <c r="RH31" s="116"/>
      <c r="RI31" s="336">
        <v>27</v>
      </c>
      <c r="RJ31" s="115" t="str">
        <f t="shared" si="93"/>
        <v>********************************</v>
      </c>
      <c r="RK31" s="105"/>
      <c r="RL31" s="335">
        <f t="shared" si="94"/>
        <v>27</v>
      </c>
      <c r="RM31" s="30" t="str">
        <f t="shared" si="102"/>
        <v>جمعه</v>
      </c>
      <c r="RN31" s="36" t="s">
        <v>29</v>
      </c>
      <c r="RO31" s="707" t="str">
        <f t="shared" si="97"/>
        <v>***********</v>
      </c>
      <c r="RP31" s="709"/>
      <c r="RQ31" s="35" t="s">
        <v>34</v>
      </c>
      <c r="RR31" s="707" t="str">
        <f t="shared" si="98"/>
        <v>***********</v>
      </c>
      <c r="RS31" s="708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</row>
    <row r="32" spans="1:507" s="2" customFormat="1" ht="72" customHeight="1" thickTop="1" thickBot="1">
      <c r="A32" s="370" t="s">
        <v>289</v>
      </c>
      <c r="B32" s="280" t="s">
        <v>147</v>
      </c>
      <c r="C32" s="316" t="s">
        <v>163</v>
      </c>
      <c r="D32" s="317"/>
      <c r="E32" s="311"/>
      <c r="F32" s="327" t="s">
        <v>103</v>
      </c>
      <c r="G32" s="328" t="s">
        <v>28</v>
      </c>
      <c r="H32" s="562" t="s">
        <v>292</v>
      </c>
      <c r="I32" s="563"/>
      <c r="J32" s="307" t="s">
        <v>47</v>
      </c>
      <c r="K32" s="566" t="s">
        <v>296</v>
      </c>
      <c r="L32" s="567"/>
      <c r="M32" s="282" t="s">
        <v>145</v>
      </c>
      <c r="N32" s="371" t="s">
        <v>201</v>
      </c>
      <c r="O32" s="283" t="s">
        <v>70</v>
      </c>
      <c r="P32" s="281"/>
      <c r="Q32" s="284"/>
      <c r="R32" s="285" t="s">
        <v>368</v>
      </c>
      <c r="S32" s="372" t="s">
        <v>193</v>
      </c>
      <c r="T32" s="286" t="s">
        <v>284</v>
      </c>
      <c r="U32" s="287" t="s">
        <v>349</v>
      </c>
      <c r="V32" s="287" t="s">
        <v>371</v>
      </c>
      <c r="W32" s="287" t="s">
        <v>372</v>
      </c>
      <c r="X32" s="281" t="s">
        <v>373</v>
      </c>
      <c r="Y32" s="281" t="s">
        <v>150</v>
      </c>
      <c r="Z32" s="281" t="s">
        <v>141</v>
      </c>
      <c r="AA32" s="294"/>
      <c r="AB32" s="295"/>
      <c r="AC32" s="347" t="s">
        <v>212</v>
      </c>
      <c r="AD32" s="632" t="str">
        <f>RJ44</f>
        <v>****************************************************حیدری-****</v>
      </c>
      <c r="AE32" s="633"/>
      <c r="AF32" s="633"/>
      <c r="AG32" s="633"/>
      <c r="AH32" s="633"/>
      <c r="AI32" s="633"/>
      <c r="AJ32" s="633"/>
      <c r="AK32" s="633"/>
      <c r="AL32" s="633"/>
      <c r="AM32" s="633"/>
      <c r="AN32" s="633"/>
      <c r="AO32" s="633"/>
      <c r="AP32" s="633"/>
      <c r="AQ32" s="633"/>
      <c r="AR32" s="634"/>
      <c r="AS32" s="617"/>
      <c r="AT32" s="618"/>
      <c r="AU32" s="618"/>
      <c r="AV32" s="618"/>
      <c r="AW32" s="618"/>
      <c r="AX32" s="619"/>
      <c r="AY32" s="1"/>
      <c r="AZ32" s="1"/>
      <c r="BA32" s="1"/>
      <c r="BB32" s="158">
        <v>28</v>
      </c>
      <c r="BC32" s="159" t="s">
        <v>285</v>
      </c>
      <c r="BD32" s="515" t="s">
        <v>32</v>
      </c>
      <c r="BE32" s="516" t="s">
        <v>32</v>
      </c>
      <c r="BF32" s="515" t="s">
        <v>32</v>
      </c>
      <c r="BG32" s="516" t="s">
        <v>32</v>
      </c>
      <c r="BH32" s="515" t="s">
        <v>32</v>
      </c>
      <c r="BI32" s="516" t="s">
        <v>32</v>
      </c>
      <c r="BJ32" s="515" t="s">
        <v>32</v>
      </c>
      <c r="BK32" s="516" t="s">
        <v>32</v>
      </c>
      <c r="BL32" s="515" t="s">
        <v>32</v>
      </c>
      <c r="BM32" s="516" t="s">
        <v>32</v>
      </c>
      <c r="BN32" s="515" t="s">
        <v>32</v>
      </c>
      <c r="BO32" s="516" t="s">
        <v>32</v>
      </c>
      <c r="BP32" s="515" t="s">
        <v>32</v>
      </c>
      <c r="BQ32" s="516" t="s">
        <v>32</v>
      </c>
      <c r="BR32" s="515" t="s">
        <v>32</v>
      </c>
      <c r="BS32" s="516" t="s">
        <v>32</v>
      </c>
      <c r="BT32" s="515" t="s">
        <v>32</v>
      </c>
      <c r="BU32" s="516" t="s">
        <v>32</v>
      </c>
      <c r="BV32" s="515" t="s">
        <v>32</v>
      </c>
      <c r="BW32" s="516" t="s">
        <v>32</v>
      </c>
      <c r="BX32" s="515" t="s">
        <v>32</v>
      </c>
      <c r="BY32" s="516" t="s">
        <v>32</v>
      </c>
      <c r="BZ32" s="515" t="s">
        <v>32</v>
      </c>
      <c r="CA32" s="516" t="s">
        <v>32</v>
      </c>
      <c r="CB32" s="515" t="s">
        <v>32</v>
      </c>
      <c r="CC32" s="516" t="s">
        <v>32</v>
      </c>
      <c r="CD32" s="515" t="s">
        <v>32</v>
      </c>
      <c r="CE32" s="516" t="s">
        <v>32</v>
      </c>
      <c r="CF32" s="515" t="s">
        <v>32</v>
      </c>
      <c r="CG32" s="516" t="s">
        <v>32</v>
      </c>
      <c r="CH32" s="515" t="s">
        <v>32</v>
      </c>
      <c r="CI32" s="516" t="s">
        <v>32</v>
      </c>
      <c r="CJ32" s="515" t="s">
        <v>32</v>
      </c>
      <c r="CK32" s="516" t="s">
        <v>32</v>
      </c>
      <c r="CL32" s="515" t="s">
        <v>32</v>
      </c>
      <c r="CM32" s="516" t="s">
        <v>32</v>
      </c>
      <c r="CN32" s="515">
        <v>1</v>
      </c>
      <c r="CO32" s="516" t="s">
        <v>32</v>
      </c>
      <c r="CP32" s="515" t="s">
        <v>32</v>
      </c>
      <c r="CQ32" s="516" t="s">
        <v>32</v>
      </c>
      <c r="CR32" s="515" t="s">
        <v>32</v>
      </c>
      <c r="CS32" s="516" t="s">
        <v>32</v>
      </c>
      <c r="CT32" s="515" t="s">
        <v>32</v>
      </c>
      <c r="CU32" s="516" t="s">
        <v>32</v>
      </c>
      <c r="CV32" s="515" t="s">
        <v>32</v>
      </c>
      <c r="CW32" s="516" t="s">
        <v>32</v>
      </c>
      <c r="CX32" s="515" t="s">
        <v>32</v>
      </c>
      <c r="CY32" s="516" t="s">
        <v>32</v>
      </c>
      <c r="CZ32" s="515" t="s">
        <v>32</v>
      </c>
      <c r="DA32" s="516" t="s">
        <v>32</v>
      </c>
      <c r="DB32" s="515" t="s">
        <v>32</v>
      </c>
      <c r="DC32" s="516" t="s">
        <v>32</v>
      </c>
      <c r="DD32" s="515" t="s">
        <v>32</v>
      </c>
      <c r="DE32" s="516" t="s">
        <v>32</v>
      </c>
      <c r="DF32" s="515" t="s">
        <v>32</v>
      </c>
      <c r="DG32" s="516" t="s">
        <v>32</v>
      </c>
      <c r="DH32" s="515" t="s">
        <v>32</v>
      </c>
      <c r="DI32" s="516" t="s">
        <v>32</v>
      </c>
      <c r="DJ32" s="29">
        <f t="shared" si="0"/>
        <v>28</v>
      </c>
      <c r="DK32" s="159" t="s">
        <v>285</v>
      </c>
      <c r="DL32" s="515" t="s">
        <v>32</v>
      </c>
      <c r="DM32" s="516" t="s">
        <v>32</v>
      </c>
      <c r="DN32" s="515" t="s">
        <v>32</v>
      </c>
      <c r="DO32" s="516" t="s">
        <v>32</v>
      </c>
      <c r="DP32" s="515" t="s">
        <v>32</v>
      </c>
      <c r="DQ32" s="516" t="s">
        <v>32</v>
      </c>
      <c r="DR32" s="515" t="s">
        <v>32</v>
      </c>
      <c r="DS32" s="516" t="s">
        <v>32</v>
      </c>
      <c r="DT32" s="29">
        <f t="shared" si="1"/>
        <v>28</v>
      </c>
      <c r="DU32" s="159" t="s">
        <v>285</v>
      </c>
      <c r="DV32" s="163" t="s">
        <v>32</v>
      </c>
      <c r="DW32" s="164" t="s">
        <v>32</v>
      </c>
      <c r="DX32" s="163" t="s">
        <v>32</v>
      </c>
      <c r="DY32" s="164" t="s">
        <v>32</v>
      </c>
      <c r="DZ32" s="163" t="s">
        <v>32</v>
      </c>
      <c r="EA32" s="164" t="s">
        <v>32</v>
      </c>
      <c r="EB32" s="163" t="s">
        <v>32</v>
      </c>
      <c r="EC32" s="164" t="s">
        <v>32</v>
      </c>
      <c r="ED32" s="163" t="s">
        <v>32</v>
      </c>
      <c r="EE32" s="164" t="s">
        <v>32</v>
      </c>
      <c r="EF32" s="163" t="s">
        <v>32</v>
      </c>
      <c r="EG32" s="164" t="s">
        <v>32</v>
      </c>
      <c r="EH32" s="163" t="s">
        <v>32</v>
      </c>
      <c r="EI32" s="164" t="s">
        <v>32</v>
      </c>
      <c r="EJ32" s="163" t="s">
        <v>32</v>
      </c>
      <c r="EK32" s="164" t="s">
        <v>32</v>
      </c>
      <c r="EL32" s="163" t="s">
        <v>32</v>
      </c>
      <c r="EM32" s="164" t="s">
        <v>32</v>
      </c>
      <c r="EN32" s="163" t="s">
        <v>32</v>
      </c>
      <c r="EO32" s="164" t="s">
        <v>32</v>
      </c>
      <c r="EP32" s="232"/>
      <c r="EQ32" s="31"/>
      <c r="ER32" s="7"/>
      <c r="ES32" s="7"/>
      <c r="ET32" s="29">
        <f t="shared" si="2"/>
        <v>28</v>
      </c>
      <c r="EU32" s="159" t="s">
        <v>285</v>
      </c>
      <c r="EV32" s="32" t="str">
        <f t="shared" si="3"/>
        <v>*</v>
      </c>
      <c r="EW32" s="33" t="str">
        <f t="shared" si="4"/>
        <v>*</v>
      </c>
      <c r="EX32" s="32" t="str">
        <f t="shared" si="95"/>
        <v>*</v>
      </c>
      <c r="EY32" s="33" t="str">
        <f t="shared" si="96"/>
        <v>*</v>
      </c>
      <c r="EZ32" s="32" t="str">
        <f t="shared" si="7"/>
        <v>*</v>
      </c>
      <c r="FA32" s="33" t="str">
        <f t="shared" si="8"/>
        <v>*</v>
      </c>
      <c r="FB32" s="32" t="str">
        <f t="shared" si="9"/>
        <v>*</v>
      </c>
      <c r="FC32" s="33" t="str">
        <f t="shared" si="10"/>
        <v>*</v>
      </c>
      <c r="FD32" s="32" t="str">
        <f t="shared" si="11"/>
        <v>*</v>
      </c>
      <c r="FE32" s="33" t="str">
        <f t="shared" si="12"/>
        <v>*</v>
      </c>
      <c r="FF32" s="32" t="str">
        <f t="shared" si="13"/>
        <v>*</v>
      </c>
      <c r="FG32" s="33" t="str">
        <f t="shared" si="14"/>
        <v>*</v>
      </c>
      <c r="FH32" s="32" t="str">
        <f t="shared" si="15"/>
        <v>*</v>
      </c>
      <c r="FI32" s="33" t="str">
        <f t="shared" si="16"/>
        <v>*</v>
      </c>
      <c r="FJ32" s="32" t="str">
        <f t="shared" si="17"/>
        <v>*</v>
      </c>
      <c r="FK32" s="33" t="str">
        <f t="shared" si="18"/>
        <v>*</v>
      </c>
      <c r="FL32" s="32" t="str">
        <f t="shared" si="19"/>
        <v>*</v>
      </c>
      <c r="FM32" s="33" t="str">
        <f t="shared" si="20"/>
        <v>*</v>
      </c>
      <c r="FN32" s="32" t="str">
        <f t="shared" si="21"/>
        <v>*</v>
      </c>
      <c r="FO32" s="33" t="str">
        <f t="shared" si="22"/>
        <v>*</v>
      </c>
      <c r="FP32" s="32" t="str">
        <f t="shared" si="23"/>
        <v>*</v>
      </c>
      <c r="FQ32" s="33" t="str">
        <f t="shared" si="24"/>
        <v>*</v>
      </c>
      <c r="FR32" s="32" t="str">
        <f t="shared" si="25"/>
        <v>*</v>
      </c>
      <c r="FS32" s="33" t="str">
        <f t="shared" si="26"/>
        <v>*</v>
      </c>
      <c r="FT32" s="32" t="str">
        <f t="shared" si="27"/>
        <v>*</v>
      </c>
      <c r="FU32" s="33" t="str">
        <f t="shared" si="28"/>
        <v>*</v>
      </c>
      <c r="FV32" s="32" t="str">
        <f t="shared" si="29"/>
        <v>*</v>
      </c>
      <c r="FW32" s="33" t="str">
        <f t="shared" si="30"/>
        <v>*</v>
      </c>
      <c r="FX32" s="32" t="str">
        <f t="shared" si="31"/>
        <v>*</v>
      </c>
      <c r="FY32" s="33" t="str">
        <f t="shared" si="32"/>
        <v>*</v>
      </c>
      <c r="FZ32" s="32" t="str">
        <f t="shared" si="33"/>
        <v>*</v>
      </c>
      <c r="GA32" s="33" t="str">
        <f t="shared" si="34"/>
        <v>*</v>
      </c>
      <c r="GB32" s="32" t="str">
        <f t="shared" si="35"/>
        <v>*</v>
      </c>
      <c r="GC32" s="33" t="str">
        <f t="shared" si="36"/>
        <v>*</v>
      </c>
      <c r="GD32" s="32" t="str">
        <f t="shared" si="37"/>
        <v>*</v>
      </c>
      <c r="GE32" s="33" t="str">
        <f t="shared" si="38"/>
        <v>*</v>
      </c>
      <c r="GF32" s="32" t="str">
        <f t="shared" si="39"/>
        <v>داداشي-</v>
      </c>
      <c r="GG32" s="33" t="str">
        <f t="shared" si="40"/>
        <v>*</v>
      </c>
      <c r="GH32" s="32" t="str">
        <f t="shared" si="41"/>
        <v>*</v>
      </c>
      <c r="GI32" s="33" t="str">
        <f t="shared" si="42"/>
        <v>*</v>
      </c>
      <c r="GJ32" s="32" t="str">
        <f t="shared" si="43"/>
        <v>*</v>
      </c>
      <c r="GK32" s="33" t="str">
        <f t="shared" si="44"/>
        <v>*</v>
      </c>
      <c r="GL32" s="32" t="str">
        <f t="shared" si="45"/>
        <v>*</v>
      </c>
      <c r="GM32" s="33" t="str">
        <f t="shared" si="46"/>
        <v>*</v>
      </c>
      <c r="GN32" s="32" t="str">
        <f t="shared" si="47"/>
        <v>*</v>
      </c>
      <c r="GO32" s="33" t="str">
        <f t="shared" si="48"/>
        <v>*</v>
      </c>
      <c r="GP32" s="32" t="str">
        <f t="shared" si="49"/>
        <v>*</v>
      </c>
      <c r="GQ32" s="33" t="str">
        <f t="shared" si="50"/>
        <v>*</v>
      </c>
      <c r="GR32" s="32" t="str">
        <f t="shared" si="51"/>
        <v>*</v>
      </c>
      <c r="GS32" s="33" t="str">
        <f t="shared" si="52"/>
        <v>*</v>
      </c>
      <c r="GT32" s="32" t="str">
        <f t="shared" si="53"/>
        <v>*</v>
      </c>
      <c r="GU32" s="33" t="str">
        <f t="shared" si="54"/>
        <v>*</v>
      </c>
      <c r="GV32" s="32" t="str">
        <f t="shared" si="55"/>
        <v>*</v>
      </c>
      <c r="GW32" s="33" t="str">
        <f t="shared" si="56"/>
        <v>*</v>
      </c>
      <c r="GX32" s="32" t="str">
        <f t="shared" si="57"/>
        <v>*</v>
      </c>
      <c r="GY32" s="33" t="str">
        <f t="shared" si="58"/>
        <v>*</v>
      </c>
      <c r="GZ32" s="32" t="str">
        <f t="shared" si="59"/>
        <v>*</v>
      </c>
      <c r="HA32" s="33" t="str">
        <f t="shared" si="60"/>
        <v>*</v>
      </c>
      <c r="HB32" s="29">
        <f t="shared" si="61"/>
        <v>28</v>
      </c>
      <c r="HC32" s="30" t="str">
        <f t="shared" si="99"/>
        <v>شنبه</v>
      </c>
      <c r="HD32" s="32" t="str">
        <f t="shared" si="62"/>
        <v>*</v>
      </c>
      <c r="HE32" s="33" t="str">
        <f t="shared" si="63"/>
        <v>*</v>
      </c>
      <c r="HF32" s="32" t="str">
        <f t="shared" si="64"/>
        <v>*</v>
      </c>
      <c r="HG32" s="33" t="str">
        <f t="shared" si="65"/>
        <v>*</v>
      </c>
      <c r="HH32" s="32" t="str">
        <f t="shared" si="66"/>
        <v>*</v>
      </c>
      <c r="HI32" s="33" t="str">
        <f t="shared" si="67"/>
        <v>*</v>
      </c>
      <c r="HJ32" s="32" t="str">
        <f t="shared" si="68"/>
        <v>*</v>
      </c>
      <c r="HK32" s="33" t="str">
        <f t="shared" si="69"/>
        <v>*</v>
      </c>
      <c r="HL32" s="29">
        <f t="shared" si="70"/>
        <v>28</v>
      </c>
      <c r="HM32" s="30" t="str">
        <f t="shared" si="100"/>
        <v>شنبه</v>
      </c>
      <c r="HN32" s="32" t="str">
        <f t="shared" si="71"/>
        <v>*</v>
      </c>
      <c r="HO32" s="33" t="str">
        <f t="shared" si="72"/>
        <v>*</v>
      </c>
      <c r="HP32" s="32" t="str">
        <f t="shared" si="73"/>
        <v>*</v>
      </c>
      <c r="HQ32" s="33" t="str">
        <f t="shared" si="74"/>
        <v>*</v>
      </c>
      <c r="HR32" s="32" t="str">
        <f t="shared" si="75"/>
        <v>*</v>
      </c>
      <c r="HS32" s="33" t="str">
        <f t="shared" si="76"/>
        <v>*</v>
      </c>
      <c r="HT32" s="32" t="str">
        <f t="shared" si="77"/>
        <v>*</v>
      </c>
      <c r="HU32" s="33" t="str">
        <f t="shared" si="78"/>
        <v>*</v>
      </c>
      <c r="HV32" s="32" t="str">
        <f t="shared" si="79"/>
        <v>*</v>
      </c>
      <c r="HW32" s="33" t="str">
        <f t="shared" si="80"/>
        <v>*</v>
      </c>
      <c r="HX32" s="32" t="str">
        <f t="shared" si="81"/>
        <v>*</v>
      </c>
      <c r="HY32" s="33" t="str">
        <f t="shared" si="82"/>
        <v>*</v>
      </c>
      <c r="HZ32" s="32" t="str">
        <f t="shared" si="83"/>
        <v>*</v>
      </c>
      <c r="IA32" s="33" t="str">
        <f t="shared" si="84"/>
        <v>*</v>
      </c>
      <c r="IB32" s="32" t="str">
        <f t="shared" si="85"/>
        <v>*</v>
      </c>
      <c r="IC32" s="33" t="str">
        <f t="shared" si="86"/>
        <v>*</v>
      </c>
      <c r="ID32" s="32" t="str">
        <f t="shared" si="87"/>
        <v>*</v>
      </c>
      <c r="IE32" s="33" t="str">
        <f t="shared" si="88"/>
        <v>*</v>
      </c>
      <c r="IF32" s="32" t="str">
        <f t="shared" si="89"/>
        <v>*</v>
      </c>
      <c r="IG32" s="33" t="str">
        <f t="shared" si="90"/>
        <v>*</v>
      </c>
      <c r="IH32" s="32"/>
      <c r="II32" s="33"/>
      <c r="IJ32" s="32"/>
      <c r="IK32" s="33"/>
      <c r="IL32" s="32"/>
      <c r="IM32" s="33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1"/>
      <c r="QU32" s="1"/>
      <c r="QV32" s="1"/>
      <c r="QW32" s="1"/>
      <c r="QX32" s="1"/>
      <c r="QY32" s="1"/>
      <c r="QZ32" s="1"/>
      <c r="RA32" s="1"/>
      <c r="RB32" s="1"/>
      <c r="RC32" s="21"/>
      <c r="RD32" s="335">
        <f t="shared" si="91"/>
        <v>28</v>
      </c>
      <c r="RE32" s="30" t="str">
        <f t="shared" si="101"/>
        <v>شنبه</v>
      </c>
      <c r="RF32" s="34" t="s">
        <v>33</v>
      </c>
      <c r="RG32" s="115" t="str">
        <f t="shared" si="92"/>
        <v>******************داداشي-*************</v>
      </c>
      <c r="RH32" s="116"/>
      <c r="RI32" s="336">
        <v>28</v>
      </c>
      <c r="RJ32" s="115" t="str">
        <f t="shared" si="93"/>
        <v>********************************</v>
      </c>
      <c r="RK32" s="105"/>
      <c r="RL32" s="335">
        <f t="shared" si="94"/>
        <v>28</v>
      </c>
      <c r="RM32" s="30" t="str">
        <f t="shared" si="102"/>
        <v>شنبه</v>
      </c>
      <c r="RN32" s="36" t="s">
        <v>29</v>
      </c>
      <c r="RO32" s="707" t="str">
        <f t="shared" si="97"/>
        <v>***********</v>
      </c>
      <c r="RP32" s="709"/>
      <c r="RQ32" s="35" t="s">
        <v>34</v>
      </c>
      <c r="RR32" s="707" t="str">
        <f t="shared" si="98"/>
        <v>***********</v>
      </c>
      <c r="RS32" s="708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</row>
    <row r="33" spans="1:507" s="2" customFormat="1" ht="72" customHeight="1" thickTop="1" thickBot="1">
      <c r="A33" s="373" t="s">
        <v>290</v>
      </c>
      <c r="B33" s="374" t="s">
        <v>305</v>
      </c>
      <c r="C33" s="375"/>
      <c r="D33" s="376"/>
      <c r="E33" s="312"/>
      <c r="F33" s="329" t="s">
        <v>106</v>
      </c>
      <c r="G33" s="330" t="s">
        <v>28</v>
      </c>
      <c r="H33" s="562" t="s">
        <v>202</v>
      </c>
      <c r="I33" s="563"/>
      <c r="J33" s="307" t="s">
        <v>364</v>
      </c>
      <c r="K33" s="566" t="s">
        <v>225</v>
      </c>
      <c r="L33" s="567"/>
      <c r="M33" s="303"/>
      <c r="N33" s="377" t="s">
        <v>198</v>
      </c>
      <c r="O33" s="303"/>
      <c r="P33" s="292"/>
      <c r="Q33" s="292"/>
      <c r="R33" s="304"/>
      <c r="S33" s="378" t="s">
        <v>193</v>
      </c>
      <c r="T33" s="289" t="s">
        <v>359</v>
      </c>
      <c r="U33" s="290" t="s">
        <v>160</v>
      </c>
      <c r="V33" s="291"/>
      <c r="W33" s="292"/>
      <c r="X33" s="297"/>
      <c r="Y33" s="297"/>
      <c r="Z33" s="296"/>
      <c r="AA33" s="297"/>
      <c r="AB33" s="298"/>
      <c r="AC33" s="334" t="s">
        <v>213</v>
      </c>
      <c r="AD33" s="629" t="str">
        <f>RJ8</f>
        <v>********************************</v>
      </c>
      <c r="AE33" s="630"/>
      <c r="AF33" s="630"/>
      <c r="AG33" s="630"/>
      <c r="AH33" s="630"/>
      <c r="AI33" s="630"/>
      <c r="AJ33" s="630"/>
      <c r="AK33" s="630"/>
      <c r="AL33" s="630"/>
      <c r="AM33" s="630"/>
      <c r="AN33" s="630"/>
      <c r="AO33" s="630"/>
      <c r="AP33" s="630"/>
      <c r="AQ33" s="630"/>
      <c r="AR33" s="631"/>
      <c r="AS33" s="617"/>
      <c r="AT33" s="618"/>
      <c r="AU33" s="618"/>
      <c r="AV33" s="618"/>
      <c r="AW33" s="618"/>
      <c r="AX33" s="619"/>
      <c r="AY33" s="1"/>
      <c r="AZ33" s="1"/>
      <c r="BA33" s="1"/>
      <c r="BB33" s="158">
        <v>29</v>
      </c>
      <c r="BC33" s="159" t="s">
        <v>40</v>
      </c>
      <c r="BD33" s="515" t="s">
        <v>32</v>
      </c>
      <c r="BE33" s="516" t="s">
        <v>32</v>
      </c>
      <c r="BF33" s="515" t="s">
        <v>32</v>
      </c>
      <c r="BG33" s="516" t="s">
        <v>32</v>
      </c>
      <c r="BH33" s="515" t="s">
        <v>32</v>
      </c>
      <c r="BI33" s="516" t="s">
        <v>32</v>
      </c>
      <c r="BJ33" s="515" t="s">
        <v>32</v>
      </c>
      <c r="BK33" s="516" t="s">
        <v>32</v>
      </c>
      <c r="BL33" s="515" t="s">
        <v>32</v>
      </c>
      <c r="BM33" s="516" t="s">
        <v>32</v>
      </c>
      <c r="BN33" s="515" t="s">
        <v>32</v>
      </c>
      <c r="BO33" s="516" t="s">
        <v>32</v>
      </c>
      <c r="BP33" s="515" t="s">
        <v>32</v>
      </c>
      <c r="BQ33" s="516" t="s">
        <v>32</v>
      </c>
      <c r="BR33" s="515" t="s">
        <v>32</v>
      </c>
      <c r="BS33" s="516" t="s">
        <v>32</v>
      </c>
      <c r="BT33" s="515" t="s">
        <v>32</v>
      </c>
      <c r="BU33" s="516" t="s">
        <v>32</v>
      </c>
      <c r="BV33" s="515" t="s">
        <v>32</v>
      </c>
      <c r="BW33" s="516" t="s">
        <v>32</v>
      </c>
      <c r="BX33" s="515" t="s">
        <v>32</v>
      </c>
      <c r="BY33" s="516" t="s">
        <v>32</v>
      </c>
      <c r="BZ33" s="515" t="s">
        <v>32</v>
      </c>
      <c r="CA33" s="516" t="s">
        <v>32</v>
      </c>
      <c r="CB33" s="515" t="s">
        <v>32</v>
      </c>
      <c r="CC33" s="516" t="s">
        <v>32</v>
      </c>
      <c r="CD33" s="515" t="s">
        <v>32</v>
      </c>
      <c r="CE33" s="516" t="s">
        <v>32</v>
      </c>
      <c r="CF33" s="515" t="s">
        <v>32</v>
      </c>
      <c r="CG33" s="516" t="s">
        <v>32</v>
      </c>
      <c r="CH33" s="515" t="s">
        <v>32</v>
      </c>
      <c r="CI33" s="516" t="s">
        <v>32</v>
      </c>
      <c r="CJ33" s="515" t="s">
        <v>32</v>
      </c>
      <c r="CK33" s="516" t="s">
        <v>32</v>
      </c>
      <c r="CL33" s="515" t="s">
        <v>32</v>
      </c>
      <c r="CM33" s="516" t="s">
        <v>32</v>
      </c>
      <c r="CN33" s="515">
        <v>1</v>
      </c>
      <c r="CO33" s="516" t="s">
        <v>32</v>
      </c>
      <c r="CP33" s="515" t="s">
        <v>32</v>
      </c>
      <c r="CQ33" s="516" t="s">
        <v>32</v>
      </c>
      <c r="CR33" s="515" t="s">
        <v>32</v>
      </c>
      <c r="CS33" s="516" t="s">
        <v>32</v>
      </c>
      <c r="CT33" s="515" t="s">
        <v>32</v>
      </c>
      <c r="CU33" s="516" t="s">
        <v>32</v>
      </c>
      <c r="CV33" s="515" t="s">
        <v>32</v>
      </c>
      <c r="CW33" s="516" t="s">
        <v>32</v>
      </c>
      <c r="CX33" s="515" t="s">
        <v>32</v>
      </c>
      <c r="CY33" s="516" t="s">
        <v>32</v>
      </c>
      <c r="CZ33" s="515" t="s">
        <v>32</v>
      </c>
      <c r="DA33" s="516" t="s">
        <v>32</v>
      </c>
      <c r="DB33" s="515" t="s">
        <v>32</v>
      </c>
      <c r="DC33" s="516" t="s">
        <v>32</v>
      </c>
      <c r="DD33" s="515" t="s">
        <v>32</v>
      </c>
      <c r="DE33" s="516" t="s">
        <v>32</v>
      </c>
      <c r="DF33" s="515" t="s">
        <v>32</v>
      </c>
      <c r="DG33" s="516" t="s">
        <v>32</v>
      </c>
      <c r="DH33" s="515" t="s">
        <v>32</v>
      </c>
      <c r="DI33" s="516" t="s">
        <v>32</v>
      </c>
      <c r="DJ33" s="29">
        <f t="shared" si="0"/>
        <v>29</v>
      </c>
      <c r="DK33" s="159" t="s">
        <v>40</v>
      </c>
      <c r="DL33" s="515" t="s">
        <v>32</v>
      </c>
      <c r="DM33" s="516" t="s">
        <v>32</v>
      </c>
      <c r="DN33" s="515" t="s">
        <v>32</v>
      </c>
      <c r="DO33" s="516" t="s">
        <v>32</v>
      </c>
      <c r="DP33" s="515" t="s">
        <v>32</v>
      </c>
      <c r="DQ33" s="516" t="s">
        <v>32</v>
      </c>
      <c r="DR33" s="515" t="s">
        <v>32</v>
      </c>
      <c r="DS33" s="516" t="s">
        <v>32</v>
      </c>
      <c r="DT33" s="29">
        <f t="shared" si="1"/>
        <v>29</v>
      </c>
      <c r="DU33" s="159" t="s">
        <v>40</v>
      </c>
      <c r="DV33" s="163" t="s">
        <v>32</v>
      </c>
      <c r="DW33" s="164" t="s">
        <v>32</v>
      </c>
      <c r="DX33" s="163" t="s">
        <v>32</v>
      </c>
      <c r="DY33" s="164" t="s">
        <v>32</v>
      </c>
      <c r="DZ33" s="163" t="s">
        <v>32</v>
      </c>
      <c r="EA33" s="164" t="s">
        <v>32</v>
      </c>
      <c r="EB33" s="163" t="s">
        <v>32</v>
      </c>
      <c r="EC33" s="164" t="s">
        <v>32</v>
      </c>
      <c r="ED33" s="163" t="s">
        <v>32</v>
      </c>
      <c r="EE33" s="164" t="s">
        <v>32</v>
      </c>
      <c r="EF33" s="163" t="s">
        <v>32</v>
      </c>
      <c r="EG33" s="164" t="s">
        <v>32</v>
      </c>
      <c r="EH33" s="163" t="s">
        <v>32</v>
      </c>
      <c r="EI33" s="164" t="s">
        <v>32</v>
      </c>
      <c r="EJ33" s="163" t="s">
        <v>32</v>
      </c>
      <c r="EK33" s="164" t="s">
        <v>32</v>
      </c>
      <c r="EL33" s="163" t="s">
        <v>32</v>
      </c>
      <c r="EM33" s="164" t="s">
        <v>32</v>
      </c>
      <c r="EN33" s="163" t="s">
        <v>32</v>
      </c>
      <c r="EO33" s="164" t="s">
        <v>32</v>
      </c>
      <c r="EP33" s="229"/>
      <c r="EQ33" s="31"/>
      <c r="ER33" s="7"/>
      <c r="ES33" s="7"/>
      <c r="ET33" s="29">
        <f t="shared" si="2"/>
        <v>29</v>
      </c>
      <c r="EU33" s="159" t="s">
        <v>40</v>
      </c>
      <c r="EV33" s="32" t="str">
        <f t="shared" si="3"/>
        <v>*</v>
      </c>
      <c r="EW33" s="33" t="str">
        <f t="shared" si="4"/>
        <v>*</v>
      </c>
      <c r="EX33" s="32" t="str">
        <f t="shared" si="95"/>
        <v>*</v>
      </c>
      <c r="EY33" s="33" t="str">
        <f t="shared" si="96"/>
        <v>*</v>
      </c>
      <c r="EZ33" s="32" t="str">
        <f t="shared" si="7"/>
        <v>*</v>
      </c>
      <c r="FA33" s="33" t="str">
        <f t="shared" si="8"/>
        <v>*</v>
      </c>
      <c r="FB33" s="32" t="str">
        <f t="shared" si="9"/>
        <v>*</v>
      </c>
      <c r="FC33" s="33" t="str">
        <f t="shared" si="10"/>
        <v>*</v>
      </c>
      <c r="FD33" s="32" t="str">
        <f t="shared" si="11"/>
        <v>*</v>
      </c>
      <c r="FE33" s="33" t="str">
        <f t="shared" si="12"/>
        <v>*</v>
      </c>
      <c r="FF33" s="32" t="str">
        <f t="shared" si="13"/>
        <v>*</v>
      </c>
      <c r="FG33" s="33" t="str">
        <f t="shared" si="14"/>
        <v>*</v>
      </c>
      <c r="FH33" s="32" t="str">
        <f t="shared" si="15"/>
        <v>*</v>
      </c>
      <c r="FI33" s="33" t="str">
        <f t="shared" si="16"/>
        <v>*</v>
      </c>
      <c r="FJ33" s="32" t="str">
        <f t="shared" si="17"/>
        <v>*</v>
      </c>
      <c r="FK33" s="33" t="str">
        <f t="shared" si="18"/>
        <v>*</v>
      </c>
      <c r="FL33" s="32" t="str">
        <f t="shared" si="19"/>
        <v>*</v>
      </c>
      <c r="FM33" s="33" t="str">
        <f t="shared" si="20"/>
        <v>*</v>
      </c>
      <c r="FN33" s="32" t="str">
        <f t="shared" si="21"/>
        <v>*</v>
      </c>
      <c r="FO33" s="33" t="str">
        <f t="shared" si="22"/>
        <v>*</v>
      </c>
      <c r="FP33" s="32" t="str">
        <f t="shared" si="23"/>
        <v>*</v>
      </c>
      <c r="FQ33" s="33" t="str">
        <f t="shared" si="24"/>
        <v>*</v>
      </c>
      <c r="FR33" s="32" t="str">
        <f t="shared" si="25"/>
        <v>*</v>
      </c>
      <c r="FS33" s="33" t="str">
        <f t="shared" si="26"/>
        <v>*</v>
      </c>
      <c r="FT33" s="32" t="str">
        <f t="shared" si="27"/>
        <v>*</v>
      </c>
      <c r="FU33" s="33" t="str">
        <f t="shared" si="28"/>
        <v>*</v>
      </c>
      <c r="FV33" s="32" t="str">
        <f t="shared" si="29"/>
        <v>*</v>
      </c>
      <c r="FW33" s="33" t="str">
        <f t="shared" si="30"/>
        <v>*</v>
      </c>
      <c r="FX33" s="32" t="str">
        <f t="shared" si="31"/>
        <v>*</v>
      </c>
      <c r="FY33" s="33" t="str">
        <f t="shared" si="32"/>
        <v>*</v>
      </c>
      <c r="FZ33" s="32" t="str">
        <f t="shared" si="33"/>
        <v>*</v>
      </c>
      <c r="GA33" s="33" t="str">
        <f t="shared" si="34"/>
        <v>*</v>
      </c>
      <c r="GB33" s="32" t="str">
        <f t="shared" si="35"/>
        <v>*</v>
      </c>
      <c r="GC33" s="33" t="str">
        <f t="shared" si="36"/>
        <v>*</v>
      </c>
      <c r="GD33" s="32" t="str">
        <f t="shared" si="37"/>
        <v>*</v>
      </c>
      <c r="GE33" s="33" t="str">
        <f t="shared" si="38"/>
        <v>*</v>
      </c>
      <c r="GF33" s="32" t="str">
        <f t="shared" si="39"/>
        <v>داداشي-</v>
      </c>
      <c r="GG33" s="33" t="str">
        <f t="shared" si="40"/>
        <v>*</v>
      </c>
      <c r="GH33" s="32" t="str">
        <f t="shared" si="41"/>
        <v>*</v>
      </c>
      <c r="GI33" s="33" t="str">
        <f t="shared" si="42"/>
        <v>*</v>
      </c>
      <c r="GJ33" s="32" t="str">
        <f t="shared" si="43"/>
        <v>*</v>
      </c>
      <c r="GK33" s="33" t="str">
        <f t="shared" si="44"/>
        <v>*</v>
      </c>
      <c r="GL33" s="32" t="str">
        <f t="shared" si="45"/>
        <v>*</v>
      </c>
      <c r="GM33" s="33" t="str">
        <f t="shared" si="46"/>
        <v>*</v>
      </c>
      <c r="GN33" s="32" t="str">
        <f t="shared" si="47"/>
        <v>*</v>
      </c>
      <c r="GO33" s="33" t="str">
        <f t="shared" si="48"/>
        <v>*</v>
      </c>
      <c r="GP33" s="32" t="str">
        <f t="shared" si="49"/>
        <v>*</v>
      </c>
      <c r="GQ33" s="33" t="str">
        <f t="shared" si="50"/>
        <v>*</v>
      </c>
      <c r="GR33" s="32" t="str">
        <f t="shared" si="51"/>
        <v>*</v>
      </c>
      <c r="GS33" s="33" t="str">
        <f t="shared" si="52"/>
        <v>*</v>
      </c>
      <c r="GT33" s="32" t="str">
        <f t="shared" si="53"/>
        <v>*</v>
      </c>
      <c r="GU33" s="33" t="str">
        <f t="shared" si="54"/>
        <v>*</v>
      </c>
      <c r="GV33" s="32" t="str">
        <f t="shared" si="55"/>
        <v>*</v>
      </c>
      <c r="GW33" s="33" t="str">
        <f t="shared" si="56"/>
        <v>*</v>
      </c>
      <c r="GX33" s="32" t="str">
        <f t="shared" si="57"/>
        <v>*</v>
      </c>
      <c r="GY33" s="33" t="str">
        <f t="shared" si="58"/>
        <v>*</v>
      </c>
      <c r="GZ33" s="32" t="str">
        <f t="shared" si="59"/>
        <v>*</v>
      </c>
      <c r="HA33" s="33" t="str">
        <f t="shared" si="60"/>
        <v>*</v>
      </c>
      <c r="HB33" s="29">
        <f t="shared" si="61"/>
        <v>29</v>
      </c>
      <c r="HC33" s="30" t="str">
        <f t="shared" si="99"/>
        <v>یکشنبه</v>
      </c>
      <c r="HD33" s="32" t="str">
        <f t="shared" si="62"/>
        <v>*</v>
      </c>
      <c r="HE33" s="33" t="str">
        <f t="shared" si="63"/>
        <v>*</v>
      </c>
      <c r="HF33" s="32" t="str">
        <f t="shared" si="64"/>
        <v>*</v>
      </c>
      <c r="HG33" s="33" t="str">
        <f t="shared" si="65"/>
        <v>*</v>
      </c>
      <c r="HH33" s="32" t="str">
        <f t="shared" si="66"/>
        <v>*</v>
      </c>
      <c r="HI33" s="33" t="str">
        <f t="shared" si="67"/>
        <v>*</v>
      </c>
      <c r="HJ33" s="32" t="str">
        <f t="shared" si="68"/>
        <v>*</v>
      </c>
      <c r="HK33" s="33" t="str">
        <f t="shared" si="69"/>
        <v>*</v>
      </c>
      <c r="HL33" s="29">
        <f t="shared" si="70"/>
        <v>29</v>
      </c>
      <c r="HM33" s="30" t="str">
        <f t="shared" si="100"/>
        <v>یکشنبه</v>
      </c>
      <c r="HN33" s="32" t="str">
        <f t="shared" si="71"/>
        <v>*</v>
      </c>
      <c r="HO33" s="33" t="str">
        <f t="shared" si="72"/>
        <v>*</v>
      </c>
      <c r="HP33" s="32" t="str">
        <f t="shared" si="73"/>
        <v>*</v>
      </c>
      <c r="HQ33" s="33" t="str">
        <f t="shared" si="74"/>
        <v>*</v>
      </c>
      <c r="HR33" s="32" t="str">
        <f t="shared" si="75"/>
        <v>*</v>
      </c>
      <c r="HS33" s="33" t="str">
        <f t="shared" si="76"/>
        <v>*</v>
      </c>
      <c r="HT33" s="32" t="str">
        <f t="shared" si="77"/>
        <v>*</v>
      </c>
      <c r="HU33" s="33" t="str">
        <f t="shared" si="78"/>
        <v>*</v>
      </c>
      <c r="HV33" s="32" t="str">
        <f t="shared" si="79"/>
        <v>*</v>
      </c>
      <c r="HW33" s="33" t="str">
        <f t="shared" si="80"/>
        <v>*</v>
      </c>
      <c r="HX33" s="32" t="str">
        <f t="shared" si="81"/>
        <v>*</v>
      </c>
      <c r="HY33" s="33" t="str">
        <f t="shared" si="82"/>
        <v>*</v>
      </c>
      <c r="HZ33" s="32" t="str">
        <f t="shared" si="83"/>
        <v>*</v>
      </c>
      <c r="IA33" s="33" t="str">
        <f t="shared" si="84"/>
        <v>*</v>
      </c>
      <c r="IB33" s="32" t="str">
        <f t="shared" si="85"/>
        <v>*</v>
      </c>
      <c r="IC33" s="33" t="str">
        <f t="shared" si="86"/>
        <v>*</v>
      </c>
      <c r="ID33" s="32" t="str">
        <f t="shared" si="87"/>
        <v>*</v>
      </c>
      <c r="IE33" s="33" t="str">
        <f t="shared" si="88"/>
        <v>*</v>
      </c>
      <c r="IF33" s="32" t="str">
        <f t="shared" si="89"/>
        <v>*</v>
      </c>
      <c r="IG33" s="33" t="str">
        <f t="shared" si="90"/>
        <v>*</v>
      </c>
      <c r="IH33" s="32"/>
      <c r="II33" s="33"/>
      <c r="IJ33" s="32"/>
      <c r="IK33" s="33"/>
      <c r="IL33" s="32"/>
      <c r="IM33" s="33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1"/>
      <c r="QU33" s="1"/>
      <c r="QV33" s="1"/>
      <c r="QW33" s="1"/>
      <c r="QX33" s="1"/>
      <c r="QY33" s="1"/>
      <c r="QZ33" s="1"/>
      <c r="RA33" s="1"/>
      <c r="RB33" s="1"/>
      <c r="RC33" s="21"/>
      <c r="RD33" s="335">
        <f t="shared" si="91"/>
        <v>29</v>
      </c>
      <c r="RE33" s="30" t="str">
        <f t="shared" si="101"/>
        <v>یکشنبه</v>
      </c>
      <c r="RF33" s="34" t="s">
        <v>33</v>
      </c>
      <c r="RG33" s="115" t="str">
        <f t="shared" si="92"/>
        <v>******************داداشي-*************</v>
      </c>
      <c r="RH33" s="116"/>
      <c r="RI33" s="336">
        <v>29</v>
      </c>
      <c r="RJ33" s="115" t="str">
        <f t="shared" si="93"/>
        <v>********************************</v>
      </c>
      <c r="RK33" s="105"/>
      <c r="RL33" s="335">
        <f t="shared" si="94"/>
        <v>29</v>
      </c>
      <c r="RM33" s="30" t="str">
        <f t="shared" si="102"/>
        <v>یکشنبه</v>
      </c>
      <c r="RN33" s="36" t="s">
        <v>29</v>
      </c>
      <c r="RO33" s="707" t="str">
        <f t="shared" si="97"/>
        <v>***********</v>
      </c>
      <c r="RP33" s="709"/>
      <c r="RQ33" s="35" t="s">
        <v>34</v>
      </c>
      <c r="RR33" s="707" t="str">
        <f t="shared" si="98"/>
        <v>***********</v>
      </c>
      <c r="RS33" s="708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</row>
    <row r="34" spans="1:507" s="2" customFormat="1" ht="72" customHeight="1" thickTop="1" thickBot="1">
      <c r="A34" s="550" t="s">
        <v>291</v>
      </c>
      <c r="B34" s="552" t="s">
        <v>147</v>
      </c>
      <c r="C34" s="474" t="s">
        <v>128</v>
      </c>
      <c r="D34" s="475" t="s">
        <v>351</v>
      </c>
      <c r="E34" s="313"/>
      <c r="F34" s="338" t="s">
        <v>293</v>
      </c>
      <c r="G34" s="339" t="s">
        <v>28</v>
      </c>
      <c r="H34" s="564" t="s">
        <v>294</v>
      </c>
      <c r="I34" s="565"/>
      <c r="J34" s="481" t="s">
        <v>132</v>
      </c>
      <c r="K34" s="558" t="s">
        <v>225</v>
      </c>
      <c r="L34" s="559"/>
      <c r="M34" s="481"/>
      <c r="N34" s="381" t="s">
        <v>191</v>
      </c>
      <c r="O34" s="481" t="s">
        <v>82</v>
      </c>
      <c r="P34" s="381" t="s">
        <v>192</v>
      </c>
      <c r="Q34" s="479" t="s">
        <v>343</v>
      </c>
      <c r="R34" s="480"/>
      <c r="S34" s="299"/>
      <c r="T34" s="299"/>
      <c r="U34" s="484"/>
      <c r="V34" s="381" t="s">
        <v>131</v>
      </c>
      <c r="W34" s="300"/>
      <c r="X34" s="301"/>
      <c r="Y34" s="382" t="s">
        <v>199</v>
      </c>
      <c r="Z34" s="299" t="s">
        <v>304</v>
      </c>
      <c r="AA34" s="383"/>
      <c r="AB34" s="384"/>
      <c r="AC34" s="343" t="s">
        <v>214</v>
      </c>
      <c r="AD34" s="612" t="str">
        <f>RI80</f>
        <v>*****************</v>
      </c>
      <c r="AE34" s="607"/>
      <c r="AF34" s="607"/>
      <c r="AG34" s="607"/>
      <c r="AH34" s="607"/>
      <c r="AI34" s="607"/>
      <c r="AJ34" s="607"/>
      <c r="AK34" s="607"/>
      <c r="AL34" s="613"/>
      <c r="AM34" s="344" t="s">
        <v>211</v>
      </c>
      <c r="AN34" s="607" t="str">
        <f>RI116</f>
        <v>*******************</v>
      </c>
      <c r="AO34" s="607"/>
      <c r="AP34" s="607"/>
      <c r="AQ34" s="607"/>
      <c r="AR34" s="608"/>
      <c r="AS34" s="617"/>
      <c r="AT34" s="618"/>
      <c r="AU34" s="618"/>
      <c r="AV34" s="618"/>
      <c r="AW34" s="618"/>
      <c r="AX34" s="619"/>
      <c r="AY34" s="1"/>
      <c r="AZ34" s="1"/>
      <c r="BA34" s="1"/>
      <c r="BB34" s="158">
        <v>30</v>
      </c>
      <c r="BC34" s="159" t="s">
        <v>298</v>
      </c>
      <c r="BD34" s="515" t="s">
        <v>32</v>
      </c>
      <c r="BE34" s="516" t="s">
        <v>32</v>
      </c>
      <c r="BF34" s="515" t="s">
        <v>32</v>
      </c>
      <c r="BG34" s="516" t="s">
        <v>32</v>
      </c>
      <c r="BH34" s="515" t="s">
        <v>32</v>
      </c>
      <c r="BI34" s="516" t="s">
        <v>32</v>
      </c>
      <c r="BJ34" s="515" t="s">
        <v>32</v>
      </c>
      <c r="BK34" s="516" t="s">
        <v>32</v>
      </c>
      <c r="BL34" s="515" t="s">
        <v>32</v>
      </c>
      <c r="BM34" s="516" t="s">
        <v>32</v>
      </c>
      <c r="BN34" s="515" t="s">
        <v>32</v>
      </c>
      <c r="BO34" s="516" t="s">
        <v>32</v>
      </c>
      <c r="BP34" s="515" t="s">
        <v>32</v>
      </c>
      <c r="BQ34" s="516" t="s">
        <v>32</v>
      </c>
      <c r="BR34" s="515" t="s">
        <v>32</v>
      </c>
      <c r="BS34" s="516" t="s">
        <v>32</v>
      </c>
      <c r="BT34" s="515" t="s">
        <v>32</v>
      </c>
      <c r="BU34" s="516" t="s">
        <v>32</v>
      </c>
      <c r="BV34" s="515" t="s">
        <v>32</v>
      </c>
      <c r="BW34" s="516" t="s">
        <v>32</v>
      </c>
      <c r="BX34" s="515" t="s">
        <v>32</v>
      </c>
      <c r="BY34" s="516" t="s">
        <v>32</v>
      </c>
      <c r="BZ34" s="515" t="s">
        <v>32</v>
      </c>
      <c r="CA34" s="516" t="s">
        <v>32</v>
      </c>
      <c r="CB34" s="515" t="s">
        <v>32</v>
      </c>
      <c r="CC34" s="516" t="s">
        <v>32</v>
      </c>
      <c r="CD34" s="515" t="s">
        <v>32</v>
      </c>
      <c r="CE34" s="516" t="s">
        <v>32</v>
      </c>
      <c r="CF34" s="515" t="s">
        <v>32</v>
      </c>
      <c r="CG34" s="516" t="s">
        <v>32</v>
      </c>
      <c r="CH34" s="515" t="s">
        <v>32</v>
      </c>
      <c r="CI34" s="516" t="s">
        <v>32</v>
      </c>
      <c r="CJ34" s="515" t="s">
        <v>32</v>
      </c>
      <c r="CK34" s="516" t="s">
        <v>32</v>
      </c>
      <c r="CL34" s="515" t="s">
        <v>32</v>
      </c>
      <c r="CM34" s="516" t="s">
        <v>32</v>
      </c>
      <c r="CN34" s="515">
        <v>1</v>
      </c>
      <c r="CO34" s="516" t="s">
        <v>32</v>
      </c>
      <c r="CP34" s="515" t="s">
        <v>32</v>
      </c>
      <c r="CQ34" s="516" t="s">
        <v>32</v>
      </c>
      <c r="CR34" s="515" t="s">
        <v>32</v>
      </c>
      <c r="CS34" s="516" t="s">
        <v>32</v>
      </c>
      <c r="CT34" s="515" t="s">
        <v>32</v>
      </c>
      <c r="CU34" s="516" t="s">
        <v>32</v>
      </c>
      <c r="CV34" s="515" t="s">
        <v>32</v>
      </c>
      <c r="CW34" s="516" t="s">
        <v>32</v>
      </c>
      <c r="CX34" s="515" t="s">
        <v>32</v>
      </c>
      <c r="CY34" s="516" t="s">
        <v>32</v>
      </c>
      <c r="CZ34" s="515" t="s">
        <v>32</v>
      </c>
      <c r="DA34" s="516" t="s">
        <v>32</v>
      </c>
      <c r="DB34" s="515" t="s">
        <v>32</v>
      </c>
      <c r="DC34" s="516" t="s">
        <v>32</v>
      </c>
      <c r="DD34" s="515" t="s">
        <v>32</v>
      </c>
      <c r="DE34" s="516" t="s">
        <v>32</v>
      </c>
      <c r="DF34" s="515" t="s">
        <v>32</v>
      </c>
      <c r="DG34" s="516" t="s">
        <v>32</v>
      </c>
      <c r="DH34" s="515" t="s">
        <v>32</v>
      </c>
      <c r="DI34" s="516" t="s">
        <v>32</v>
      </c>
      <c r="DJ34" s="29">
        <f t="shared" si="0"/>
        <v>30</v>
      </c>
      <c r="DK34" s="159" t="s">
        <v>298</v>
      </c>
      <c r="DL34" s="515" t="s">
        <v>32</v>
      </c>
      <c r="DM34" s="516" t="s">
        <v>32</v>
      </c>
      <c r="DN34" s="515" t="s">
        <v>32</v>
      </c>
      <c r="DO34" s="516" t="s">
        <v>32</v>
      </c>
      <c r="DP34" s="515" t="s">
        <v>32</v>
      </c>
      <c r="DQ34" s="516" t="s">
        <v>32</v>
      </c>
      <c r="DR34" s="515" t="s">
        <v>32</v>
      </c>
      <c r="DS34" s="516" t="s">
        <v>32</v>
      </c>
      <c r="DT34" s="29">
        <f t="shared" si="1"/>
        <v>30</v>
      </c>
      <c r="DU34" s="159" t="s">
        <v>298</v>
      </c>
      <c r="DV34" s="163" t="s">
        <v>32</v>
      </c>
      <c r="DW34" s="164" t="s">
        <v>32</v>
      </c>
      <c r="DX34" s="163" t="s">
        <v>32</v>
      </c>
      <c r="DY34" s="164" t="s">
        <v>32</v>
      </c>
      <c r="DZ34" s="163" t="s">
        <v>32</v>
      </c>
      <c r="EA34" s="164" t="s">
        <v>32</v>
      </c>
      <c r="EB34" s="163" t="s">
        <v>32</v>
      </c>
      <c r="EC34" s="164" t="s">
        <v>32</v>
      </c>
      <c r="ED34" s="163" t="s">
        <v>32</v>
      </c>
      <c r="EE34" s="164" t="s">
        <v>32</v>
      </c>
      <c r="EF34" s="163" t="s">
        <v>32</v>
      </c>
      <c r="EG34" s="164" t="s">
        <v>32</v>
      </c>
      <c r="EH34" s="163" t="s">
        <v>32</v>
      </c>
      <c r="EI34" s="164" t="s">
        <v>32</v>
      </c>
      <c r="EJ34" s="163" t="s">
        <v>32</v>
      </c>
      <c r="EK34" s="164" t="s">
        <v>32</v>
      </c>
      <c r="EL34" s="163" t="s">
        <v>32</v>
      </c>
      <c r="EM34" s="164" t="s">
        <v>32</v>
      </c>
      <c r="EN34" s="163" t="s">
        <v>32</v>
      </c>
      <c r="EO34" s="164" t="s">
        <v>32</v>
      </c>
      <c r="EP34" s="229"/>
      <c r="EQ34" s="31"/>
      <c r="ER34" s="7"/>
      <c r="ES34" s="7"/>
      <c r="ET34" s="29">
        <f t="shared" si="2"/>
        <v>30</v>
      </c>
      <c r="EU34" s="159" t="s">
        <v>298</v>
      </c>
      <c r="EV34" s="32" t="str">
        <f t="shared" si="3"/>
        <v>*</v>
      </c>
      <c r="EW34" s="33" t="str">
        <f t="shared" si="4"/>
        <v>*</v>
      </c>
      <c r="EX34" s="32" t="str">
        <f t="shared" si="95"/>
        <v>*</v>
      </c>
      <c r="EY34" s="33" t="str">
        <f t="shared" si="96"/>
        <v>*</v>
      </c>
      <c r="EZ34" s="32" t="str">
        <f t="shared" si="7"/>
        <v>*</v>
      </c>
      <c r="FA34" s="33" t="str">
        <f t="shared" si="8"/>
        <v>*</v>
      </c>
      <c r="FB34" s="32" t="str">
        <f t="shared" si="9"/>
        <v>*</v>
      </c>
      <c r="FC34" s="33" t="str">
        <f t="shared" si="10"/>
        <v>*</v>
      </c>
      <c r="FD34" s="32" t="str">
        <f t="shared" si="11"/>
        <v>*</v>
      </c>
      <c r="FE34" s="33" t="str">
        <f t="shared" si="12"/>
        <v>*</v>
      </c>
      <c r="FF34" s="32" t="str">
        <f t="shared" si="13"/>
        <v>*</v>
      </c>
      <c r="FG34" s="33" t="str">
        <f t="shared" si="14"/>
        <v>*</v>
      </c>
      <c r="FH34" s="32" t="str">
        <f t="shared" si="15"/>
        <v>*</v>
      </c>
      <c r="FI34" s="33" t="str">
        <f t="shared" si="16"/>
        <v>*</v>
      </c>
      <c r="FJ34" s="32" t="str">
        <f t="shared" si="17"/>
        <v>*</v>
      </c>
      <c r="FK34" s="33" t="str">
        <f t="shared" si="18"/>
        <v>*</v>
      </c>
      <c r="FL34" s="32" t="str">
        <f t="shared" si="19"/>
        <v>*</v>
      </c>
      <c r="FM34" s="33" t="str">
        <f t="shared" si="20"/>
        <v>*</v>
      </c>
      <c r="FN34" s="32" t="str">
        <f t="shared" si="21"/>
        <v>*</v>
      </c>
      <c r="FO34" s="33" t="str">
        <f t="shared" si="22"/>
        <v>*</v>
      </c>
      <c r="FP34" s="32" t="str">
        <f t="shared" si="23"/>
        <v>*</v>
      </c>
      <c r="FQ34" s="33" t="str">
        <f t="shared" si="24"/>
        <v>*</v>
      </c>
      <c r="FR34" s="32" t="str">
        <f t="shared" si="25"/>
        <v>*</v>
      </c>
      <c r="FS34" s="33" t="str">
        <f t="shared" si="26"/>
        <v>*</v>
      </c>
      <c r="FT34" s="32" t="str">
        <f t="shared" si="27"/>
        <v>*</v>
      </c>
      <c r="FU34" s="33" t="str">
        <f t="shared" si="28"/>
        <v>*</v>
      </c>
      <c r="FV34" s="32" t="str">
        <f t="shared" si="29"/>
        <v>*</v>
      </c>
      <c r="FW34" s="33" t="str">
        <f t="shared" si="30"/>
        <v>*</v>
      </c>
      <c r="FX34" s="32" t="str">
        <f t="shared" si="31"/>
        <v>*</v>
      </c>
      <c r="FY34" s="33" t="str">
        <f t="shared" si="32"/>
        <v>*</v>
      </c>
      <c r="FZ34" s="32" t="str">
        <f t="shared" si="33"/>
        <v>*</v>
      </c>
      <c r="GA34" s="33" t="str">
        <f t="shared" si="34"/>
        <v>*</v>
      </c>
      <c r="GB34" s="32" t="str">
        <f t="shared" si="35"/>
        <v>*</v>
      </c>
      <c r="GC34" s="33" t="str">
        <f t="shared" si="36"/>
        <v>*</v>
      </c>
      <c r="GD34" s="32" t="str">
        <f t="shared" si="37"/>
        <v>*</v>
      </c>
      <c r="GE34" s="33" t="str">
        <f t="shared" si="38"/>
        <v>*</v>
      </c>
      <c r="GF34" s="32" t="str">
        <f t="shared" si="39"/>
        <v>داداشي-</v>
      </c>
      <c r="GG34" s="33" t="str">
        <f t="shared" si="40"/>
        <v>*</v>
      </c>
      <c r="GH34" s="32" t="str">
        <f t="shared" si="41"/>
        <v>*</v>
      </c>
      <c r="GI34" s="33" t="str">
        <f t="shared" si="42"/>
        <v>*</v>
      </c>
      <c r="GJ34" s="32" t="str">
        <f t="shared" si="43"/>
        <v>*</v>
      </c>
      <c r="GK34" s="33" t="str">
        <f t="shared" si="44"/>
        <v>*</v>
      </c>
      <c r="GL34" s="32" t="str">
        <f t="shared" si="45"/>
        <v>*</v>
      </c>
      <c r="GM34" s="33" t="str">
        <f t="shared" si="46"/>
        <v>*</v>
      </c>
      <c r="GN34" s="32" t="str">
        <f t="shared" si="47"/>
        <v>*</v>
      </c>
      <c r="GO34" s="33" t="str">
        <f t="shared" si="48"/>
        <v>*</v>
      </c>
      <c r="GP34" s="32" t="str">
        <f t="shared" si="49"/>
        <v>*</v>
      </c>
      <c r="GQ34" s="33" t="str">
        <f t="shared" si="50"/>
        <v>*</v>
      </c>
      <c r="GR34" s="32" t="str">
        <f t="shared" si="51"/>
        <v>*</v>
      </c>
      <c r="GS34" s="33" t="str">
        <f t="shared" si="52"/>
        <v>*</v>
      </c>
      <c r="GT34" s="32" t="str">
        <f t="shared" si="53"/>
        <v>*</v>
      </c>
      <c r="GU34" s="33" t="str">
        <f t="shared" si="54"/>
        <v>*</v>
      </c>
      <c r="GV34" s="32" t="str">
        <f t="shared" si="55"/>
        <v>*</v>
      </c>
      <c r="GW34" s="33" t="str">
        <f t="shared" si="56"/>
        <v>*</v>
      </c>
      <c r="GX34" s="32" t="str">
        <f t="shared" si="57"/>
        <v>*</v>
      </c>
      <c r="GY34" s="33" t="str">
        <f t="shared" si="58"/>
        <v>*</v>
      </c>
      <c r="GZ34" s="32" t="str">
        <f t="shared" si="59"/>
        <v>*</v>
      </c>
      <c r="HA34" s="33" t="str">
        <f t="shared" si="60"/>
        <v>*</v>
      </c>
      <c r="HB34" s="29">
        <f t="shared" si="61"/>
        <v>30</v>
      </c>
      <c r="HC34" s="30" t="str">
        <f t="shared" si="99"/>
        <v>دوشنبه</v>
      </c>
      <c r="HD34" s="32" t="str">
        <f t="shared" si="62"/>
        <v>*</v>
      </c>
      <c r="HE34" s="33" t="str">
        <f t="shared" si="63"/>
        <v>*</v>
      </c>
      <c r="HF34" s="32" t="str">
        <f t="shared" si="64"/>
        <v>*</v>
      </c>
      <c r="HG34" s="33" t="str">
        <f t="shared" si="65"/>
        <v>*</v>
      </c>
      <c r="HH34" s="32" t="str">
        <f t="shared" si="66"/>
        <v>*</v>
      </c>
      <c r="HI34" s="33" t="str">
        <f t="shared" si="67"/>
        <v>*</v>
      </c>
      <c r="HJ34" s="32" t="str">
        <f t="shared" si="68"/>
        <v>*</v>
      </c>
      <c r="HK34" s="33" t="str">
        <f t="shared" si="69"/>
        <v>*</v>
      </c>
      <c r="HL34" s="29">
        <f t="shared" si="70"/>
        <v>30</v>
      </c>
      <c r="HM34" s="30" t="str">
        <f t="shared" si="100"/>
        <v>دوشنبه</v>
      </c>
      <c r="HN34" s="32" t="str">
        <f t="shared" si="71"/>
        <v>*</v>
      </c>
      <c r="HO34" s="33" t="str">
        <f t="shared" si="72"/>
        <v>*</v>
      </c>
      <c r="HP34" s="32" t="str">
        <f t="shared" si="73"/>
        <v>*</v>
      </c>
      <c r="HQ34" s="33" t="str">
        <f t="shared" si="74"/>
        <v>*</v>
      </c>
      <c r="HR34" s="32" t="str">
        <f t="shared" si="75"/>
        <v>*</v>
      </c>
      <c r="HS34" s="33" t="str">
        <f t="shared" si="76"/>
        <v>*</v>
      </c>
      <c r="HT34" s="32" t="str">
        <f t="shared" si="77"/>
        <v>*</v>
      </c>
      <c r="HU34" s="33" t="str">
        <f t="shared" si="78"/>
        <v>*</v>
      </c>
      <c r="HV34" s="32" t="str">
        <f t="shared" si="79"/>
        <v>*</v>
      </c>
      <c r="HW34" s="33" t="str">
        <f t="shared" si="80"/>
        <v>*</v>
      </c>
      <c r="HX34" s="32" t="str">
        <f t="shared" si="81"/>
        <v>*</v>
      </c>
      <c r="HY34" s="33" t="str">
        <f t="shared" si="82"/>
        <v>*</v>
      </c>
      <c r="HZ34" s="32" t="str">
        <f t="shared" si="83"/>
        <v>*</v>
      </c>
      <c r="IA34" s="33" t="str">
        <f t="shared" si="84"/>
        <v>*</v>
      </c>
      <c r="IB34" s="32" t="str">
        <f t="shared" si="85"/>
        <v>*</v>
      </c>
      <c r="IC34" s="33" t="str">
        <f t="shared" si="86"/>
        <v>*</v>
      </c>
      <c r="ID34" s="32" t="str">
        <f t="shared" si="87"/>
        <v>*</v>
      </c>
      <c r="IE34" s="33" t="str">
        <f t="shared" si="88"/>
        <v>*</v>
      </c>
      <c r="IF34" s="32" t="str">
        <f t="shared" si="89"/>
        <v>*</v>
      </c>
      <c r="IG34" s="33" t="str">
        <f t="shared" si="90"/>
        <v>*</v>
      </c>
      <c r="IH34" s="32"/>
      <c r="II34" s="33"/>
      <c r="IJ34" s="32"/>
      <c r="IK34" s="33"/>
      <c r="IL34" s="32"/>
      <c r="IM34" s="33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1"/>
      <c r="QU34" s="1"/>
      <c r="QV34" s="1"/>
      <c r="QW34" s="1"/>
      <c r="QX34" s="1"/>
      <c r="QY34" s="1"/>
      <c r="QZ34" s="1"/>
      <c r="RA34" s="1"/>
      <c r="RB34" s="1"/>
      <c r="RC34" s="21"/>
      <c r="RD34" s="335">
        <f t="shared" si="91"/>
        <v>30</v>
      </c>
      <c r="RE34" s="30" t="str">
        <f t="shared" si="101"/>
        <v>دوشنبه</v>
      </c>
      <c r="RF34" s="34" t="s">
        <v>33</v>
      </c>
      <c r="RG34" s="115" t="str">
        <f t="shared" si="92"/>
        <v>******************داداشي-*************</v>
      </c>
      <c r="RH34" s="116"/>
      <c r="RI34" s="336">
        <v>30</v>
      </c>
      <c r="RJ34" s="115" t="str">
        <f t="shared" si="93"/>
        <v>********************************</v>
      </c>
      <c r="RK34" s="105"/>
      <c r="RL34" s="335">
        <f t="shared" si="94"/>
        <v>30</v>
      </c>
      <c r="RM34" s="30" t="str">
        <f t="shared" si="102"/>
        <v>دوشنبه</v>
      </c>
      <c r="RN34" s="36" t="s">
        <v>29</v>
      </c>
      <c r="RO34" s="707" t="str">
        <f t="shared" si="97"/>
        <v>***********</v>
      </c>
      <c r="RP34" s="709"/>
      <c r="RQ34" s="35" t="s">
        <v>34</v>
      </c>
      <c r="RR34" s="707" t="str">
        <f t="shared" si="98"/>
        <v>***********</v>
      </c>
      <c r="RS34" s="708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</row>
    <row r="35" spans="1:507" s="2" customFormat="1" ht="72" customHeight="1" thickTop="1" thickBot="1">
      <c r="A35" s="385" t="s">
        <v>205</v>
      </c>
      <c r="B35" s="386" t="s">
        <v>209</v>
      </c>
      <c r="C35" s="387"/>
      <c r="D35" s="388"/>
      <c r="E35" s="318" t="s">
        <v>119</v>
      </c>
      <c r="F35" s="331" t="s">
        <v>156</v>
      </c>
      <c r="G35" s="572" t="s">
        <v>194</v>
      </c>
      <c r="H35" s="573"/>
      <c r="I35" s="573"/>
      <c r="J35" s="574"/>
      <c r="K35" s="583" t="s">
        <v>186</v>
      </c>
      <c r="L35" s="583"/>
      <c r="M35" s="583"/>
      <c r="N35" s="595" t="s">
        <v>195</v>
      </c>
      <c r="O35" s="595"/>
      <c r="P35" s="595"/>
      <c r="Q35" s="595" t="s">
        <v>196</v>
      </c>
      <c r="R35" s="595"/>
      <c r="S35" s="596"/>
      <c r="T35" s="592" t="s">
        <v>203</v>
      </c>
      <c r="U35" s="593"/>
      <c r="V35" s="593"/>
      <c r="W35" s="594"/>
      <c r="X35" s="589" t="s">
        <v>200</v>
      </c>
      <c r="Y35" s="590"/>
      <c r="Z35" s="590"/>
      <c r="AA35" s="590"/>
      <c r="AB35" s="591"/>
      <c r="AC35" s="603" t="str">
        <f>RO44</f>
        <v>************************************جعفری-</v>
      </c>
      <c r="AD35" s="603"/>
      <c r="AE35" s="603"/>
      <c r="AF35" s="603"/>
      <c r="AG35" s="603"/>
      <c r="AH35" s="603"/>
      <c r="AI35" s="604"/>
      <c r="AJ35" s="605"/>
      <c r="AK35" s="605"/>
      <c r="AL35" s="605"/>
      <c r="AM35" s="605"/>
      <c r="AN35" s="605"/>
      <c r="AO35" s="605"/>
      <c r="AP35" s="605"/>
      <c r="AQ35" s="605"/>
      <c r="AR35" s="606"/>
      <c r="AS35" s="617"/>
      <c r="AT35" s="618"/>
      <c r="AU35" s="618"/>
      <c r="AV35" s="618"/>
      <c r="AW35" s="618"/>
      <c r="AX35" s="619"/>
      <c r="AY35" s="1"/>
      <c r="AZ35" s="1"/>
      <c r="BA35" s="1"/>
      <c r="BB35" s="158">
        <v>31</v>
      </c>
      <c r="BC35" s="159"/>
      <c r="BD35" s="515" t="s">
        <v>32</v>
      </c>
      <c r="BE35" s="516" t="s">
        <v>32</v>
      </c>
      <c r="BF35" s="515" t="s">
        <v>32</v>
      </c>
      <c r="BG35" s="516" t="s">
        <v>32</v>
      </c>
      <c r="BH35" s="515" t="s">
        <v>32</v>
      </c>
      <c r="BI35" s="516" t="s">
        <v>32</v>
      </c>
      <c r="BJ35" s="515" t="s">
        <v>32</v>
      </c>
      <c r="BK35" s="516" t="s">
        <v>32</v>
      </c>
      <c r="BL35" s="515" t="s">
        <v>32</v>
      </c>
      <c r="BM35" s="516" t="s">
        <v>32</v>
      </c>
      <c r="BN35" s="515" t="s">
        <v>32</v>
      </c>
      <c r="BO35" s="516" t="s">
        <v>32</v>
      </c>
      <c r="BP35" s="515" t="s">
        <v>32</v>
      </c>
      <c r="BQ35" s="516" t="s">
        <v>32</v>
      </c>
      <c r="BR35" s="515" t="s">
        <v>32</v>
      </c>
      <c r="BS35" s="516" t="s">
        <v>32</v>
      </c>
      <c r="BT35" s="515" t="s">
        <v>32</v>
      </c>
      <c r="BU35" s="516" t="s">
        <v>32</v>
      </c>
      <c r="BV35" s="515" t="s">
        <v>32</v>
      </c>
      <c r="BW35" s="516" t="s">
        <v>32</v>
      </c>
      <c r="BX35" s="515" t="s">
        <v>32</v>
      </c>
      <c r="BY35" s="516" t="s">
        <v>32</v>
      </c>
      <c r="BZ35" s="515" t="s">
        <v>32</v>
      </c>
      <c r="CA35" s="516" t="s">
        <v>32</v>
      </c>
      <c r="CB35" s="515" t="s">
        <v>32</v>
      </c>
      <c r="CC35" s="516" t="s">
        <v>32</v>
      </c>
      <c r="CD35" s="515" t="s">
        <v>32</v>
      </c>
      <c r="CE35" s="516" t="s">
        <v>32</v>
      </c>
      <c r="CF35" s="515" t="s">
        <v>32</v>
      </c>
      <c r="CG35" s="516" t="s">
        <v>32</v>
      </c>
      <c r="CH35" s="515" t="s">
        <v>32</v>
      </c>
      <c r="CI35" s="516" t="s">
        <v>32</v>
      </c>
      <c r="CJ35" s="515" t="s">
        <v>32</v>
      </c>
      <c r="CK35" s="516" t="s">
        <v>32</v>
      </c>
      <c r="CL35" s="515" t="s">
        <v>32</v>
      </c>
      <c r="CM35" s="516" t="s">
        <v>32</v>
      </c>
      <c r="CN35" s="515" t="s">
        <v>32</v>
      </c>
      <c r="CO35" s="516" t="s">
        <v>32</v>
      </c>
      <c r="CP35" s="515" t="s">
        <v>32</v>
      </c>
      <c r="CQ35" s="516" t="s">
        <v>32</v>
      </c>
      <c r="CR35" s="515" t="s">
        <v>32</v>
      </c>
      <c r="CS35" s="516" t="s">
        <v>32</v>
      </c>
      <c r="CT35" s="515" t="s">
        <v>32</v>
      </c>
      <c r="CU35" s="516" t="s">
        <v>32</v>
      </c>
      <c r="CV35" s="515" t="s">
        <v>32</v>
      </c>
      <c r="CW35" s="516" t="s">
        <v>32</v>
      </c>
      <c r="CX35" s="515" t="s">
        <v>32</v>
      </c>
      <c r="CY35" s="516" t="s">
        <v>32</v>
      </c>
      <c r="CZ35" s="515" t="s">
        <v>32</v>
      </c>
      <c r="DA35" s="516" t="s">
        <v>32</v>
      </c>
      <c r="DB35" s="515" t="s">
        <v>32</v>
      </c>
      <c r="DC35" s="516" t="s">
        <v>32</v>
      </c>
      <c r="DD35" s="515" t="s">
        <v>32</v>
      </c>
      <c r="DE35" s="516" t="s">
        <v>32</v>
      </c>
      <c r="DF35" s="515" t="s">
        <v>32</v>
      </c>
      <c r="DG35" s="516" t="s">
        <v>32</v>
      </c>
      <c r="DH35" s="515" t="s">
        <v>32</v>
      </c>
      <c r="DI35" s="516" t="s">
        <v>32</v>
      </c>
      <c r="DJ35" s="29">
        <f t="shared" si="0"/>
        <v>31</v>
      </c>
      <c r="DK35" s="30" t="str">
        <f t="shared" ref="DK35" si="103">BC32</f>
        <v>سه شنبه</v>
      </c>
      <c r="DL35" s="515" t="s">
        <v>32</v>
      </c>
      <c r="DM35" s="516" t="s">
        <v>32</v>
      </c>
      <c r="DN35" s="515" t="s">
        <v>32</v>
      </c>
      <c r="DO35" s="516" t="s">
        <v>32</v>
      </c>
      <c r="DP35" s="515" t="s">
        <v>32</v>
      </c>
      <c r="DQ35" s="516" t="s">
        <v>32</v>
      </c>
      <c r="DR35" s="515" t="s">
        <v>32</v>
      </c>
      <c r="DS35" s="516" t="s">
        <v>32</v>
      </c>
      <c r="DT35" s="29">
        <f t="shared" si="1"/>
        <v>31</v>
      </c>
      <c r="DU35" s="30" t="str">
        <f t="shared" ref="DU35" si="104">BC32</f>
        <v>سه شنبه</v>
      </c>
      <c r="DV35" s="163" t="s">
        <v>32</v>
      </c>
      <c r="DW35" s="164" t="s">
        <v>32</v>
      </c>
      <c r="DX35" s="163" t="s">
        <v>32</v>
      </c>
      <c r="DY35" s="164" t="s">
        <v>32</v>
      </c>
      <c r="DZ35" s="163" t="s">
        <v>32</v>
      </c>
      <c r="EA35" s="164" t="s">
        <v>32</v>
      </c>
      <c r="EB35" s="163" t="s">
        <v>32</v>
      </c>
      <c r="EC35" s="164" t="s">
        <v>32</v>
      </c>
      <c r="ED35" s="163" t="s">
        <v>32</v>
      </c>
      <c r="EE35" s="164" t="s">
        <v>32</v>
      </c>
      <c r="EF35" s="163" t="s">
        <v>32</v>
      </c>
      <c r="EG35" s="164" t="s">
        <v>32</v>
      </c>
      <c r="EH35" s="163" t="s">
        <v>32</v>
      </c>
      <c r="EI35" s="164" t="s">
        <v>32</v>
      </c>
      <c r="EJ35" s="163" t="s">
        <v>32</v>
      </c>
      <c r="EK35" s="164" t="s">
        <v>32</v>
      </c>
      <c r="EL35" s="163" t="s">
        <v>32</v>
      </c>
      <c r="EM35" s="164" t="s">
        <v>32</v>
      </c>
      <c r="EN35" s="163" t="s">
        <v>32</v>
      </c>
      <c r="EO35" s="164" t="s">
        <v>32</v>
      </c>
      <c r="EP35" s="229"/>
      <c r="EQ35" s="31"/>
      <c r="ER35" s="7"/>
      <c r="ES35" s="7"/>
      <c r="ET35" s="29">
        <f t="shared" si="2"/>
        <v>31</v>
      </c>
      <c r="EU35" s="30" t="str">
        <f t="shared" ref="EU35" si="105">BC32</f>
        <v>سه شنبه</v>
      </c>
      <c r="EV35" s="32" t="str">
        <f t="shared" si="3"/>
        <v>*</v>
      </c>
      <c r="EW35" s="33" t="str">
        <f t="shared" si="4"/>
        <v>*</v>
      </c>
      <c r="EX35" s="32" t="str">
        <f t="shared" si="95"/>
        <v>*</v>
      </c>
      <c r="EY35" s="33" t="str">
        <f t="shared" si="96"/>
        <v>*</v>
      </c>
      <c r="EZ35" s="32" t="str">
        <f t="shared" si="7"/>
        <v>*</v>
      </c>
      <c r="FA35" s="33" t="str">
        <f t="shared" si="8"/>
        <v>*</v>
      </c>
      <c r="FB35" s="32" t="str">
        <f t="shared" si="9"/>
        <v>*</v>
      </c>
      <c r="FC35" s="33" t="str">
        <f t="shared" si="10"/>
        <v>*</v>
      </c>
      <c r="FD35" s="32" t="str">
        <f t="shared" si="11"/>
        <v>*</v>
      </c>
      <c r="FE35" s="33" t="str">
        <f t="shared" si="12"/>
        <v>*</v>
      </c>
      <c r="FF35" s="32" t="str">
        <f t="shared" si="13"/>
        <v>*</v>
      </c>
      <c r="FG35" s="33" t="str">
        <f t="shared" si="14"/>
        <v>*</v>
      </c>
      <c r="FH35" s="32" t="str">
        <f t="shared" si="15"/>
        <v>*</v>
      </c>
      <c r="FI35" s="33" t="str">
        <f t="shared" si="16"/>
        <v>*</v>
      </c>
      <c r="FJ35" s="32" t="str">
        <f t="shared" si="17"/>
        <v>*</v>
      </c>
      <c r="FK35" s="33" t="str">
        <f t="shared" si="18"/>
        <v>*</v>
      </c>
      <c r="FL35" s="32" t="str">
        <f t="shared" si="19"/>
        <v>*</v>
      </c>
      <c r="FM35" s="33" t="str">
        <f t="shared" si="20"/>
        <v>*</v>
      </c>
      <c r="FN35" s="32" t="str">
        <f t="shared" si="21"/>
        <v>*</v>
      </c>
      <c r="FO35" s="33" t="str">
        <f t="shared" si="22"/>
        <v>*</v>
      </c>
      <c r="FP35" s="32" t="str">
        <f t="shared" si="23"/>
        <v>*</v>
      </c>
      <c r="FQ35" s="33" t="str">
        <f t="shared" si="24"/>
        <v>*</v>
      </c>
      <c r="FR35" s="32" t="str">
        <f t="shared" si="25"/>
        <v>*</v>
      </c>
      <c r="FS35" s="33" t="str">
        <f t="shared" si="26"/>
        <v>*</v>
      </c>
      <c r="FT35" s="32" t="str">
        <f t="shared" si="27"/>
        <v>*</v>
      </c>
      <c r="FU35" s="33" t="str">
        <f t="shared" si="28"/>
        <v>*</v>
      </c>
      <c r="FV35" s="32" t="str">
        <f t="shared" si="29"/>
        <v>*</v>
      </c>
      <c r="FW35" s="33" t="str">
        <f t="shared" si="30"/>
        <v>*</v>
      </c>
      <c r="FX35" s="32" t="str">
        <f t="shared" si="31"/>
        <v>*</v>
      </c>
      <c r="FY35" s="33" t="str">
        <f t="shared" si="32"/>
        <v>*</v>
      </c>
      <c r="FZ35" s="32" t="str">
        <f t="shared" si="33"/>
        <v>*</v>
      </c>
      <c r="GA35" s="33" t="str">
        <f t="shared" si="34"/>
        <v>*</v>
      </c>
      <c r="GB35" s="32" t="str">
        <f t="shared" si="35"/>
        <v>*</v>
      </c>
      <c r="GC35" s="33" t="str">
        <f t="shared" si="36"/>
        <v>*</v>
      </c>
      <c r="GD35" s="32" t="str">
        <f t="shared" si="37"/>
        <v>*</v>
      </c>
      <c r="GE35" s="33" t="str">
        <f t="shared" si="38"/>
        <v>*</v>
      </c>
      <c r="GF35" s="32" t="str">
        <f t="shared" si="39"/>
        <v>*</v>
      </c>
      <c r="GG35" s="33" t="str">
        <f t="shared" si="40"/>
        <v>*</v>
      </c>
      <c r="GH35" s="32" t="str">
        <f t="shared" si="41"/>
        <v>*</v>
      </c>
      <c r="GI35" s="33" t="str">
        <f t="shared" si="42"/>
        <v>*</v>
      </c>
      <c r="GJ35" s="32" t="str">
        <f t="shared" si="43"/>
        <v>*</v>
      </c>
      <c r="GK35" s="33" t="str">
        <f t="shared" si="44"/>
        <v>*</v>
      </c>
      <c r="GL35" s="32" t="str">
        <f t="shared" si="45"/>
        <v>*</v>
      </c>
      <c r="GM35" s="33" t="str">
        <f t="shared" si="46"/>
        <v>*</v>
      </c>
      <c r="GN35" s="32" t="str">
        <f t="shared" si="47"/>
        <v>*</v>
      </c>
      <c r="GO35" s="33" t="str">
        <f t="shared" si="48"/>
        <v>*</v>
      </c>
      <c r="GP35" s="32" t="str">
        <f t="shared" si="49"/>
        <v>*</v>
      </c>
      <c r="GQ35" s="33" t="str">
        <f t="shared" si="50"/>
        <v>*</v>
      </c>
      <c r="GR35" s="32" t="str">
        <f t="shared" si="51"/>
        <v>*</v>
      </c>
      <c r="GS35" s="33" t="str">
        <f t="shared" si="52"/>
        <v>*</v>
      </c>
      <c r="GT35" s="32" t="str">
        <f t="shared" si="53"/>
        <v>*</v>
      </c>
      <c r="GU35" s="33" t="str">
        <f t="shared" si="54"/>
        <v>*</v>
      </c>
      <c r="GV35" s="32" t="str">
        <f t="shared" si="55"/>
        <v>*</v>
      </c>
      <c r="GW35" s="33" t="str">
        <f t="shared" si="56"/>
        <v>*</v>
      </c>
      <c r="GX35" s="32" t="str">
        <f t="shared" si="57"/>
        <v>*</v>
      </c>
      <c r="GY35" s="33" t="str">
        <f t="shared" si="58"/>
        <v>*</v>
      </c>
      <c r="GZ35" s="32" t="str">
        <f t="shared" si="59"/>
        <v>*</v>
      </c>
      <c r="HA35" s="33" t="str">
        <f t="shared" si="60"/>
        <v>*</v>
      </c>
      <c r="HB35" s="29">
        <f t="shared" si="61"/>
        <v>31</v>
      </c>
      <c r="HC35" s="30" t="str">
        <f t="shared" si="99"/>
        <v>سه شنبه</v>
      </c>
      <c r="HD35" s="32" t="str">
        <f t="shared" si="62"/>
        <v>*</v>
      </c>
      <c r="HE35" s="33" t="str">
        <f t="shared" si="63"/>
        <v>*</v>
      </c>
      <c r="HF35" s="32" t="str">
        <f t="shared" si="64"/>
        <v>*</v>
      </c>
      <c r="HG35" s="33" t="str">
        <f t="shared" si="65"/>
        <v>*</v>
      </c>
      <c r="HH35" s="32" t="str">
        <f t="shared" si="66"/>
        <v>*</v>
      </c>
      <c r="HI35" s="33" t="str">
        <f t="shared" si="67"/>
        <v>*</v>
      </c>
      <c r="HJ35" s="32" t="str">
        <f t="shared" si="68"/>
        <v>*</v>
      </c>
      <c r="HK35" s="33" t="str">
        <f t="shared" si="69"/>
        <v>*</v>
      </c>
      <c r="HL35" s="29">
        <f t="shared" si="70"/>
        <v>31</v>
      </c>
      <c r="HM35" s="30" t="str">
        <f t="shared" si="100"/>
        <v>سه شنبه</v>
      </c>
      <c r="HN35" s="32" t="str">
        <f t="shared" si="71"/>
        <v>*</v>
      </c>
      <c r="HO35" s="33" t="str">
        <f t="shared" si="72"/>
        <v>*</v>
      </c>
      <c r="HP35" s="32" t="str">
        <f t="shared" si="73"/>
        <v>*</v>
      </c>
      <c r="HQ35" s="33" t="str">
        <f t="shared" si="74"/>
        <v>*</v>
      </c>
      <c r="HR35" s="32" t="str">
        <f t="shared" si="75"/>
        <v>*</v>
      </c>
      <c r="HS35" s="33" t="str">
        <f t="shared" si="76"/>
        <v>*</v>
      </c>
      <c r="HT35" s="32" t="str">
        <f t="shared" si="77"/>
        <v>*</v>
      </c>
      <c r="HU35" s="33" t="str">
        <f t="shared" si="78"/>
        <v>*</v>
      </c>
      <c r="HV35" s="32" t="str">
        <f t="shared" si="79"/>
        <v>*</v>
      </c>
      <c r="HW35" s="33" t="str">
        <f t="shared" si="80"/>
        <v>*</v>
      </c>
      <c r="HX35" s="32" t="str">
        <f t="shared" si="81"/>
        <v>*</v>
      </c>
      <c r="HY35" s="33" t="str">
        <f t="shared" si="82"/>
        <v>*</v>
      </c>
      <c r="HZ35" s="32" t="str">
        <f t="shared" si="83"/>
        <v>*</v>
      </c>
      <c r="IA35" s="33" t="str">
        <f t="shared" si="84"/>
        <v>*</v>
      </c>
      <c r="IB35" s="32" t="str">
        <f t="shared" si="85"/>
        <v>*</v>
      </c>
      <c r="IC35" s="33" t="str">
        <f t="shared" si="86"/>
        <v>*</v>
      </c>
      <c r="ID35" s="32" t="str">
        <f t="shared" si="87"/>
        <v>*</v>
      </c>
      <c r="IE35" s="33" t="str">
        <f t="shared" si="88"/>
        <v>*</v>
      </c>
      <c r="IF35" s="32" t="str">
        <f t="shared" si="89"/>
        <v>*</v>
      </c>
      <c r="IG35" s="33" t="str">
        <f t="shared" si="90"/>
        <v>*</v>
      </c>
      <c r="IH35" s="32"/>
      <c r="II35" s="33"/>
      <c r="IJ35" s="32"/>
      <c r="IK35" s="33"/>
      <c r="IL35" s="32"/>
      <c r="IM35" s="33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21"/>
      <c r="PY35" s="21"/>
      <c r="PZ35" s="21"/>
      <c r="QA35" s="21"/>
      <c r="QB35" s="21"/>
      <c r="QC35" s="21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1"/>
      <c r="QU35" s="1"/>
      <c r="QV35" s="1"/>
      <c r="QW35" s="1"/>
      <c r="QX35" s="1"/>
      <c r="QY35" s="1"/>
      <c r="QZ35" s="1"/>
      <c r="RA35" s="1"/>
      <c r="RB35" s="1"/>
      <c r="RC35" s="21"/>
      <c r="RD35" s="335">
        <f t="shared" si="91"/>
        <v>31</v>
      </c>
      <c r="RE35" s="30" t="str">
        <f t="shared" si="101"/>
        <v>سه شنبه</v>
      </c>
      <c r="RF35" s="37" t="s">
        <v>33</v>
      </c>
      <c r="RG35" s="115" t="str">
        <f t="shared" si="92"/>
        <v>********************************</v>
      </c>
      <c r="RH35" s="116"/>
      <c r="RI35" s="336">
        <v>31</v>
      </c>
      <c r="RJ35" s="115" t="str">
        <f t="shared" si="93"/>
        <v>********************************</v>
      </c>
      <c r="RK35" s="105"/>
      <c r="RL35" s="335">
        <f t="shared" si="94"/>
        <v>31</v>
      </c>
      <c r="RM35" s="30" t="str">
        <f t="shared" si="102"/>
        <v>سه شنبه</v>
      </c>
      <c r="RN35" s="38" t="s">
        <v>29</v>
      </c>
      <c r="RO35" s="707" t="str">
        <f t="shared" si="97"/>
        <v>***********</v>
      </c>
      <c r="RP35" s="709"/>
      <c r="RQ35" s="37" t="s">
        <v>34</v>
      </c>
      <c r="RR35" s="707" t="str">
        <f t="shared" si="98"/>
        <v>***********</v>
      </c>
      <c r="RS35" s="708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</row>
    <row r="36" spans="1:507" s="2" customFormat="1" ht="72" customHeight="1" thickBot="1">
      <c r="A36" s="389" t="s">
        <v>29</v>
      </c>
      <c r="B36" s="390"/>
      <c r="C36" s="391"/>
      <c r="D36" s="392"/>
      <c r="E36" s="319" t="s">
        <v>108</v>
      </c>
      <c r="F36" s="320" t="s">
        <v>34</v>
      </c>
      <c r="G36" s="575" t="s">
        <v>232</v>
      </c>
      <c r="H36" s="576"/>
      <c r="I36" s="576"/>
      <c r="J36" s="577"/>
      <c r="K36" s="597" t="s">
        <v>232</v>
      </c>
      <c r="L36" s="597"/>
      <c r="M36" s="597"/>
      <c r="N36" s="597"/>
      <c r="O36" s="597"/>
      <c r="P36" s="597"/>
      <c r="Q36" s="597"/>
      <c r="R36" s="597"/>
      <c r="S36" s="598"/>
      <c r="T36" s="584"/>
      <c r="U36" s="585"/>
      <c r="V36" s="585"/>
      <c r="W36" s="586"/>
      <c r="X36" s="587" t="s">
        <v>365</v>
      </c>
      <c r="Y36" s="587"/>
      <c r="Z36" s="587"/>
      <c r="AA36" s="587"/>
      <c r="AB36" s="588"/>
      <c r="AC36" s="599" t="str">
        <f>RO8</f>
        <v>***********</v>
      </c>
      <c r="AD36" s="600"/>
      <c r="AE36" s="600"/>
      <c r="AF36" s="600"/>
      <c r="AG36" s="600"/>
      <c r="AH36" s="600"/>
      <c r="AI36" s="601"/>
      <c r="AJ36" s="602"/>
      <c r="AK36" s="587"/>
      <c r="AL36" s="587"/>
      <c r="AM36" s="587"/>
      <c r="AN36" s="587"/>
      <c r="AO36" s="587"/>
      <c r="AP36" s="587"/>
      <c r="AQ36" s="587"/>
      <c r="AR36" s="588"/>
      <c r="AS36" s="620"/>
      <c r="AT36" s="621"/>
      <c r="AU36" s="621"/>
      <c r="AV36" s="621"/>
      <c r="AW36" s="621"/>
      <c r="AX36" s="622"/>
      <c r="AY36" s="1"/>
      <c r="AZ36" s="1"/>
      <c r="BA36" s="1"/>
      <c r="BB36" s="39" t="s">
        <v>44</v>
      </c>
      <c r="BC36" s="40" t="s">
        <v>45</v>
      </c>
      <c r="BD36" s="42">
        <f t="shared" ref="BD36:CQ36" si="106">SUM(BD5:BD35)</f>
        <v>0</v>
      </c>
      <c r="BE36" s="42">
        <f t="shared" si="106"/>
        <v>0</v>
      </c>
      <c r="BF36" s="42">
        <f t="shared" si="106"/>
        <v>0</v>
      </c>
      <c r="BG36" s="42">
        <f t="shared" si="106"/>
        <v>0</v>
      </c>
      <c r="BH36" s="42">
        <f t="shared" si="106"/>
        <v>0</v>
      </c>
      <c r="BI36" s="42">
        <f t="shared" si="106"/>
        <v>0</v>
      </c>
      <c r="BJ36" s="42">
        <f t="shared" si="106"/>
        <v>0</v>
      </c>
      <c r="BK36" s="42">
        <f t="shared" si="106"/>
        <v>0</v>
      </c>
      <c r="BL36" s="42">
        <f t="shared" si="106"/>
        <v>0</v>
      </c>
      <c r="BM36" s="42">
        <f t="shared" si="106"/>
        <v>0</v>
      </c>
      <c r="BN36" s="42">
        <f t="shared" si="106"/>
        <v>0</v>
      </c>
      <c r="BO36" s="42">
        <f t="shared" si="106"/>
        <v>0</v>
      </c>
      <c r="BP36" s="42">
        <f t="shared" si="106"/>
        <v>0</v>
      </c>
      <c r="BQ36" s="42">
        <f t="shared" si="106"/>
        <v>0</v>
      </c>
      <c r="BR36" s="42">
        <f t="shared" si="106"/>
        <v>0</v>
      </c>
      <c r="BS36" s="42">
        <f t="shared" si="106"/>
        <v>0</v>
      </c>
      <c r="BT36" s="42">
        <f t="shared" si="106"/>
        <v>0</v>
      </c>
      <c r="BU36" s="42">
        <f t="shared" si="106"/>
        <v>0</v>
      </c>
      <c r="BV36" s="42">
        <f t="shared" si="106"/>
        <v>0</v>
      </c>
      <c r="BW36" s="42">
        <f t="shared" si="106"/>
        <v>0</v>
      </c>
      <c r="BX36" s="42">
        <f t="shared" si="106"/>
        <v>0</v>
      </c>
      <c r="BY36" s="42">
        <f t="shared" si="106"/>
        <v>0</v>
      </c>
      <c r="BZ36" s="42">
        <f t="shared" si="106"/>
        <v>0</v>
      </c>
      <c r="CA36" s="42">
        <f t="shared" si="106"/>
        <v>0</v>
      </c>
      <c r="CB36" s="42">
        <f t="shared" si="106"/>
        <v>0</v>
      </c>
      <c r="CC36" s="42">
        <f t="shared" si="106"/>
        <v>0</v>
      </c>
      <c r="CD36" s="42">
        <f t="shared" si="106"/>
        <v>0</v>
      </c>
      <c r="CE36" s="42">
        <f t="shared" si="106"/>
        <v>0</v>
      </c>
      <c r="CF36" s="42">
        <f t="shared" si="106"/>
        <v>0</v>
      </c>
      <c r="CG36" s="42">
        <f t="shared" si="106"/>
        <v>0</v>
      </c>
      <c r="CH36" s="42">
        <f t="shared" si="106"/>
        <v>0</v>
      </c>
      <c r="CI36" s="42">
        <f t="shared" si="106"/>
        <v>0</v>
      </c>
      <c r="CJ36" s="42">
        <f t="shared" si="106"/>
        <v>0</v>
      </c>
      <c r="CK36" s="42">
        <f t="shared" si="106"/>
        <v>0</v>
      </c>
      <c r="CL36" s="42">
        <f t="shared" si="106"/>
        <v>0</v>
      </c>
      <c r="CM36" s="42">
        <f t="shared" si="106"/>
        <v>0</v>
      </c>
      <c r="CN36" s="42">
        <f t="shared" si="106"/>
        <v>24</v>
      </c>
      <c r="CO36" s="42">
        <f t="shared" si="106"/>
        <v>0</v>
      </c>
      <c r="CP36" s="42">
        <f t="shared" si="106"/>
        <v>0</v>
      </c>
      <c r="CQ36" s="42">
        <f t="shared" si="106"/>
        <v>0</v>
      </c>
      <c r="CR36" s="41">
        <f t="shared" ref="CR36:DI36" si="107">SUM(CR5:CR35)</f>
        <v>0</v>
      </c>
      <c r="CS36" s="42">
        <f t="shared" si="107"/>
        <v>0</v>
      </c>
      <c r="CT36" s="41">
        <f t="shared" si="107"/>
        <v>0</v>
      </c>
      <c r="CU36" s="42">
        <f t="shared" si="107"/>
        <v>0</v>
      </c>
      <c r="CV36" s="41">
        <f t="shared" si="107"/>
        <v>0</v>
      </c>
      <c r="CW36" s="42">
        <f t="shared" si="107"/>
        <v>0</v>
      </c>
      <c r="CX36" s="41">
        <f t="shared" si="107"/>
        <v>0</v>
      </c>
      <c r="CY36" s="42">
        <f t="shared" si="107"/>
        <v>0</v>
      </c>
      <c r="CZ36" s="41">
        <f t="shared" si="107"/>
        <v>0</v>
      </c>
      <c r="DA36" s="42">
        <f t="shared" si="107"/>
        <v>0</v>
      </c>
      <c r="DB36" s="41">
        <f t="shared" si="107"/>
        <v>0</v>
      </c>
      <c r="DC36" s="42">
        <f t="shared" si="107"/>
        <v>0</v>
      </c>
      <c r="DD36" s="42">
        <f t="shared" si="107"/>
        <v>0</v>
      </c>
      <c r="DE36" s="42">
        <f t="shared" si="107"/>
        <v>0</v>
      </c>
      <c r="DF36" s="42">
        <f t="shared" si="107"/>
        <v>0</v>
      </c>
      <c r="DG36" s="42">
        <f t="shared" si="107"/>
        <v>0</v>
      </c>
      <c r="DH36" s="43">
        <f t="shared" si="107"/>
        <v>0</v>
      </c>
      <c r="DI36" s="44">
        <f t="shared" si="107"/>
        <v>0</v>
      </c>
      <c r="DJ36" s="39" t="s">
        <v>44</v>
      </c>
      <c r="DK36" s="40" t="s">
        <v>45</v>
      </c>
      <c r="DL36" s="41">
        <f t="shared" ref="DL36:DS36" si="108">SUM(DL5:DL35)</f>
        <v>0</v>
      </c>
      <c r="DM36" s="42">
        <f t="shared" si="108"/>
        <v>0</v>
      </c>
      <c r="DN36" s="127">
        <f t="shared" si="108"/>
        <v>0</v>
      </c>
      <c r="DO36" s="128">
        <f t="shared" si="108"/>
        <v>0</v>
      </c>
      <c r="DP36" s="96">
        <f t="shared" si="108"/>
        <v>0</v>
      </c>
      <c r="DQ36" s="97">
        <f t="shared" si="108"/>
        <v>0</v>
      </c>
      <c r="DR36" s="41">
        <f t="shared" si="108"/>
        <v>0</v>
      </c>
      <c r="DS36" s="42">
        <f t="shared" si="108"/>
        <v>0</v>
      </c>
      <c r="DT36" s="39" t="s">
        <v>44</v>
      </c>
      <c r="DU36" s="40" t="s">
        <v>45</v>
      </c>
      <c r="DV36" s="96">
        <f t="shared" ref="DV36:EO36" si="109">SUM(DV5:DV35)</f>
        <v>0</v>
      </c>
      <c r="DW36" s="97">
        <f t="shared" si="109"/>
        <v>0</v>
      </c>
      <c r="DX36" s="96">
        <f t="shared" si="109"/>
        <v>0</v>
      </c>
      <c r="DY36" s="97">
        <f t="shared" si="109"/>
        <v>0</v>
      </c>
      <c r="DZ36" s="41">
        <f t="shared" si="109"/>
        <v>0</v>
      </c>
      <c r="EA36" s="42">
        <f t="shared" si="109"/>
        <v>0</v>
      </c>
      <c r="EB36" s="42">
        <f t="shared" si="109"/>
        <v>0</v>
      </c>
      <c r="EC36" s="42">
        <f t="shared" si="109"/>
        <v>0</v>
      </c>
      <c r="ED36" s="41">
        <f t="shared" si="109"/>
        <v>0</v>
      </c>
      <c r="EE36" s="42">
        <f t="shared" si="109"/>
        <v>0</v>
      </c>
      <c r="EF36" s="41">
        <f t="shared" si="109"/>
        <v>0</v>
      </c>
      <c r="EG36" s="42">
        <f t="shared" si="109"/>
        <v>0</v>
      </c>
      <c r="EH36" s="41">
        <f t="shared" si="109"/>
        <v>0</v>
      </c>
      <c r="EI36" s="42">
        <f t="shared" si="109"/>
        <v>0</v>
      </c>
      <c r="EJ36" s="41">
        <f t="shared" si="109"/>
        <v>0</v>
      </c>
      <c r="EK36" s="42">
        <f t="shared" si="109"/>
        <v>0</v>
      </c>
      <c r="EL36" s="41">
        <f t="shared" si="109"/>
        <v>0</v>
      </c>
      <c r="EM36" s="42">
        <f t="shared" si="109"/>
        <v>0</v>
      </c>
      <c r="EN36" s="41">
        <f t="shared" si="109"/>
        <v>0</v>
      </c>
      <c r="EO36" s="42">
        <f t="shared" si="109"/>
        <v>0</v>
      </c>
      <c r="EP36" s="41"/>
      <c r="EQ36" s="42"/>
      <c r="ER36" s="7"/>
      <c r="ES36" s="7"/>
      <c r="ET36" s="39" t="s">
        <v>44</v>
      </c>
      <c r="EU36" s="40" t="s">
        <v>45</v>
      </c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6"/>
      <c r="GZ36" s="45"/>
      <c r="HA36" s="46"/>
      <c r="HB36" s="39" t="s">
        <v>44</v>
      </c>
      <c r="HC36" s="40" t="s">
        <v>45</v>
      </c>
      <c r="HD36" s="7"/>
      <c r="HE36" s="7"/>
      <c r="HF36" s="7"/>
      <c r="HG36" s="7"/>
      <c r="HH36" s="7"/>
      <c r="HI36" s="7"/>
      <c r="HJ36" s="7"/>
      <c r="HK36" s="7"/>
      <c r="HL36" s="39" t="s">
        <v>44</v>
      </c>
      <c r="HM36" s="40" t="s">
        <v>45</v>
      </c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1"/>
      <c r="QU36" s="1"/>
      <c r="QV36" s="1"/>
      <c r="QW36" s="1"/>
      <c r="QX36" s="1"/>
      <c r="QY36" s="1"/>
      <c r="QZ36" s="1"/>
      <c r="RA36" s="1"/>
      <c r="RB36" s="1"/>
      <c r="RC36" s="7"/>
      <c r="RD36" s="39" t="s">
        <v>44</v>
      </c>
      <c r="RE36" s="40" t="s">
        <v>45</v>
      </c>
      <c r="RF36" s="45"/>
      <c r="RG36" s="117"/>
      <c r="RH36" s="117"/>
      <c r="RI36" s="117"/>
      <c r="RJ36" s="117"/>
      <c r="RK36" s="45"/>
      <c r="RL36" s="39" t="s">
        <v>44</v>
      </c>
      <c r="RM36" s="40" t="s">
        <v>45</v>
      </c>
      <c r="RN36" s="45"/>
      <c r="RO36" s="45"/>
      <c r="RP36" s="45"/>
      <c r="RQ36" s="45"/>
      <c r="RR36" s="45"/>
      <c r="RS36" s="46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</row>
    <row r="37" spans="1:507" s="2" customFormat="1" ht="72" customHeight="1" thickTop="1" thickBot="1">
      <c r="A37" s="227" t="s">
        <v>226</v>
      </c>
      <c r="B37" s="251" t="s">
        <v>334</v>
      </c>
      <c r="C37" s="349" t="s">
        <v>171</v>
      </c>
      <c r="D37" s="350" t="s">
        <v>206</v>
      </c>
      <c r="E37" s="351" t="s">
        <v>208</v>
      </c>
      <c r="F37" s="352" t="s">
        <v>207</v>
      </c>
      <c r="G37" s="353"/>
      <c r="H37" s="191">
        <v>1</v>
      </c>
      <c r="I37" s="192">
        <v>2</v>
      </c>
      <c r="J37" s="193">
        <v>3</v>
      </c>
      <c r="K37" s="193">
        <v>4</v>
      </c>
      <c r="L37" s="405">
        <v>5</v>
      </c>
      <c r="M37" s="405">
        <v>6</v>
      </c>
      <c r="N37" s="244" t="s">
        <v>302</v>
      </c>
      <c r="O37" s="245" t="s">
        <v>302</v>
      </c>
      <c r="P37" s="193" t="s">
        <v>302</v>
      </c>
      <c r="Q37" s="581" t="s">
        <v>302</v>
      </c>
      <c r="R37" s="582"/>
      <c r="S37" s="246" t="s">
        <v>109</v>
      </c>
      <c r="T37" s="354"/>
      <c r="U37" s="354"/>
      <c r="V37" s="354"/>
      <c r="W37" s="354"/>
      <c r="X37" s="246" t="s">
        <v>110</v>
      </c>
      <c r="Y37" s="354"/>
      <c r="Z37" s="354"/>
      <c r="AA37" s="354"/>
      <c r="AB37" s="354"/>
      <c r="AC37" s="247" t="s">
        <v>134</v>
      </c>
      <c r="AD37" s="248"/>
      <c r="AE37" s="248"/>
      <c r="AF37" s="248"/>
      <c r="AG37" s="249" t="s">
        <v>31</v>
      </c>
      <c r="AH37" s="248"/>
      <c r="AI37" s="248"/>
      <c r="AJ37" s="248"/>
      <c r="AK37" s="247" t="s">
        <v>111</v>
      </c>
      <c r="AL37" s="248"/>
      <c r="AM37" s="248"/>
      <c r="AN37" s="248"/>
      <c r="AO37" s="249" t="s">
        <v>112</v>
      </c>
      <c r="AP37" s="248"/>
      <c r="AQ37" s="248"/>
      <c r="AR37" s="248"/>
      <c r="AS37" s="247" t="s">
        <v>197</v>
      </c>
      <c r="AT37" s="248"/>
      <c r="AU37" s="248"/>
      <c r="AV37" s="250" t="s">
        <v>113</v>
      </c>
      <c r="AW37" s="189"/>
      <c r="AX37" s="194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12"/>
      <c r="NV37" s="112"/>
      <c r="NW37" s="112"/>
      <c r="NX37" s="112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</row>
    <row r="38" spans="1:507" s="2" customFormat="1" ht="72" customHeight="1" thickTop="1" thickBot="1">
      <c r="A38" s="355" t="s">
        <v>289</v>
      </c>
      <c r="B38" s="252" t="s">
        <v>148</v>
      </c>
      <c r="C38" s="315" t="s">
        <v>345</v>
      </c>
      <c r="D38" s="314" t="s">
        <v>352</v>
      </c>
      <c r="E38" s="308"/>
      <c r="F38" s="321" t="s">
        <v>103</v>
      </c>
      <c r="G38" s="322" t="s">
        <v>27</v>
      </c>
      <c r="H38" s="560" t="s">
        <v>292</v>
      </c>
      <c r="I38" s="561"/>
      <c r="J38" s="279" t="s">
        <v>363</v>
      </c>
      <c r="K38" s="568" t="s">
        <v>296</v>
      </c>
      <c r="L38" s="569"/>
      <c r="M38" s="254" t="s">
        <v>157</v>
      </c>
      <c r="N38" s="356" t="s">
        <v>201</v>
      </c>
      <c r="O38" s="255" t="s">
        <v>146</v>
      </c>
      <c r="P38" s="253"/>
      <c r="Q38" s="256"/>
      <c r="R38" s="257"/>
      <c r="S38" s="357" t="s">
        <v>193</v>
      </c>
      <c r="T38" s="258" t="s">
        <v>152</v>
      </c>
      <c r="U38" s="259" t="s">
        <v>341</v>
      </c>
      <c r="V38" s="260" t="s">
        <v>145</v>
      </c>
      <c r="W38" s="253" t="s">
        <v>74</v>
      </c>
      <c r="X38" s="261" t="s">
        <v>346</v>
      </c>
      <c r="Y38" s="261" t="s">
        <v>230</v>
      </c>
      <c r="Z38" s="261" t="s">
        <v>235</v>
      </c>
      <c r="AA38" s="262"/>
      <c r="AB38" s="263"/>
      <c r="AC38" s="332" t="s">
        <v>212</v>
      </c>
      <c r="AD38" s="578" t="str">
        <f>RG45</f>
        <v>********خوشروزاده- *******حبیبی - *خورسند - ***********کاظمی-****************محبوبی-*********</v>
      </c>
      <c r="AE38" s="579"/>
      <c r="AF38" s="579"/>
      <c r="AG38" s="579"/>
      <c r="AH38" s="579"/>
      <c r="AI38" s="579"/>
      <c r="AJ38" s="579"/>
      <c r="AK38" s="579"/>
      <c r="AL38" s="579"/>
      <c r="AM38" s="579"/>
      <c r="AN38" s="579"/>
      <c r="AO38" s="579"/>
      <c r="AP38" s="579"/>
      <c r="AQ38" s="579"/>
      <c r="AR38" s="580"/>
      <c r="AS38" s="609" t="s">
        <v>215</v>
      </c>
      <c r="AT38" s="610"/>
      <c r="AU38" s="610"/>
      <c r="AV38" s="610"/>
      <c r="AW38" s="610"/>
      <c r="AX38" s="611"/>
      <c r="AY38" s="1"/>
      <c r="AZ38" s="1"/>
      <c r="BA38" s="1"/>
      <c r="BB38" s="675" t="s">
        <v>114</v>
      </c>
      <c r="BC38" s="676"/>
      <c r="BD38" s="676"/>
      <c r="BE38" s="676"/>
      <c r="BF38" s="676"/>
      <c r="BG38" s="676"/>
      <c r="BH38" s="676"/>
      <c r="BI38" s="676"/>
      <c r="BJ38" s="676"/>
      <c r="BK38" s="676"/>
      <c r="BL38" s="676"/>
      <c r="BM38" s="676"/>
      <c r="BN38" s="676"/>
      <c r="BO38" s="676"/>
      <c r="BP38" s="676"/>
      <c r="BQ38" s="676"/>
      <c r="BR38" s="676"/>
      <c r="BS38" s="676"/>
      <c r="BT38" s="676"/>
      <c r="BU38" s="676"/>
      <c r="BV38" s="676"/>
      <c r="BW38" s="676"/>
      <c r="BX38" s="676"/>
      <c r="BY38" s="676"/>
      <c r="BZ38" s="676"/>
      <c r="CA38" s="676"/>
      <c r="CB38" s="676"/>
      <c r="CC38" s="676"/>
      <c r="CD38" s="676"/>
      <c r="CE38" s="676"/>
      <c r="CF38" s="676"/>
      <c r="CG38" s="676"/>
      <c r="CH38" s="676"/>
      <c r="CI38" s="676"/>
      <c r="CJ38" s="676"/>
      <c r="CK38" s="676"/>
      <c r="CL38" s="676"/>
      <c r="CM38" s="676"/>
      <c r="CN38" s="676"/>
      <c r="CO38" s="676"/>
      <c r="CP38" s="676"/>
      <c r="CQ38" s="676"/>
      <c r="CR38" s="676"/>
      <c r="CS38" s="676"/>
      <c r="CT38" s="676"/>
      <c r="CU38" s="676"/>
      <c r="CV38" s="676"/>
      <c r="CW38" s="676"/>
      <c r="CX38" s="676"/>
      <c r="CY38" s="676"/>
      <c r="CZ38" s="676"/>
      <c r="DA38" s="676"/>
      <c r="DB38" s="676"/>
      <c r="DC38" s="676"/>
      <c r="DD38" s="676"/>
      <c r="DE38" s="676"/>
      <c r="DF38" s="676"/>
      <c r="DG38" s="676"/>
      <c r="DH38" s="676"/>
      <c r="DI38" s="676"/>
      <c r="DJ38" s="676"/>
      <c r="DK38" s="676"/>
      <c r="DL38" s="676"/>
      <c r="DM38" s="676"/>
      <c r="DN38" s="676"/>
      <c r="DO38" s="676"/>
      <c r="DP38" s="676"/>
      <c r="DQ38" s="676"/>
      <c r="DR38" s="676"/>
      <c r="DS38" s="676"/>
      <c r="DT38" s="676"/>
      <c r="DU38" s="676"/>
      <c r="DV38" s="676"/>
      <c r="DW38" s="676"/>
      <c r="DX38" s="676"/>
      <c r="DY38" s="676"/>
      <c r="DZ38" s="676"/>
      <c r="EA38" s="676"/>
      <c r="EB38" s="676"/>
      <c r="EC38" s="676"/>
      <c r="ED38" s="676"/>
      <c r="EE38" s="676"/>
      <c r="EF38" s="676"/>
      <c r="EG38" s="676"/>
      <c r="EH38" s="676"/>
      <c r="EI38" s="676"/>
      <c r="EJ38" s="676"/>
      <c r="EK38" s="676"/>
      <c r="EL38" s="676"/>
      <c r="EM38" s="676"/>
      <c r="EN38" s="676"/>
      <c r="EO38" s="676"/>
      <c r="EP38" s="676"/>
      <c r="EQ38" s="676"/>
      <c r="ER38" s="676"/>
      <c r="ES38" s="677"/>
      <c r="ET38" s="170"/>
      <c r="EU38" s="170"/>
      <c r="EV38" s="170"/>
      <c r="EW38" s="170"/>
      <c r="EX38" s="170"/>
      <c r="EY38" s="170"/>
      <c r="EZ38" s="170"/>
      <c r="FA38" s="170"/>
      <c r="FB38" s="170"/>
      <c r="FC38" s="170"/>
      <c r="FD38" s="170"/>
      <c r="FE38" s="170"/>
      <c r="FF38" s="170"/>
      <c r="FG38" s="170"/>
      <c r="FH38" s="170"/>
      <c r="FI38" s="170"/>
      <c r="FJ38" s="170"/>
      <c r="FK38" s="170"/>
      <c r="FL38" s="170"/>
      <c r="FM38" s="170"/>
      <c r="FN38" s="170"/>
      <c r="FO38" s="170"/>
      <c r="FP38" s="170"/>
      <c r="FQ38" s="170"/>
      <c r="FR38" s="170"/>
      <c r="FS38" s="170"/>
      <c r="FT38" s="170"/>
      <c r="FU38" s="170"/>
      <c r="FV38" s="170"/>
      <c r="FW38" s="170"/>
      <c r="FX38" s="170"/>
      <c r="FY38" s="170"/>
      <c r="FZ38" s="170"/>
      <c r="GA38" s="170"/>
      <c r="GB38" s="170"/>
      <c r="GC38" s="170"/>
      <c r="GD38" s="170"/>
      <c r="GE38" s="170"/>
      <c r="GF38" s="170"/>
      <c r="GG38" s="170"/>
      <c r="GH38" s="170"/>
      <c r="GI38" s="170"/>
      <c r="GJ38" s="170"/>
      <c r="GK38" s="170"/>
      <c r="GL38" s="170"/>
      <c r="GM38" s="170"/>
      <c r="GN38" s="170"/>
      <c r="GO38" s="170"/>
      <c r="GP38" s="172" t="s">
        <v>115</v>
      </c>
      <c r="GQ38" s="173"/>
      <c r="GR38" s="173"/>
      <c r="GS38" s="173"/>
      <c r="GT38" s="173"/>
      <c r="GU38" s="173"/>
      <c r="GV38" s="173"/>
      <c r="GW38" s="173"/>
      <c r="GX38" s="173"/>
      <c r="GY38" s="173"/>
      <c r="GZ38" s="173"/>
      <c r="HA38" s="173"/>
      <c r="HB38" s="173"/>
      <c r="HC38" s="173"/>
      <c r="HD38" s="173"/>
      <c r="HE38" s="173"/>
      <c r="HF38" s="173"/>
      <c r="HG38" s="173"/>
      <c r="HH38" s="173"/>
      <c r="HI38" s="173"/>
      <c r="HJ38" s="173"/>
      <c r="HK38" s="173"/>
      <c r="HL38" s="173"/>
      <c r="HM38" s="173"/>
      <c r="HN38" s="173"/>
      <c r="HO38" s="173"/>
      <c r="HP38" s="173"/>
      <c r="HQ38" s="173"/>
      <c r="HR38" s="173"/>
      <c r="HS38" s="173"/>
      <c r="HT38" s="173"/>
      <c r="HU38" s="173"/>
      <c r="HV38" s="173"/>
      <c r="HW38" s="173"/>
      <c r="HX38" s="173"/>
      <c r="HY38" s="173"/>
      <c r="HZ38" s="173"/>
      <c r="IA38" s="173"/>
      <c r="IB38" s="173"/>
      <c r="IC38" s="173"/>
      <c r="ID38" s="173"/>
      <c r="IE38" s="173"/>
      <c r="IF38" s="173"/>
      <c r="IG38" s="173"/>
      <c r="IH38" s="173"/>
      <c r="II38" s="173"/>
      <c r="IJ38" s="173"/>
      <c r="IK38" s="173"/>
      <c r="IL38" s="173"/>
      <c r="IM38" s="173"/>
      <c r="IN38" s="173"/>
      <c r="IO38" s="173"/>
      <c r="IP38" s="173"/>
      <c r="IQ38" s="173"/>
      <c r="IR38" s="173"/>
      <c r="IS38" s="173"/>
      <c r="IT38" s="173"/>
      <c r="IU38" s="173"/>
      <c r="IV38" s="173"/>
      <c r="IW38" s="173"/>
      <c r="IX38" s="173"/>
      <c r="IY38" s="173"/>
      <c r="IZ38" s="173"/>
      <c r="JA38" s="173"/>
      <c r="JB38" s="173"/>
      <c r="JC38" s="173"/>
      <c r="JD38" s="173"/>
      <c r="JE38" s="174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12"/>
      <c r="QN38" s="112"/>
      <c r="QO38" s="112"/>
      <c r="QP38" s="112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</row>
    <row r="39" spans="1:507" s="2" customFormat="1" ht="72" customHeight="1" thickTop="1" thickBot="1">
      <c r="A39" s="358" t="s">
        <v>290</v>
      </c>
      <c r="B39" s="359" t="s">
        <v>307</v>
      </c>
      <c r="C39" s="360" t="s">
        <v>360</v>
      </c>
      <c r="D39" s="361"/>
      <c r="E39" s="309"/>
      <c r="F39" s="323" t="s">
        <v>106</v>
      </c>
      <c r="G39" s="324" t="s">
        <v>27</v>
      </c>
      <c r="H39" s="560" t="s">
        <v>202</v>
      </c>
      <c r="I39" s="561"/>
      <c r="J39" s="279" t="s">
        <v>355</v>
      </c>
      <c r="K39" s="568" t="s">
        <v>225</v>
      </c>
      <c r="L39" s="569"/>
      <c r="M39" s="275"/>
      <c r="N39" s="362" t="s">
        <v>198</v>
      </c>
      <c r="O39" s="275" t="s">
        <v>353</v>
      </c>
      <c r="P39" s="271"/>
      <c r="Q39" s="271"/>
      <c r="R39" s="276"/>
      <c r="S39" s="363" t="s">
        <v>193</v>
      </c>
      <c r="T39" s="268" t="s">
        <v>160</v>
      </c>
      <c r="U39" s="269" t="s">
        <v>180</v>
      </c>
      <c r="V39" s="270" t="s">
        <v>15</v>
      </c>
      <c r="W39" s="271" t="s">
        <v>376</v>
      </c>
      <c r="X39" s="265" t="s">
        <v>358</v>
      </c>
      <c r="Y39" s="556" t="s">
        <v>216</v>
      </c>
      <c r="Z39" s="264"/>
      <c r="AA39" s="265"/>
      <c r="AB39" s="266"/>
      <c r="AC39" s="333" t="s">
        <v>213</v>
      </c>
      <c r="AD39" s="635" t="str">
        <f>RG9</f>
        <v>******************داداشي-*************</v>
      </c>
      <c r="AE39" s="636"/>
      <c r="AF39" s="636"/>
      <c r="AG39" s="636"/>
      <c r="AH39" s="636"/>
      <c r="AI39" s="636"/>
      <c r="AJ39" s="636"/>
      <c r="AK39" s="636"/>
      <c r="AL39" s="636"/>
      <c r="AM39" s="636"/>
      <c r="AN39" s="636"/>
      <c r="AO39" s="636"/>
      <c r="AP39" s="636"/>
      <c r="AQ39" s="636"/>
      <c r="AR39" s="637"/>
      <c r="AS39" s="614" t="s">
        <v>222</v>
      </c>
      <c r="AT39" s="615"/>
      <c r="AU39" s="615"/>
      <c r="AV39" s="615"/>
      <c r="AW39" s="615"/>
      <c r="AX39" s="616"/>
      <c r="AY39" s="1"/>
      <c r="AZ39" s="1"/>
      <c r="BA39" s="1"/>
      <c r="BB39" s="12" t="s">
        <v>0</v>
      </c>
      <c r="BC39" s="12"/>
      <c r="BD39" s="638" t="s">
        <v>47</v>
      </c>
      <c r="BE39" s="639"/>
      <c r="BF39" s="638" t="s">
        <v>167</v>
      </c>
      <c r="BG39" s="639"/>
      <c r="BH39" s="638" t="s">
        <v>187</v>
      </c>
      <c r="BI39" s="639"/>
      <c r="BJ39" s="638" t="s">
        <v>46</v>
      </c>
      <c r="BK39" s="639"/>
      <c r="BL39" s="638" t="s">
        <v>229</v>
      </c>
      <c r="BM39" s="639"/>
      <c r="BN39" s="638" t="s">
        <v>230</v>
      </c>
      <c r="BO39" s="639"/>
      <c r="BP39" s="638" t="s">
        <v>190</v>
      </c>
      <c r="BQ39" s="639"/>
      <c r="BR39" s="638" t="s">
        <v>50</v>
      </c>
      <c r="BS39" s="639"/>
      <c r="BT39" s="638" t="s">
        <v>74</v>
      </c>
      <c r="BU39" s="639"/>
      <c r="BV39" s="638" t="s">
        <v>48</v>
      </c>
      <c r="BW39" s="639"/>
      <c r="BX39" s="638" t="s">
        <v>49</v>
      </c>
      <c r="BY39" s="639"/>
      <c r="BZ39" s="638" t="s">
        <v>231</v>
      </c>
      <c r="CA39" s="639"/>
      <c r="CB39" s="414" t="s">
        <v>141</v>
      </c>
      <c r="CC39" s="415"/>
      <c r="CD39" s="414" t="s">
        <v>126</v>
      </c>
      <c r="CE39" s="415"/>
      <c r="CF39" s="638" t="s">
        <v>340</v>
      </c>
      <c r="CG39" s="639"/>
      <c r="CH39" s="638" t="s">
        <v>52</v>
      </c>
      <c r="CI39" s="639"/>
      <c r="CJ39" s="638" t="s">
        <v>53</v>
      </c>
      <c r="CK39" s="639"/>
      <c r="CL39" s="414" t="s">
        <v>54</v>
      </c>
      <c r="CM39" s="415"/>
      <c r="CN39" s="414" t="s">
        <v>339</v>
      </c>
      <c r="CO39" s="415"/>
      <c r="CP39" s="414" t="s">
        <v>56</v>
      </c>
      <c r="CQ39" s="415"/>
      <c r="CR39" s="414" t="s">
        <v>57</v>
      </c>
      <c r="CS39" s="415"/>
      <c r="CT39" s="414" t="s">
        <v>157</v>
      </c>
      <c r="CU39" s="415"/>
      <c r="CV39" s="414" t="s">
        <v>157</v>
      </c>
      <c r="CW39" s="415"/>
      <c r="CX39" s="414" t="s">
        <v>58</v>
      </c>
      <c r="CY39" s="415"/>
      <c r="CZ39" s="414" t="s">
        <v>170</v>
      </c>
      <c r="DA39" s="415"/>
      <c r="DB39" s="414" t="s">
        <v>170</v>
      </c>
      <c r="DC39" s="415"/>
      <c r="DD39" s="414" t="s">
        <v>73</v>
      </c>
      <c r="DE39" s="415"/>
      <c r="DF39" s="638" t="s">
        <v>73</v>
      </c>
      <c r="DG39" s="639"/>
      <c r="DH39" s="638" t="s">
        <v>61</v>
      </c>
      <c r="DI39" s="639"/>
      <c r="DJ39" s="638" t="s">
        <v>280</v>
      </c>
      <c r="DK39" s="639"/>
      <c r="DL39" s="638" t="s">
        <v>67</v>
      </c>
      <c r="DM39" s="639"/>
      <c r="DN39" s="638" t="s">
        <v>67</v>
      </c>
      <c r="DO39" s="639"/>
      <c r="DP39" s="678" t="s">
        <v>59</v>
      </c>
      <c r="DQ39" s="679"/>
      <c r="DR39" s="678" t="s">
        <v>59</v>
      </c>
      <c r="DS39" s="679"/>
      <c r="DT39" s="47" t="s">
        <v>0</v>
      </c>
      <c r="DU39" s="48"/>
      <c r="DV39" s="414" t="s">
        <v>60</v>
      </c>
      <c r="DW39" s="415"/>
      <c r="DX39" s="712"/>
      <c r="DY39" s="713"/>
      <c r="DZ39" s="638" t="s">
        <v>341</v>
      </c>
      <c r="EA39" s="639"/>
      <c r="EB39" s="638" t="s">
        <v>62</v>
      </c>
      <c r="EC39" s="639"/>
      <c r="ED39" s="638" t="s">
        <v>63</v>
      </c>
      <c r="EE39" s="639"/>
      <c r="EF39" s="638" t="s">
        <v>64</v>
      </c>
      <c r="EG39" s="639"/>
      <c r="EH39" s="638" t="s">
        <v>65</v>
      </c>
      <c r="EI39" s="639"/>
      <c r="EJ39" s="638" t="s">
        <v>128</v>
      </c>
      <c r="EK39" s="639"/>
      <c r="EL39" s="638" t="s">
        <v>128</v>
      </c>
      <c r="EM39" s="639"/>
      <c r="EN39" s="725" t="s">
        <v>138</v>
      </c>
      <c r="EO39" s="726"/>
      <c r="EP39" s="714" t="s">
        <v>287</v>
      </c>
      <c r="EQ39" s="715"/>
      <c r="ER39" s="166" t="s">
        <v>66</v>
      </c>
      <c r="ES39" s="167"/>
      <c r="ET39" s="166" t="s">
        <v>149</v>
      </c>
      <c r="EU39" s="167"/>
      <c r="EV39" s="166" t="s">
        <v>149</v>
      </c>
      <c r="EW39" s="167"/>
      <c r="EX39" s="166" t="s">
        <v>286</v>
      </c>
      <c r="EY39" s="167"/>
      <c r="EZ39" s="166" t="s">
        <v>286</v>
      </c>
      <c r="FA39" s="167"/>
      <c r="FB39" s="166" t="s">
        <v>150</v>
      </c>
      <c r="FC39" s="167"/>
      <c r="FD39" s="166" t="s">
        <v>150</v>
      </c>
      <c r="FE39" s="167"/>
      <c r="FF39" s="166" t="s">
        <v>147</v>
      </c>
      <c r="FG39" s="167"/>
      <c r="FH39" s="166" t="s">
        <v>147</v>
      </c>
      <c r="FI39" s="167"/>
      <c r="FJ39" s="166" t="s">
        <v>146</v>
      </c>
      <c r="FK39" s="167"/>
      <c r="FL39" s="166" t="s">
        <v>146</v>
      </c>
      <c r="FM39" s="167"/>
      <c r="FN39" s="166" t="s">
        <v>151</v>
      </c>
      <c r="FO39" s="167"/>
      <c r="FP39" s="166" t="s">
        <v>151</v>
      </c>
      <c r="FQ39" s="167"/>
      <c r="FR39" s="166" t="s">
        <v>152</v>
      </c>
      <c r="FS39" s="167"/>
      <c r="FT39" s="166" t="s">
        <v>152</v>
      </c>
      <c r="FU39" s="167"/>
      <c r="FV39" s="166" t="s">
        <v>148</v>
      </c>
      <c r="FW39" s="167"/>
      <c r="FX39" s="166" t="s">
        <v>148</v>
      </c>
      <c r="FY39" s="167"/>
      <c r="FZ39" s="166" t="s">
        <v>145</v>
      </c>
      <c r="GA39" s="167"/>
      <c r="GB39" s="166" t="s">
        <v>145</v>
      </c>
      <c r="GC39" s="167"/>
      <c r="GD39" s="166" t="s">
        <v>153</v>
      </c>
      <c r="GE39" s="167"/>
      <c r="GF39" s="166" t="s">
        <v>153</v>
      </c>
      <c r="GG39" s="167"/>
      <c r="GH39" s="166" t="s">
        <v>144</v>
      </c>
      <c r="GI39" s="167"/>
      <c r="GJ39" s="166" t="s">
        <v>144</v>
      </c>
      <c r="GK39" s="167"/>
      <c r="GL39" s="166"/>
      <c r="GM39" s="167"/>
      <c r="GN39" s="166"/>
      <c r="GO39" s="167"/>
      <c r="GP39" s="49" t="s">
        <v>0</v>
      </c>
      <c r="GQ39" s="50"/>
      <c r="GR39" s="638" t="s">
        <v>283</v>
      </c>
      <c r="GS39" s="639"/>
      <c r="GT39" s="638" t="s">
        <v>283</v>
      </c>
      <c r="GU39" s="639"/>
      <c r="GV39" s="724" t="s">
        <v>284</v>
      </c>
      <c r="GW39" s="724"/>
      <c r="GX39" s="678" t="s">
        <v>284</v>
      </c>
      <c r="GY39" s="679"/>
      <c r="GZ39" s="678"/>
      <c r="HA39" s="679"/>
      <c r="HB39" s="638"/>
      <c r="HC39" s="639"/>
      <c r="HD39" s="678"/>
      <c r="HE39" s="721"/>
      <c r="HF39" s="722" t="s">
        <v>232</v>
      </c>
      <c r="HG39" s="723"/>
      <c r="HH39" s="719" t="s">
        <v>69</v>
      </c>
      <c r="HI39" s="720"/>
      <c r="HJ39" s="721" t="s">
        <v>69</v>
      </c>
      <c r="HK39" s="679"/>
      <c r="HL39" s="719" t="s">
        <v>70</v>
      </c>
      <c r="HM39" s="720"/>
      <c r="HN39" s="719" t="s">
        <v>70</v>
      </c>
      <c r="HO39" s="720"/>
      <c r="HP39" s="168" t="s">
        <v>101</v>
      </c>
      <c r="HQ39" s="169"/>
      <c r="HR39" s="168" t="s">
        <v>101</v>
      </c>
      <c r="HS39" s="169"/>
      <c r="HT39" s="678" t="s">
        <v>72</v>
      </c>
      <c r="HU39" s="679"/>
      <c r="HV39" s="638"/>
      <c r="HW39" s="639"/>
      <c r="HX39" s="638"/>
      <c r="HY39" s="639"/>
      <c r="HZ39" s="678"/>
      <c r="IA39" s="679"/>
      <c r="IB39" s="168"/>
      <c r="IC39" s="169"/>
      <c r="ID39" s="678" t="s">
        <v>181</v>
      </c>
      <c r="IE39" s="679"/>
      <c r="IF39" s="678" t="s">
        <v>181</v>
      </c>
      <c r="IG39" s="679"/>
      <c r="IH39" s="49" t="s">
        <v>0</v>
      </c>
      <c r="II39" s="50"/>
      <c r="IJ39" s="678" t="s">
        <v>130</v>
      </c>
      <c r="IK39" s="679"/>
      <c r="IL39" s="678" t="s">
        <v>168</v>
      </c>
      <c r="IM39" s="679"/>
      <c r="IN39" s="678" t="s">
        <v>209</v>
      </c>
      <c r="IO39" s="679"/>
      <c r="IP39" s="736"/>
      <c r="IQ39" s="737"/>
      <c r="IR39" s="736"/>
      <c r="IS39" s="737"/>
      <c r="IT39" s="739"/>
      <c r="IU39" s="740"/>
      <c r="IV39" s="738"/>
      <c r="IW39" s="735"/>
      <c r="IX39" s="741"/>
      <c r="IY39" s="742"/>
      <c r="IZ39" s="734"/>
      <c r="JA39" s="735"/>
      <c r="JB39" s="732"/>
      <c r="JC39" s="733"/>
      <c r="JD39" s="7"/>
      <c r="JE39" s="7"/>
      <c r="JF39" s="8" t="s">
        <v>0</v>
      </c>
      <c r="JG39" s="51"/>
      <c r="JH39" s="638" t="s">
        <v>47</v>
      </c>
      <c r="JI39" s="639"/>
      <c r="JJ39" s="638" t="s">
        <v>167</v>
      </c>
      <c r="JK39" s="639"/>
      <c r="JL39" s="638" t="s">
        <v>187</v>
      </c>
      <c r="JM39" s="639"/>
      <c r="JN39" s="638" t="s">
        <v>46</v>
      </c>
      <c r="JO39" s="639"/>
      <c r="JP39" s="638" t="s">
        <v>229</v>
      </c>
      <c r="JQ39" s="639"/>
      <c r="JR39" s="638" t="s">
        <v>230</v>
      </c>
      <c r="JS39" s="639"/>
      <c r="JT39" s="638" t="s">
        <v>190</v>
      </c>
      <c r="JU39" s="639"/>
      <c r="JV39" s="638" t="s">
        <v>50</v>
      </c>
      <c r="JW39" s="639"/>
      <c r="JX39" s="638" t="s">
        <v>74</v>
      </c>
      <c r="JY39" s="639"/>
      <c r="JZ39" s="638" t="s">
        <v>48</v>
      </c>
      <c r="KA39" s="639"/>
      <c r="KB39" s="638" t="s">
        <v>49</v>
      </c>
      <c r="KC39" s="639"/>
      <c r="KD39" s="638" t="s">
        <v>231</v>
      </c>
      <c r="KE39" s="639"/>
      <c r="KF39" s="414" t="s">
        <v>141</v>
      </c>
      <c r="KG39" s="415"/>
      <c r="KH39" s="414" t="s">
        <v>126</v>
      </c>
      <c r="KI39" s="415"/>
      <c r="KJ39" s="638" t="s">
        <v>51</v>
      </c>
      <c r="KK39" s="639"/>
      <c r="KL39" s="638" t="s">
        <v>52</v>
      </c>
      <c r="KM39" s="639"/>
      <c r="KN39" s="638" t="s">
        <v>53</v>
      </c>
      <c r="KO39" s="639"/>
      <c r="KP39" s="414" t="s">
        <v>54</v>
      </c>
      <c r="KQ39" s="415"/>
      <c r="KR39" s="414" t="s">
        <v>55</v>
      </c>
      <c r="KS39" s="415"/>
      <c r="KT39" s="414" t="s">
        <v>56</v>
      </c>
      <c r="KU39" s="415"/>
      <c r="KV39" s="414" t="s">
        <v>57</v>
      </c>
      <c r="KW39" s="415"/>
      <c r="KX39" s="414" t="s">
        <v>157</v>
      </c>
      <c r="KY39" s="415"/>
      <c r="KZ39" s="414" t="s">
        <v>157</v>
      </c>
      <c r="LA39" s="415"/>
      <c r="LB39" s="414" t="s">
        <v>58</v>
      </c>
      <c r="LC39" s="415"/>
      <c r="LD39" s="414" t="s">
        <v>170</v>
      </c>
      <c r="LE39" s="415"/>
      <c r="LF39" s="414" t="s">
        <v>170</v>
      </c>
      <c r="LG39" s="415"/>
      <c r="LH39" s="414" t="s">
        <v>73</v>
      </c>
      <c r="LI39" s="415"/>
      <c r="LJ39" s="638" t="s">
        <v>73</v>
      </c>
      <c r="LK39" s="639"/>
      <c r="LL39" s="638" t="s">
        <v>61</v>
      </c>
      <c r="LM39" s="639"/>
      <c r="LN39" s="638" t="s">
        <v>280</v>
      </c>
      <c r="LO39" s="639"/>
      <c r="LP39" s="638" t="s">
        <v>67</v>
      </c>
      <c r="LQ39" s="639"/>
      <c r="LR39" s="638" t="s">
        <v>67</v>
      </c>
      <c r="LS39" s="639"/>
      <c r="LT39" s="678" t="s">
        <v>59</v>
      </c>
      <c r="LU39" s="679"/>
      <c r="LV39" s="678" t="s">
        <v>59</v>
      </c>
      <c r="LW39" s="679"/>
      <c r="LX39" s="414" t="s">
        <v>60</v>
      </c>
      <c r="LY39" s="415"/>
      <c r="LZ39" s="538"/>
      <c r="MA39" s="539"/>
      <c r="MB39" s="414" t="s">
        <v>341</v>
      </c>
      <c r="MC39" s="415"/>
      <c r="MD39" s="414" t="s">
        <v>62</v>
      </c>
      <c r="ME39" s="415"/>
      <c r="MF39" s="414" t="s">
        <v>63</v>
      </c>
      <c r="MG39" s="415"/>
      <c r="MH39" s="414" t="s">
        <v>64</v>
      </c>
      <c r="MI39" s="415"/>
      <c r="MJ39" s="414" t="s">
        <v>65</v>
      </c>
      <c r="MK39" s="415"/>
      <c r="ML39" s="414" t="s">
        <v>128</v>
      </c>
      <c r="MM39" s="415"/>
      <c r="MN39" s="414" t="s">
        <v>128</v>
      </c>
      <c r="MO39" s="415"/>
      <c r="MP39" s="536" t="s">
        <v>138</v>
      </c>
      <c r="MQ39" s="537"/>
      <c r="MR39" s="540" t="s">
        <v>287</v>
      </c>
      <c r="MS39" s="541"/>
      <c r="MT39" s="166" t="s">
        <v>66</v>
      </c>
      <c r="MU39" s="167"/>
      <c r="MV39" s="166" t="s">
        <v>149</v>
      </c>
      <c r="MW39" s="167"/>
      <c r="MX39" s="166" t="s">
        <v>149</v>
      </c>
      <c r="MY39" s="167"/>
      <c r="MZ39" s="166" t="s">
        <v>286</v>
      </c>
      <c r="NA39" s="167"/>
      <c r="NB39" s="166" t="s">
        <v>286</v>
      </c>
      <c r="NC39" s="167"/>
      <c r="ND39" s="166" t="s">
        <v>150</v>
      </c>
      <c r="NE39" s="167"/>
      <c r="NF39" s="166" t="s">
        <v>150</v>
      </c>
      <c r="NG39" s="167"/>
      <c r="NH39" s="166" t="s">
        <v>147</v>
      </c>
      <c r="NI39" s="167"/>
      <c r="NJ39" s="166" t="s">
        <v>147</v>
      </c>
      <c r="NK39" s="167"/>
      <c r="NL39" s="166" t="s">
        <v>146</v>
      </c>
      <c r="NM39" s="167"/>
      <c r="NN39" s="166" t="s">
        <v>146</v>
      </c>
      <c r="NO39" s="167"/>
      <c r="NP39" s="166" t="s">
        <v>151</v>
      </c>
      <c r="NQ39" s="167"/>
      <c r="NR39" s="166" t="s">
        <v>151</v>
      </c>
      <c r="NS39" s="167"/>
      <c r="NT39" s="166" t="s">
        <v>152</v>
      </c>
      <c r="NU39" s="167"/>
      <c r="NV39" s="166" t="s">
        <v>152</v>
      </c>
      <c r="NW39" s="167"/>
      <c r="NX39" s="166" t="s">
        <v>148</v>
      </c>
      <c r="NY39" s="167"/>
      <c r="NZ39" s="166" t="s">
        <v>148</v>
      </c>
      <c r="OA39" s="167"/>
      <c r="OB39" s="166" t="s">
        <v>145</v>
      </c>
      <c r="OC39" s="167"/>
      <c r="OD39" s="166" t="s">
        <v>145</v>
      </c>
      <c r="OE39" s="167"/>
      <c r="OF39" s="166" t="s">
        <v>153</v>
      </c>
      <c r="OG39" s="167"/>
      <c r="OH39" s="166" t="s">
        <v>153</v>
      </c>
      <c r="OI39" s="167"/>
      <c r="OJ39" s="166" t="s">
        <v>144</v>
      </c>
      <c r="OK39" s="167"/>
      <c r="OL39" s="166" t="s">
        <v>144</v>
      </c>
      <c r="OM39" s="167"/>
      <c r="ON39" s="166"/>
      <c r="OO39" s="167"/>
      <c r="OP39" s="166"/>
      <c r="OQ39" s="167"/>
      <c r="OR39" s="166"/>
      <c r="OS39" s="167"/>
      <c r="OT39" s="638" t="s">
        <v>283</v>
      </c>
      <c r="OU39" s="639"/>
      <c r="OV39" s="638" t="s">
        <v>283</v>
      </c>
      <c r="OW39" s="639"/>
      <c r="OX39" s="638" t="s">
        <v>284</v>
      </c>
      <c r="OY39" s="639"/>
      <c r="OZ39" s="724" t="s">
        <v>284</v>
      </c>
      <c r="PA39" s="724"/>
      <c r="PB39" s="678"/>
      <c r="PC39" s="679"/>
      <c r="PD39" s="678"/>
      <c r="PE39" s="679"/>
      <c r="PF39" s="638"/>
      <c r="PG39" s="639"/>
      <c r="PH39" s="678"/>
      <c r="PI39" s="721"/>
      <c r="PJ39" s="722" t="s">
        <v>232</v>
      </c>
      <c r="PK39" s="723"/>
      <c r="PL39" s="719" t="s">
        <v>69</v>
      </c>
      <c r="PM39" s="720"/>
      <c r="PN39" s="721" t="s">
        <v>69</v>
      </c>
      <c r="PO39" s="679"/>
      <c r="PP39" s="719" t="s">
        <v>70</v>
      </c>
      <c r="PQ39" s="720"/>
      <c r="PR39" s="719" t="s">
        <v>70</v>
      </c>
      <c r="PS39" s="720"/>
      <c r="PT39" s="168" t="s">
        <v>101</v>
      </c>
      <c r="PU39" s="169"/>
      <c r="PV39" s="168" t="s">
        <v>101</v>
      </c>
      <c r="PW39" s="169"/>
      <c r="PX39" s="678" t="s">
        <v>72</v>
      </c>
      <c r="PY39" s="679"/>
      <c r="PZ39" s="638"/>
      <c r="QA39" s="639"/>
      <c r="QB39" s="638"/>
      <c r="QC39" s="639"/>
      <c r="QD39" s="678"/>
      <c r="QE39" s="679"/>
      <c r="QF39" s="168"/>
      <c r="QG39" s="169"/>
      <c r="QH39" s="678" t="s">
        <v>181</v>
      </c>
      <c r="QI39" s="679"/>
      <c r="QJ39" s="678" t="s">
        <v>181</v>
      </c>
      <c r="QK39" s="679"/>
      <c r="QL39" s="49" t="s">
        <v>0</v>
      </c>
      <c r="QM39" s="50"/>
      <c r="QN39" s="678" t="s">
        <v>130</v>
      </c>
      <c r="QO39" s="679"/>
      <c r="QP39" s="678" t="s">
        <v>168</v>
      </c>
      <c r="QQ39" s="679"/>
      <c r="QR39" s="678" t="s">
        <v>209</v>
      </c>
      <c r="QS39" s="679"/>
      <c r="QT39" s="736"/>
      <c r="QU39" s="737"/>
      <c r="QV39" s="736"/>
      <c r="QW39" s="737"/>
      <c r="QX39" s="739"/>
      <c r="QY39" s="740"/>
      <c r="QZ39" s="738"/>
      <c r="RA39" s="735"/>
      <c r="RB39" s="741"/>
      <c r="RC39" s="742"/>
      <c r="RD39" s="734"/>
      <c r="RE39" s="735"/>
      <c r="RF39" s="732"/>
      <c r="RG39" s="733"/>
      <c r="RH39" s="113"/>
      <c r="RI39" s="113"/>
      <c r="RJ39" s="113"/>
      <c r="RK39" s="7"/>
      <c r="RL39" s="7"/>
      <c r="RM39" s="7"/>
      <c r="RN39" s="7"/>
      <c r="RO39" s="7"/>
      <c r="RP39" s="7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</row>
    <row r="40" spans="1:507" s="2" customFormat="1" ht="72" customHeight="1" thickTop="1" thickBot="1">
      <c r="A40" s="549" t="s">
        <v>291</v>
      </c>
      <c r="B40" s="551" t="s">
        <v>81</v>
      </c>
      <c r="C40" s="472" t="s">
        <v>347</v>
      </c>
      <c r="D40" s="473" t="s">
        <v>154</v>
      </c>
      <c r="E40" s="310"/>
      <c r="F40" s="325" t="s">
        <v>293</v>
      </c>
      <c r="G40" s="326" t="s">
        <v>27</v>
      </c>
      <c r="H40" s="568" t="s">
        <v>294</v>
      </c>
      <c r="I40" s="569"/>
      <c r="J40" s="496" t="s">
        <v>82</v>
      </c>
      <c r="K40" s="570" t="s">
        <v>225</v>
      </c>
      <c r="L40" s="571"/>
      <c r="M40" s="496"/>
      <c r="N40" s="366" t="s">
        <v>191</v>
      </c>
      <c r="O40" s="476" t="s">
        <v>82</v>
      </c>
      <c r="P40" s="366" t="s">
        <v>192</v>
      </c>
      <c r="Q40" s="477" t="s">
        <v>164</v>
      </c>
      <c r="R40" s="478"/>
      <c r="S40" s="267"/>
      <c r="T40" s="267"/>
      <c r="U40" s="483"/>
      <c r="V40" s="366" t="s">
        <v>131</v>
      </c>
      <c r="W40" s="272"/>
      <c r="X40" s="273"/>
      <c r="Y40" s="367" t="s">
        <v>199</v>
      </c>
      <c r="Z40" s="267" t="s">
        <v>184</v>
      </c>
      <c r="AA40" s="368"/>
      <c r="AB40" s="369"/>
      <c r="AC40" s="345" t="s">
        <v>214</v>
      </c>
      <c r="AD40" s="626" t="str">
        <f>RG81</f>
        <v>*****************</v>
      </c>
      <c r="AE40" s="626"/>
      <c r="AF40" s="626"/>
      <c r="AG40" s="626"/>
      <c r="AH40" s="626"/>
      <c r="AI40" s="626"/>
      <c r="AJ40" s="626"/>
      <c r="AK40" s="626"/>
      <c r="AL40" s="627"/>
      <c r="AM40" s="346" t="s">
        <v>211</v>
      </c>
      <c r="AN40" s="626" t="str">
        <f>RG117</f>
        <v>*******************</v>
      </c>
      <c r="AO40" s="626"/>
      <c r="AP40" s="626"/>
      <c r="AQ40" s="626"/>
      <c r="AR40" s="628"/>
      <c r="AS40" s="617"/>
      <c r="AT40" s="618"/>
      <c r="AU40" s="618"/>
      <c r="AV40" s="618"/>
      <c r="AW40" s="618"/>
      <c r="AX40" s="619"/>
      <c r="AY40" s="1"/>
      <c r="AZ40" s="1"/>
      <c r="BA40" s="1"/>
      <c r="BB40" s="12" t="s">
        <v>25</v>
      </c>
      <c r="BC40" s="12" t="s">
        <v>26</v>
      </c>
      <c r="BD40" s="15" t="s">
        <v>27</v>
      </c>
      <c r="BE40" s="16" t="s">
        <v>28</v>
      </c>
      <c r="BF40" s="15" t="s">
        <v>27</v>
      </c>
      <c r="BG40" s="16" t="s">
        <v>28</v>
      </c>
      <c r="BH40" s="15" t="s">
        <v>27</v>
      </c>
      <c r="BI40" s="16" t="s">
        <v>28</v>
      </c>
      <c r="BJ40" s="15" t="s">
        <v>27</v>
      </c>
      <c r="BK40" s="16" t="s">
        <v>28</v>
      </c>
      <c r="BL40" s="15" t="s">
        <v>27</v>
      </c>
      <c r="BM40" s="16" t="s">
        <v>28</v>
      </c>
      <c r="BN40" s="15" t="s">
        <v>27</v>
      </c>
      <c r="BO40" s="16" t="s">
        <v>28</v>
      </c>
      <c r="BP40" s="15" t="s">
        <v>27</v>
      </c>
      <c r="BQ40" s="16" t="s">
        <v>28</v>
      </c>
      <c r="BR40" s="15" t="s">
        <v>27</v>
      </c>
      <c r="BS40" s="16" t="s">
        <v>28</v>
      </c>
      <c r="BT40" s="15" t="s">
        <v>27</v>
      </c>
      <c r="BU40" s="16" t="s">
        <v>28</v>
      </c>
      <c r="BV40" s="15" t="s">
        <v>27</v>
      </c>
      <c r="BW40" s="16" t="s">
        <v>28</v>
      </c>
      <c r="BX40" s="15" t="s">
        <v>27</v>
      </c>
      <c r="BY40" s="16" t="s">
        <v>28</v>
      </c>
      <c r="BZ40" s="15" t="s">
        <v>27</v>
      </c>
      <c r="CA40" s="16" t="s">
        <v>28</v>
      </c>
      <c r="CB40" s="15" t="s">
        <v>27</v>
      </c>
      <c r="CC40" s="16" t="s">
        <v>28</v>
      </c>
      <c r="CD40" s="15" t="s">
        <v>27</v>
      </c>
      <c r="CE40" s="16" t="s">
        <v>28</v>
      </c>
      <c r="CF40" s="15" t="s">
        <v>27</v>
      </c>
      <c r="CG40" s="16" t="s">
        <v>28</v>
      </c>
      <c r="CH40" s="15" t="s">
        <v>27</v>
      </c>
      <c r="CI40" s="16" t="s">
        <v>28</v>
      </c>
      <c r="CJ40" s="15" t="s">
        <v>33</v>
      </c>
      <c r="CK40" s="16" t="s">
        <v>28</v>
      </c>
      <c r="CL40" s="15" t="s">
        <v>27</v>
      </c>
      <c r="CM40" s="16" t="s">
        <v>28</v>
      </c>
      <c r="CN40" s="15" t="s">
        <v>27</v>
      </c>
      <c r="CO40" s="16" t="s">
        <v>28</v>
      </c>
      <c r="CP40" s="15" t="s">
        <v>27</v>
      </c>
      <c r="CQ40" s="16" t="s">
        <v>28</v>
      </c>
      <c r="CR40" s="15" t="s">
        <v>27</v>
      </c>
      <c r="CS40" s="16" t="s">
        <v>28</v>
      </c>
      <c r="CT40" s="15" t="s">
        <v>27</v>
      </c>
      <c r="CU40" s="16" t="s">
        <v>28</v>
      </c>
      <c r="CV40" s="15" t="s">
        <v>27</v>
      </c>
      <c r="CW40" s="16" t="s">
        <v>28</v>
      </c>
      <c r="CX40" s="15" t="s">
        <v>27</v>
      </c>
      <c r="CY40" s="16" t="s">
        <v>28</v>
      </c>
      <c r="CZ40" s="15" t="s">
        <v>27</v>
      </c>
      <c r="DA40" s="16" t="s">
        <v>28</v>
      </c>
      <c r="DB40" s="15" t="s">
        <v>78</v>
      </c>
      <c r="DC40" s="16" t="s">
        <v>140</v>
      </c>
      <c r="DD40" s="15" t="s">
        <v>27</v>
      </c>
      <c r="DE40" s="16" t="s">
        <v>28</v>
      </c>
      <c r="DF40" s="15" t="s">
        <v>78</v>
      </c>
      <c r="DG40" s="16" t="s">
        <v>140</v>
      </c>
      <c r="DH40" s="15" t="s">
        <v>27</v>
      </c>
      <c r="DI40" s="16" t="s">
        <v>28</v>
      </c>
      <c r="DJ40" s="15" t="s">
        <v>78</v>
      </c>
      <c r="DK40" s="16" t="s">
        <v>140</v>
      </c>
      <c r="DL40" s="15" t="s">
        <v>27</v>
      </c>
      <c r="DM40" s="16" t="s">
        <v>28</v>
      </c>
      <c r="DN40" s="15" t="s">
        <v>78</v>
      </c>
      <c r="DO40" s="16" t="s">
        <v>140</v>
      </c>
      <c r="DP40" s="15" t="s">
        <v>27</v>
      </c>
      <c r="DQ40" s="16" t="s">
        <v>28</v>
      </c>
      <c r="DR40" s="15" t="s">
        <v>78</v>
      </c>
      <c r="DS40" s="16" t="s">
        <v>140</v>
      </c>
      <c r="DT40" s="20" t="s">
        <v>25</v>
      </c>
      <c r="DU40" s="21" t="s">
        <v>26</v>
      </c>
      <c r="DV40" s="15" t="s">
        <v>27</v>
      </c>
      <c r="DW40" s="16" t="s">
        <v>28</v>
      </c>
      <c r="DX40" s="15" t="s">
        <v>27</v>
      </c>
      <c r="DY40" s="16" t="s">
        <v>28</v>
      </c>
      <c r="DZ40" s="15" t="s">
        <v>27</v>
      </c>
      <c r="EA40" s="16" t="s">
        <v>28</v>
      </c>
      <c r="EB40" s="15" t="s">
        <v>27</v>
      </c>
      <c r="EC40" s="16" t="s">
        <v>28</v>
      </c>
      <c r="ED40" s="15" t="s">
        <v>27</v>
      </c>
      <c r="EE40" s="16" t="s">
        <v>28</v>
      </c>
      <c r="EF40" s="15" t="s">
        <v>27</v>
      </c>
      <c r="EG40" s="16" t="s">
        <v>28</v>
      </c>
      <c r="EH40" s="15" t="s">
        <v>27</v>
      </c>
      <c r="EI40" s="16" t="s">
        <v>28</v>
      </c>
      <c r="EJ40" s="15" t="s">
        <v>27</v>
      </c>
      <c r="EK40" s="16" t="s">
        <v>28</v>
      </c>
      <c r="EL40" s="15" t="s">
        <v>78</v>
      </c>
      <c r="EM40" s="16" t="s">
        <v>34</v>
      </c>
      <c r="EN40" s="15" t="s">
        <v>27</v>
      </c>
      <c r="EO40" s="16" t="s">
        <v>28</v>
      </c>
      <c r="EP40" s="15" t="s">
        <v>27</v>
      </c>
      <c r="EQ40" s="16" t="s">
        <v>28</v>
      </c>
      <c r="ER40" s="15" t="s">
        <v>27</v>
      </c>
      <c r="ES40" s="16" t="s">
        <v>28</v>
      </c>
      <c r="ET40" s="15" t="s">
        <v>27</v>
      </c>
      <c r="EU40" s="16" t="s">
        <v>28</v>
      </c>
      <c r="EV40" s="15" t="s">
        <v>29</v>
      </c>
      <c r="EW40" s="16" t="s">
        <v>34</v>
      </c>
      <c r="EX40" s="15" t="s">
        <v>27</v>
      </c>
      <c r="EY40" s="16" t="s">
        <v>28</v>
      </c>
      <c r="EZ40" s="15" t="s">
        <v>29</v>
      </c>
      <c r="FA40" s="16" t="s">
        <v>34</v>
      </c>
      <c r="FB40" s="15" t="s">
        <v>27</v>
      </c>
      <c r="FC40" s="16" t="s">
        <v>28</v>
      </c>
      <c r="FD40" s="15" t="s">
        <v>29</v>
      </c>
      <c r="FE40" s="16" t="s">
        <v>34</v>
      </c>
      <c r="FF40" s="15" t="s">
        <v>27</v>
      </c>
      <c r="FG40" s="16" t="s">
        <v>28</v>
      </c>
      <c r="FH40" s="15" t="s">
        <v>29</v>
      </c>
      <c r="FI40" s="16" t="s">
        <v>34</v>
      </c>
      <c r="FJ40" s="15" t="s">
        <v>27</v>
      </c>
      <c r="FK40" s="16" t="s">
        <v>28</v>
      </c>
      <c r="FL40" s="15" t="s">
        <v>29</v>
      </c>
      <c r="FM40" s="16" t="s">
        <v>34</v>
      </c>
      <c r="FN40" s="15" t="s">
        <v>27</v>
      </c>
      <c r="FO40" s="16" t="s">
        <v>28</v>
      </c>
      <c r="FP40" s="15" t="s">
        <v>29</v>
      </c>
      <c r="FQ40" s="16" t="s">
        <v>34</v>
      </c>
      <c r="FR40" s="15" t="s">
        <v>27</v>
      </c>
      <c r="FS40" s="16" t="s">
        <v>28</v>
      </c>
      <c r="FT40" s="15" t="s">
        <v>29</v>
      </c>
      <c r="FU40" s="16" t="s">
        <v>34</v>
      </c>
      <c r="FV40" s="15" t="s">
        <v>27</v>
      </c>
      <c r="FW40" s="16" t="s">
        <v>28</v>
      </c>
      <c r="FX40" s="15" t="s">
        <v>29</v>
      </c>
      <c r="FY40" s="16" t="s">
        <v>34</v>
      </c>
      <c r="FZ40" s="15" t="s">
        <v>27</v>
      </c>
      <c r="GA40" s="16" t="s">
        <v>28</v>
      </c>
      <c r="GB40" s="15" t="s">
        <v>29</v>
      </c>
      <c r="GC40" s="16" t="s">
        <v>34</v>
      </c>
      <c r="GD40" s="15" t="s">
        <v>27</v>
      </c>
      <c r="GE40" s="16" t="s">
        <v>28</v>
      </c>
      <c r="GF40" s="15" t="s">
        <v>29</v>
      </c>
      <c r="GG40" s="16" t="s">
        <v>34</v>
      </c>
      <c r="GH40" s="15" t="s">
        <v>27</v>
      </c>
      <c r="GI40" s="16" t="s">
        <v>28</v>
      </c>
      <c r="GJ40" s="15" t="s">
        <v>29</v>
      </c>
      <c r="GK40" s="16" t="s">
        <v>34</v>
      </c>
      <c r="GL40" s="15" t="s">
        <v>27</v>
      </c>
      <c r="GM40" s="16" t="s">
        <v>28</v>
      </c>
      <c r="GN40" s="15" t="s">
        <v>29</v>
      </c>
      <c r="GO40" s="16" t="s">
        <v>34</v>
      </c>
      <c r="GP40" s="20" t="s">
        <v>25</v>
      </c>
      <c r="GQ40" s="21" t="s">
        <v>26</v>
      </c>
      <c r="GR40" s="52" t="s">
        <v>33</v>
      </c>
      <c r="GS40" s="53" t="s">
        <v>28</v>
      </c>
      <c r="GT40" s="52" t="s">
        <v>29</v>
      </c>
      <c r="GU40" s="53" t="s">
        <v>140</v>
      </c>
      <c r="GV40" s="52" t="s">
        <v>29</v>
      </c>
      <c r="GW40" s="53" t="s">
        <v>100</v>
      </c>
      <c r="GX40" s="52" t="s">
        <v>27</v>
      </c>
      <c r="GY40" s="144" t="s">
        <v>28</v>
      </c>
      <c r="GZ40" s="52" t="s">
        <v>29</v>
      </c>
      <c r="HA40" s="144" t="s">
        <v>127</v>
      </c>
      <c r="HB40" s="17" t="s">
        <v>29</v>
      </c>
      <c r="HC40" s="145" t="s">
        <v>35</v>
      </c>
      <c r="HD40" s="17" t="s">
        <v>29</v>
      </c>
      <c r="HE40" s="145" t="s">
        <v>35</v>
      </c>
      <c r="HF40" s="17" t="s">
        <v>29</v>
      </c>
      <c r="HG40" s="145" t="s">
        <v>35</v>
      </c>
      <c r="HH40" s="146" t="s">
        <v>27</v>
      </c>
      <c r="HI40" s="147" t="s">
        <v>28</v>
      </c>
      <c r="HJ40" s="17" t="s">
        <v>29</v>
      </c>
      <c r="HK40" s="145" t="s">
        <v>35</v>
      </c>
      <c r="HL40" s="146" t="s">
        <v>27</v>
      </c>
      <c r="HM40" s="147" t="s">
        <v>28</v>
      </c>
      <c r="HN40" s="17" t="s">
        <v>29</v>
      </c>
      <c r="HO40" s="145" t="s">
        <v>35</v>
      </c>
      <c r="HP40" s="17" t="s">
        <v>33</v>
      </c>
      <c r="HQ40" s="145" t="s">
        <v>28</v>
      </c>
      <c r="HR40" s="17" t="s">
        <v>29</v>
      </c>
      <c r="HS40" s="145" t="s">
        <v>35</v>
      </c>
      <c r="HT40" s="17" t="s">
        <v>29</v>
      </c>
      <c r="HU40" s="145" t="s">
        <v>35</v>
      </c>
      <c r="HV40" s="17" t="s">
        <v>29</v>
      </c>
      <c r="HW40" s="145" t="s">
        <v>35</v>
      </c>
      <c r="HX40" s="17" t="s">
        <v>29</v>
      </c>
      <c r="HY40" s="145" t="s">
        <v>35</v>
      </c>
      <c r="HZ40" s="17" t="s">
        <v>29</v>
      </c>
      <c r="IA40" s="145" t="s">
        <v>35</v>
      </c>
      <c r="IB40" s="17" t="s">
        <v>29</v>
      </c>
      <c r="IC40" s="145" t="s">
        <v>35</v>
      </c>
      <c r="ID40" s="54" t="s">
        <v>27</v>
      </c>
      <c r="IE40" s="233" t="s">
        <v>28</v>
      </c>
      <c r="IF40" s="54" t="s">
        <v>29</v>
      </c>
      <c r="IG40" s="233" t="s">
        <v>35</v>
      </c>
      <c r="IH40" s="20" t="s">
        <v>25</v>
      </c>
      <c r="II40" s="21" t="s">
        <v>26</v>
      </c>
      <c r="IJ40" s="15" t="s">
        <v>29</v>
      </c>
      <c r="IK40" s="145" t="s">
        <v>35</v>
      </c>
      <c r="IL40" s="15" t="s">
        <v>29</v>
      </c>
      <c r="IM40" s="145" t="s">
        <v>35</v>
      </c>
      <c r="IN40" s="15" t="s">
        <v>29</v>
      </c>
      <c r="IO40" s="145" t="s">
        <v>35</v>
      </c>
      <c r="IP40" s="15" t="s">
        <v>29</v>
      </c>
      <c r="IQ40" s="145" t="s">
        <v>35</v>
      </c>
      <c r="IR40" s="15" t="s">
        <v>29</v>
      </c>
      <c r="IS40" s="145" t="s">
        <v>35</v>
      </c>
      <c r="IT40" s="15" t="s">
        <v>29</v>
      </c>
      <c r="IU40" s="145" t="s">
        <v>35</v>
      </c>
      <c r="IV40" s="15" t="s">
        <v>29</v>
      </c>
      <c r="IW40" s="145" t="s">
        <v>35</v>
      </c>
      <c r="IX40" s="15" t="s">
        <v>29</v>
      </c>
      <c r="IY40" s="145" t="s">
        <v>35</v>
      </c>
      <c r="IZ40" s="54" t="s">
        <v>78</v>
      </c>
      <c r="JA40" s="53" t="s">
        <v>34</v>
      </c>
      <c r="JB40" s="52" t="s">
        <v>78</v>
      </c>
      <c r="JC40" s="53" t="s">
        <v>34</v>
      </c>
      <c r="JD40" s="7"/>
      <c r="JE40" s="7"/>
      <c r="JF40" s="55" t="s">
        <v>25</v>
      </c>
      <c r="JG40" s="56" t="s">
        <v>26</v>
      </c>
      <c r="JH40" s="57" t="s">
        <v>27</v>
      </c>
      <c r="JI40" s="33" t="s">
        <v>28</v>
      </c>
      <c r="JJ40" s="57" t="s">
        <v>27</v>
      </c>
      <c r="JK40" s="33" t="s">
        <v>28</v>
      </c>
      <c r="JL40" s="57" t="s">
        <v>27</v>
      </c>
      <c r="JM40" s="33" t="s">
        <v>28</v>
      </c>
      <c r="JN40" s="57" t="s">
        <v>27</v>
      </c>
      <c r="JO40" s="33" t="s">
        <v>28</v>
      </c>
      <c r="JP40" s="57" t="s">
        <v>27</v>
      </c>
      <c r="JQ40" s="33" t="s">
        <v>28</v>
      </c>
      <c r="JR40" s="57" t="s">
        <v>27</v>
      </c>
      <c r="JS40" s="33" t="s">
        <v>28</v>
      </c>
      <c r="JT40" s="57" t="s">
        <v>27</v>
      </c>
      <c r="JU40" s="33" t="s">
        <v>28</v>
      </c>
      <c r="JV40" s="57" t="s">
        <v>27</v>
      </c>
      <c r="JW40" s="33" t="s">
        <v>28</v>
      </c>
      <c r="JX40" s="57" t="s">
        <v>27</v>
      </c>
      <c r="JY40" s="33" t="s">
        <v>28</v>
      </c>
      <c r="JZ40" s="57" t="s">
        <v>27</v>
      </c>
      <c r="KA40" s="33" t="s">
        <v>28</v>
      </c>
      <c r="KB40" s="57" t="s">
        <v>27</v>
      </c>
      <c r="KC40" s="33" t="s">
        <v>28</v>
      </c>
      <c r="KD40" s="57" t="s">
        <v>27</v>
      </c>
      <c r="KE40" s="33" t="s">
        <v>28</v>
      </c>
      <c r="KF40" s="57" t="s">
        <v>27</v>
      </c>
      <c r="KG40" s="33" t="s">
        <v>28</v>
      </c>
      <c r="KH40" s="57" t="s">
        <v>27</v>
      </c>
      <c r="KI40" s="33" t="s">
        <v>28</v>
      </c>
      <c r="KJ40" s="57" t="s">
        <v>27</v>
      </c>
      <c r="KK40" s="33" t="s">
        <v>28</v>
      </c>
      <c r="KL40" s="57" t="s">
        <v>27</v>
      </c>
      <c r="KM40" s="33" t="s">
        <v>28</v>
      </c>
      <c r="KN40" s="57" t="s">
        <v>27</v>
      </c>
      <c r="KO40" s="33" t="s">
        <v>28</v>
      </c>
      <c r="KP40" s="57" t="s">
        <v>27</v>
      </c>
      <c r="KQ40" s="33" t="s">
        <v>28</v>
      </c>
      <c r="KR40" s="57" t="s">
        <v>27</v>
      </c>
      <c r="KS40" s="33" t="s">
        <v>28</v>
      </c>
      <c r="KT40" s="57" t="s">
        <v>27</v>
      </c>
      <c r="KU40" s="33" t="s">
        <v>28</v>
      </c>
      <c r="KV40" s="57" t="s">
        <v>27</v>
      </c>
      <c r="KW40" s="33" t="s">
        <v>28</v>
      </c>
      <c r="KX40" s="57" t="s">
        <v>27</v>
      </c>
      <c r="KY40" s="51" t="s">
        <v>28</v>
      </c>
      <c r="KZ40" s="58" t="s">
        <v>27</v>
      </c>
      <c r="LA40" s="21" t="s">
        <v>28</v>
      </c>
      <c r="LB40" s="57" t="s">
        <v>27</v>
      </c>
      <c r="LC40" s="51" t="s">
        <v>28</v>
      </c>
      <c r="LD40" s="57" t="s">
        <v>27</v>
      </c>
      <c r="LE40" s="33" t="s">
        <v>28</v>
      </c>
      <c r="LF40" s="57" t="s">
        <v>29</v>
      </c>
      <c r="LG40" s="33" t="s">
        <v>140</v>
      </c>
      <c r="LH40" s="57" t="s">
        <v>27</v>
      </c>
      <c r="LI40" s="33" t="s">
        <v>28</v>
      </c>
      <c r="LJ40" s="57" t="s">
        <v>27</v>
      </c>
      <c r="LK40" s="33" t="s">
        <v>28</v>
      </c>
      <c r="LL40" s="57" t="s">
        <v>27</v>
      </c>
      <c r="LM40" s="33" t="s">
        <v>28</v>
      </c>
      <c r="LN40" s="57" t="s">
        <v>29</v>
      </c>
      <c r="LO40" s="33" t="s">
        <v>140</v>
      </c>
      <c r="LP40" s="57" t="s">
        <v>27</v>
      </c>
      <c r="LQ40" s="33" t="s">
        <v>28</v>
      </c>
      <c r="LR40" s="57" t="s">
        <v>27</v>
      </c>
      <c r="LS40" s="33" t="s">
        <v>28</v>
      </c>
      <c r="LT40" s="57" t="s">
        <v>27</v>
      </c>
      <c r="LU40" s="33" t="s">
        <v>28</v>
      </c>
      <c r="LV40" s="57" t="s">
        <v>27</v>
      </c>
      <c r="LW40" s="33" t="s">
        <v>28</v>
      </c>
      <c r="LX40" s="57" t="s">
        <v>27</v>
      </c>
      <c r="LY40" s="33" t="s">
        <v>28</v>
      </c>
      <c r="LZ40" s="57" t="s">
        <v>27</v>
      </c>
      <c r="MA40" s="33" t="s">
        <v>28</v>
      </c>
      <c r="MB40" s="57" t="s">
        <v>27</v>
      </c>
      <c r="MC40" s="33" t="s">
        <v>28</v>
      </c>
      <c r="MD40" s="57" t="s">
        <v>27</v>
      </c>
      <c r="ME40" s="33" t="s">
        <v>28</v>
      </c>
      <c r="MF40" s="57" t="s">
        <v>27</v>
      </c>
      <c r="MG40" s="33" t="s">
        <v>28</v>
      </c>
      <c r="MH40" s="57" t="s">
        <v>27</v>
      </c>
      <c r="MI40" s="33" t="s">
        <v>28</v>
      </c>
      <c r="MJ40" s="57" t="s">
        <v>27</v>
      </c>
      <c r="MK40" s="33" t="s">
        <v>28</v>
      </c>
      <c r="ML40" s="57" t="s">
        <v>27</v>
      </c>
      <c r="MM40" s="33" t="s">
        <v>28</v>
      </c>
      <c r="MN40" s="57" t="s">
        <v>29</v>
      </c>
      <c r="MO40" s="33" t="s">
        <v>34</v>
      </c>
      <c r="MP40" s="57" t="s">
        <v>27</v>
      </c>
      <c r="MQ40" s="33" t="s">
        <v>28</v>
      </c>
      <c r="MR40" s="57" t="s">
        <v>27</v>
      </c>
      <c r="MS40" s="33" t="s">
        <v>28</v>
      </c>
      <c r="MT40" s="57" t="s">
        <v>27</v>
      </c>
      <c r="MU40" s="33" t="s">
        <v>28</v>
      </c>
      <c r="MV40" s="15" t="s">
        <v>27</v>
      </c>
      <c r="MW40" s="16" t="s">
        <v>28</v>
      </c>
      <c r="MX40" s="15" t="s">
        <v>29</v>
      </c>
      <c r="MY40" s="16" t="s">
        <v>34</v>
      </c>
      <c r="MZ40" s="15" t="s">
        <v>27</v>
      </c>
      <c r="NA40" s="16" t="s">
        <v>28</v>
      </c>
      <c r="NB40" s="15" t="s">
        <v>29</v>
      </c>
      <c r="NC40" s="16" t="s">
        <v>34</v>
      </c>
      <c r="ND40" s="15" t="s">
        <v>27</v>
      </c>
      <c r="NE40" s="16" t="s">
        <v>28</v>
      </c>
      <c r="NF40" s="15" t="s">
        <v>29</v>
      </c>
      <c r="NG40" s="16" t="s">
        <v>34</v>
      </c>
      <c r="NH40" s="15" t="s">
        <v>27</v>
      </c>
      <c r="NI40" s="16" t="s">
        <v>28</v>
      </c>
      <c r="NJ40" s="15" t="s">
        <v>29</v>
      </c>
      <c r="NK40" s="16" t="s">
        <v>34</v>
      </c>
      <c r="NL40" s="15" t="s">
        <v>27</v>
      </c>
      <c r="NM40" s="16" t="s">
        <v>28</v>
      </c>
      <c r="NN40" s="15" t="s">
        <v>29</v>
      </c>
      <c r="NO40" s="16" t="s">
        <v>34</v>
      </c>
      <c r="NP40" s="15" t="s">
        <v>27</v>
      </c>
      <c r="NQ40" s="16" t="s">
        <v>28</v>
      </c>
      <c r="NR40" s="15" t="s">
        <v>29</v>
      </c>
      <c r="NS40" s="16" t="s">
        <v>34</v>
      </c>
      <c r="NT40" s="15" t="s">
        <v>27</v>
      </c>
      <c r="NU40" s="16" t="s">
        <v>28</v>
      </c>
      <c r="NV40" s="15" t="s">
        <v>29</v>
      </c>
      <c r="NW40" s="16" t="s">
        <v>34</v>
      </c>
      <c r="NX40" s="15" t="s">
        <v>27</v>
      </c>
      <c r="NY40" s="16" t="s">
        <v>28</v>
      </c>
      <c r="NZ40" s="15" t="s">
        <v>29</v>
      </c>
      <c r="OA40" s="16" t="s">
        <v>34</v>
      </c>
      <c r="OB40" s="15" t="s">
        <v>27</v>
      </c>
      <c r="OC40" s="16" t="s">
        <v>28</v>
      </c>
      <c r="OD40" s="15" t="s">
        <v>29</v>
      </c>
      <c r="OE40" s="16" t="s">
        <v>34</v>
      </c>
      <c r="OF40" s="15" t="s">
        <v>27</v>
      </c>
      <c r="OG40" s="16" t="s">
        <v>28</v>
      </c>
      <c r="OH40" s="15" t="s">
        <v>29</v>
      </c>
      <c r="OI40" s="16" t="s">
        <v>34</v>
      </c>
      <c r="OJ40" s="15" t="s">
        <v>27</v>
      </c>
      <c r="OK40" s="16" t="s">
        <v>28</v>
      </c>
      <c r="OL40" s="15" t="s">
        <v>29</v>
      </c>
      <c r="OM40" s="16" t="s">
        <v>34</v>
      </c>
      <c r="ON40" s="15" t="s">
        <v>27</v>
      </c>
      <c r="OO40" s="16" t="s">
        <v>28</v>
      </c>
      <c r="OP40" s="15" t="s">
        <v>29</v>
      </c>
      <c r="OQ40" s="16" t="s">
        <v>34</v>
      </c>
      <c r="OR40" s="21" t="s">
        <v>25</v>
      </c>
      <c r="OS40" s="21" t="s">
        <v>79</v>
      </c>
      <c r="OT40" s="57" t="s">
        <v>33</v>
      </c>
      <c r="OU40" s="33" t="s">
        <v>28</v>
      </c>
      <c r="OV40" s="57" t="s">
        <v>78</v>
      </c>
      <c r="OW40" s="33" t="s">
        <v>34</v>
      </c>
      <c r="OX40" s="57" t="s">
        <v>78</v>
      </c>
      <c r="OY40" s="33" t="s">
        <v>34</v>
      </c>
      <c r="OZ40" s="57" t="s">
        <v>33</v>
      </c>
      <c r="PA40" s="33" t="s">
        <v>28</v>
      </c>
      <c r="PB40" s="57" t="s">
        <v>78</v>
      </c>
      <c r="PC40" s="33" t="s">
        <v>34</v>
      </c>
      <c r="PD40" s="57" t="s">
        <v>78</v>
      </c>
      <c r="PE40" s="33" t="s">
        <v>34</v>
      </c>
      <c r="PF40" s="57" t="s">
        <v>78</v>
      </c>
      <c r="PG40" s="33" t="s">
        <v>34</v>
      </c>
      <c r="PH40" s="57" t="s">
        <v>78</v>
      </c>
      <c r="PI40" s="33" t="s">
        <v>34</v>
      </c>
      <c r="PJ40" s="57" t="s">
        <v>27</v>
      </c>
      <c r="PK40" s="33" t="s">
        <v>28</v>
      </c>
      <c r="PL40" s="57" t="s">
        <v>78</v>
      </c>
      <c r="PM40" s="33" t="s">
        <v>34</v>
      </c>
      <c r="PN40" s="57" t="s">
        <v>27</v>
      </c>
      <c r="PO40" s="33" t="s">
        <v>28</v>
      </c>
      <c r="PP40" s="57" t="s">
        <v>78</v>
      </c>
      <c r="PQ40" s="33" t="s">
        <v>34</v>
      </c>
      <c r="PR40" s="57" t="s">
        <v>27</v>
      </c>
      <c r="PS40" s="33" t="s">
        <v>28</v>
      </c>
      <c r="PT40" s="57" t="s">
        <v>78</v>
      </c>
      <c r="PU40" s="33" t="s">
        <v>34</v>
      </c>
      <c r="PV40" s="57" t="s">
        <v>78</v>
      </c>
      <c r="PW40" s="33" t="s">
        <v>34</v>
      </c>
      <c r="PX40" s="57" t="s">
        <v>78</v>
      </c>
      <c r="PY40" s="33" t="s">
        <v>34</v>
      </c>
      <c r="PZ40" s="57" t="s">
        <v>78</v>
      </c>
      <c r="QA40" s="33" t="s">
        <v>34</v>
      </c>
      <c r="QB40" s="57" t="s">
        <v>78</v>
      </c>
      <c r="QC40" s="33" t="s">
        <v>34</v>
      </c>
      <c r="QD40" s="57" t="s">
        <v>78</v>
      </c>
      <c r="QE40" s="33" t="s">
        <v>34</v>
      </c>
      <c r="QF40" s="57" t="s">
        <v>78</v>
      </c>
      <c r="QG40" s="33" t="s">
        <v>34</v>
      </c>
      <c r="QH40" s="57" t="s">
        <v>78</v>
      </c>
      <c r="QI40" s="33" t="s">
        <v>34</v>
      </c>
      <c r="QJ40" s="57" t="s">
        <v>78</v>
      </c>
      <c r="QK40" s="33" t="s">
        <v>34</v>
      </c>
      <c r="QL40" s="57" t="s">
        <v>78</v>
      </c>
      <c r="QM40" s="33" t="s">
        <v>34</v>
      </c>
      <c r="QN40" s="57" t="s">
        <v>78</v>
      </c>
      <c r="QO40" s="33" t="s">
        <v>34</v>
      </c>
      <c r="QP40" s="57" t="s">
        <v>78</v>
      </c>
      <c r="QQ40" s="33" t="s">
        <v>34</v>
      </c>
      <c r="QR40" s="57" t="s">
        <v>78</v>
      </c>
      <c r="QS40" s="33" t="s">
        <v>34</v>
      </c>
      <c r="QT40" s="57" t="s">
        <v>78</v>
      </c>
      <c r="QU40" s="33" t="s">
        <v>34</v>
      </c>
      <c r="QV40" s="57" t="s">
        <v>78</v>
      </c>
      <c r="QW40" s="33" t="s">
        <v>34</v>
      </c>
      <c r="QX40" s="57" t="s">
        <v>78</v>
      </c>
      <c r="QY40" s="21" t="s">
        <v>34</v>
      </c>
      <c r="QZ40" s="57" t="s">
        <v>78</v>
      </c>
      <c r="RA40" s="33" t="s">
        <v>34</v>
      </c>
      <c r="RB40" s="33" t="s">
        <v>34</v>
      </c>
      <c r="RC40" s="7"/>
      <c r="RD40" s="23" t="s">
        <v>25</v>
      </c>
      <c r="RE40" s="24" t="s">
        <v>26</v>
      </c>
      <c r="RF40" s="25" t="s">
        <v>37</v>
      </c>
      <c r="RG40" s="111" t="s">
        <v>37</v>
      </c>
      <c r="RH40" s="111"/>
      <c r="RI40" s="111"/>
      <c r="RJ40" s="111"/>
      <c r="RK40" s="106"/>
      <c r="RL40" s="23" t="s">
        <v>25</v>
      </c>
      <c r="RM40" s="24" t="s">
        <v>26</v>
      </c>
      <c r="RN40" s="25"/>
      <c r="RO40" s="25"/>
      <c r="RP40" s="25"/>
      <c r="RQ40" s="25"/>
      <c r="RR40" s="25"/>
      <c r="RS40" s="25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</row>
    <row r="41" spans="1:507" s="2" customFormat="1" ht="72" customHeight="1" thickTop="1" thickBot="1">
      <c r="A41" s="370" t="s">
        <v>289</v>
      </c>
      <c r="B41" s="280" t="s">
        <v>231</v>
      </c>
      <c r="C41" s="316" t="s">
        <v>352</v>
      </c>
      <c r="D41" s="317"/>
      <c r="E41" s="311"/>
      <c r="F41" s="327" t="s">
        <v>103</v>
      </c>
      <c r="G41" s="328" t="s">
        <v>28</v>
      </c>
      <c r="H41" s="562" t="s">
        <v>292</v>
      </c>
      <c r="I41" s="563"/>
      <c r="J41" s="307" t="s">
        <v>47</v>
      </c>
      <c r="K41" s="566" t="s">
        <v>296</v>
      </c>
      <c r="L41" s="567"/>
      <c r="M41" s="282" t="s">
        <v>149</v>
      </c>
      <c r="N41" s="371" t="s">
        <v>201</v>
      </c>
      <c r="O41" s="283" t="s">
        <v>141</v>
      </c>
      <c r="P41" s="281"/>
      <c r="Q41" s="284"/>
      <c r="R41" s="285" t="s">
        <v>371</v>
      </c>
      <c r="S41" s="372" t="s">
        <v>193</v>
      </c>
      <c r="T41" s="286" t="s">
        <v>346</v>
      </c>
      <c r="U41" s="287" t="s">
        <v>284</v>
      </c>
      <c r="V41" s="288" t="s">
        <v>153</v>
      </c>
      <c r="W41" s="281" t="s">
        <v>50</v>
      </c>
      <c r="X41" s="281" t="s">
        <v>128</v>
      </c>
      <c r="Y41" s="281" t="s">
        <v>150</v>
      </c>
      <c r="Z41" s="281" t="s">
        <v>235</v>
      </c>
      <c r="AA41" s="294" t="s">
        <v>372</v>
      </c>
      <c r="AB41" s="295"/>
      <c r="AC41" s="347" t="s">
        <v>212</v>
      </c>
      <c r="AD41" s="642" t="str">
        <f>RJ45</f>
        <v>****************حبیبی -***********************************حیدری-****</v>
      </c>
      <c r="AE41" s="643"/>
      <c r="AF41" s="643"/>
      <c r="AG41" s="643"/>
      <c r="AH41" s="643"/>
      <c r="AI41" s="643"/>
      <c r="AJ41" s="643"/>
      <c r="AK41" s="643"/>
      <c r="AL41" s="643"/>
      <c r="AM41" s="643"/>
      <c r="AN41" s="643"/>
      <c r="AO41" s="643"/>
      <c r="AP41" s="643"/>
      <c r="AQ41" s="643"/>
      <c r="AR41" s="644"/>
      <c r="AS41" s="617"/>
      <c r="AT41" s="618"/>
      <c r="AU41" s="618"/>
      <c r="AV41" s="618"/>
      <c r="AW41" s="618"/>
      <c r="AX41" s="619"/>
      <c r="AY41" s="1"/>
      <c r="AZ41" s="1"/>
      <c r="BA41" s="1"/>
      <c r="BB41" s="520">
        <v>1</v>
      </c>
      <c r="BC41" s="159" t="s">
        <v>40</v>
      </c>
      <c r="BD41" s="515" t="s">
        <v>32</v>
      </c>
      <c r="BE41" s="516" t="s">
        <v>32</v>
      </c>
      <c r="BF41" s="515">
        <v>1</v>
      </c>
      <c r="BG41" s="516" t="s">
        <v>32</v>
      </c>
      <c r="BH41" s="515" t="s">
        <v>32</v>
      </c>
      <c r="BI41" s="516" t="s">
        <v>32</v>
      </c>
      <c r="BJ41" s="515" t="s">
        <v>32</v>
      </c>
      <c r="BK41" s="516" t="s">
        <v>32</v>
      </c>
      <c r="BL41" s="515" t="s">
        <v>32</v>
      </c>
      <c r="BM41" s="516" t="s">
        <v>32</v>
      </c>
      <c r="BN41" s="515" t="s">
        <v>32</v>
      </c>
      <c r="BO41" s="516" t="s">
        <v>32</v>
      </c>
      <c r="BP41" s="515" t="s">
        <v>32</v>
      </c>
      <c r="BQ41" s="516" t="s">
        <v>32</v>
      </c>
      <c r="BR41" s="515" t="s">
        <v>32</v>
      </c>
      <c r="BS41" s="516" t="s">
        <v>32</v>
      </c>
      <c r="BT41" s="515">
        <v>1</v>
      </c>
      <c r="BU41" s="516" t="s">
        <v>32</v>
      </c>
      <c r="BV41" s="515" t="s">
        <v>32</v>
      </c>
      <c r="BW41" s="516" t="s">
        <v>32</v>
      </c>
      <c r="BX41" s="515" t="s">
        <v>32</v>
      </c>
      <c r="BY41" s="516" t="s">
        <v>32</v>
      </c>
      <c r="BZ41" s="515" t="s">
        <v>32</v>
      </c>
      <c r="CA41" s="516" t="s">
        <v>32</v>
      </c>
      <c r="CB41" s="515" t="s">
        <v>32</v>
      </c>
      <c r="CC41" s="516" t="s">
        <v>32</v>
      </c>
      <c r="CD41" s="515" t="s">
        <v>32</v>
      </c>
      <c r="CE41" s="516" t="s">
        <v>32</v>
      </c>
      <c r="CF41" s="515">
        <v>1</v>
      </c>
      <c r="CG41" s="516" t="s">
        <v>32</v>
      </c>
      <c r="CH41" s="515" t="s">
        <v>32</v>
      </c>
      <c r="CI41" s="516" t="s">
        <v>32</v>
      </c>
      <c r="CJ41" s="515">
        <v>1</v>
      </c>
      <c r="CK41" s="516">
        <v>1</v>
      </c>
      <c r="CL41" s="515" t="s">
        <v>32</v>
      </c>
      <c r="CM41" s="516" t="s">
        <v>32</v>
      </c>
      <c r="CN41" s="515" t="s">
        <v>32</v>
      </c>
      <c r="CO41" s="516" t="s">
        <v>32</v>
      </c>
      <c r="CP41" s="515" t="s">
        <v>32</v>
      </c>
      <c r="CQ41" s="516" t="s">
        <v>32</v>
      </c>
      <c r="CR41" s="515" t="s">
        <v>32</v>
      </c>
      <c r="CS41" s="516" t="s">
        <v>32</v>
      </c>
      <c r="CT41" s="515" t="s">
        <v>32</v>
      </c>
      <c r="CU41" s="516" t="s">
        <v>32</v>
      </c>
      <c r="CV41" s="515" t="s">
        <v>32</v>
      </c>
      <c r="CW41" s="516" t="s">
        <v>32</v>
      </c>
      <c r="CX41" s="515" t="s">
        <v>32</v>
      </c>
      <c r="CY41" s="516" t="s">
        <v>32</v>
      </c>
      <c r="CZ41" s="515" t="s">
        <v>32</v>
      </c>
      <c r="DA41" s="516" t="s">
        <v>32</v>
      </c>
      <c r="DB41" s="515" t="s">
        <v>32</v>
      </c>
      <c r="DC41" s="516" t="s">
        <v>32</v>
      </c>
      <c r="DD41" s="515" t="s">
        <v>32</v>
      </c>
      <c r="DE41" s="516" t="s">
        <v>32</v>
      </c>
      <c r="DF41" s="515" t="s">
        <v>32</v>
      </c>
      <c r="DG41" s="516" t="s">
        <v>32</v>
      </c>
      <c r="DH41" s="515" t="s">
        <v>32</v>
      </c>
      <c r="DI41" s="516" t="s">
        <v>32</v>
      </c>
      <c r="DJ41" s="515" t="s">
        <v>32</v>
      </c>
      <c r="DK41" s="516" t="s">
        <v>32</v>
      </c>
      <c r="DL41" s="515" t="s">
        <v>32</v>
      </c>
      <c r="DM41" s="516" t="s">
        <v>32</v>
      </c>
      <c r="DN41" s="515" t="s">
        <v>32</v>
      </c>
      <c r="DO41" s="516" t="s">
        <v>32</v>
      </c>
      <c r="DP41" s="515" t="s">
        <v>32</v>
      </c>
      <c r="DQ41" s="516" t="s">
        <v>32</v>
      </c>
      <c r="DR41" s="515" t="s">
        <v>32</v>
      </c>
      <c r="DS41" s="516" t="s">
        <v>32</v>
      </c>
      <c r="DT41" s="515" t="s">
        <v>32</v>
      </c>
      <c r="DU41" s="516" t="s">
        <v>32</v>
      </c>
      <c r="DV41" s="515" t="s">
        <v>32</v>
      </c>
      <c r="DW41" s="516" t="s">
        <v>32</v>
      </c>
      <c r="DX41" s="515" t="s">
        <v>32</v>
      </c>
      <c r="DY41" s="516" t="s">
        <v>32</v>
      </c>
      <c r="DZ41" s="515" t="s">
        <v>32</v>
      </c>
      <c r="EA41" s="516">
        <v>1</v>
      </c>
      <c r="EB41" s="515" t="s">
        <v>32</v>
      </c>
      <c r="EC41" s="516" t="s">
        <v>32</v>
      </c>
      <c r="ED41" s="515" t="s">
        <v>32</v>
      </c>
      <c r="EE41" s="516" t="s">
        <v>32</v>
      </c>
      <c r="EF41" s="515" t="s">
        <v>32</v>
      </c>
      <c r="EG41" s="516" t="s">
        <v>32</v>
      </c>
      <c r="EH41" s="515" t="s">
        <v>32</v>
      </c>
      <c r="EI41" s="516" t="s">
        <v>32</v>
      </c>
      <c r="EJ41" s="515" t="s">
        <v>32</v>
      </c>
      <c r="EK41" s="516" t="s">
        <v>32</v>
      </c>
      <c r="EL41" s="515" t="s">
        <v>32</v>
      </c>
      <c r="EM41" s="516" t="s">
        <v>32</v>
      </c>
      <c r="EN41" s="515" t="s">
        <v>32</v>
      </c>
      <c r="EO41" s="516" t="s">
        <v>32</v>
      </c>
      <c r="EP41" s="515" t="s">
        <v>32</v>
      </c>
      <c r="EQ41" s="516" t="s">
        <v>32</v>
      </c>
      <c r="ER41" s="515" t="s">
        <v>32</v>
      </c>
      <c r="ES41" s="516" t="s">
        <v>32</v>
      </c>
      <c r="ET41" s="515" t="s">
        <v>32</v>
      </c>
      <c r="EU41" s="516" t="s">
        <v>32</v>
      </c>
      <c r="EV41" s="515" t="s">
        <v>32</v>
      </c>
      <c r="EW41" s="516" t="s">
        <v>32</v>
      </c>
      <c r="EX41" s="515">
        <v>1</v>
      </c>
      <c r="EY41" s="516" t="s">
        <v>32</v>
      </c>
      <c r="EZ41" s="515" t="s">
        <v>32</v>
      </c>
      <c r="FA41" s="516" t="s">
        <v>32</v>
      </c>
      <c r="FB41" s="515" t="s">
        <v>32</v>
      </c>
      <c r="FC41" s="516" t="s">
        <v>32</v>
      </c>
      <c r="FD41" s="515" t="s">
        <v>32</v>
      </c>
      <c r="FE41" s="516" t="s">
        <v>32</v>
      </c>
      <c r="FF41" s="515" t="s">
        <v>32</v>
      </c>
      <c r="FG41" s="516" t="s">
        <v>32</v>
      </c>
      <c r="FH41" s="515" t="s">
        <v>32</v>
      </c>
      <c r="FI41" s="516" t="s">
        <v>32</v>
      </c>
      <c r="FJ41" s="515" t="s">
        <v>32</v>
      </c>
      <c r="FK41" s="516" t="s">
        <v>32</v>
      </c>
      <c r="FL41" s="515" t="s">
        <v>32</v>
      </c>
      <c r="FM41" s="516" t="s">
        <v>32</v>
      </c>
      <c r="FN41" s="515" t="s">
        <v>32</v>
      </c>
      <c r="FO41" s="516" t="s">
        <v>32</v>
      </c>
      <c r="FP41" s="515" t="s">
        <v>32</v>
      </c>
      <c r="FQ41" s="516" t="s">
        <v>32</v>
      </c>
      <c r="FR41" s="515" t="s">
        <v>32</v>
      </c>
      <c r="FS41" s="516" t="s">
        <v>32</v>
      </c>
      <c r="FT41" s="515" t="s">
        <v>32</v>
      </c>
      <c r="FU41" s="516" t="s">
        <v>32</v>
      </c>
      <c r="FV41" s="515" t="s">
        <v>32</v>
      </c>
      <c r="FW41" s="516" t="s">
        <v>32</v>
      </c>
      <c r="FX41" s="515" t="s">
        <v>32</v>
      </c>
      <c r="FY41" s="516" t="s">
        <v>32</v>
      </c>
      <c r="FZ41" s="554">
        <v>1</v>
      </c>
      <c r="GA41" s="516" t="s">
        <v>32</v>
      </c>
      <c r="GB41" s="515" t="s">
        <v>32</v>
      </c>
      <c r="GC41" s="516" t="s">
        <v>32</v>
      </c>
      <c r="GD41" s="515" t="s">
        <v>32</v>
      </c>
      <c r="GE41" s="516" t="s">
        <v>32</v>
      </c>
      <c r="GF41" s="515" t="s">
        <v>32</v>
      </c>
      <c r="GG41" s="516" t="s">
        <v>32</v>
      </c>
      <c r="GH41" s="515" t="s">
        <v>32</v>
      </c>
      <c r="GI41" s="516" t="s">
        <v>32</v>
      </c>
      <c r="GJ41" s="515" t="s">
        <v>32</v>
      </c>
      <c r="GK41" s="516" t="s">
        <v>32</v>
      </c>
      <c r="GL41" s="515" t="s">
        <v>32</v>
      </c>
      <c r="GM41" s="516" t="s">
        <v>32</v>
      </c>
      <c r="GN41" s="515" t="s">
        <v>32</v>
      </c>
      <c r="GO41" s="516" t="s">
        <v>32</v>
      </c>
      <c r="GP41" s="515" t="s">
        <v>32</v>
      </c>
      <c r="GQ41" s="516" t="s">
        <v>32</v>
      </c>
      <c r="GR41" s="515" t="s">
        <v>32</v>
      </c>
      <c r="GS41" s="516" t="s">
        <v>32</v>
      </c>
      <c r="GT41" s="515" t="s">
        <v>32</v>
      </c>
      <c r="GU41" s="516" t="s">
        <v>32</v>
      </c>
      <c r="GV41" s="515" t="s">
        <v>32</v>
      </c>
      <c r="GW41" s="516" t="s">
        <v>32</v>
      </c>
      <c r="GX41" s="515" t="s">
        <v>32</v>
      </c>
      <c r="GY41" s="516">
        <v>1</v>
      </c>
      <c r="GZ41" s="515" t="s">
        <v>32</v>
      </c>
      <c r="HA41" s="516" t="s">
        <v>32</v>
      </c>
      <c r="HB41" s="515" t="s">
        <v>32</v>
      </c>
      <c r="HC41" s="516" t="s">
        <v>32</v>
      </c>
      <c r="HD41" s="515" t="s">
        <v>32</v>
      </c>
      <c r="HE41" s="516" t="s">
        <v>32</v>
      </c>
      <c r="HF41" s="515" t="s">
        <v>32</v>
      </c>
      <c r="HG41" s="516" t="s">
        <v>32</v>
      </c>
      <c r="HH41" s="515" t="s">
        <v>32</v>
      </c>
      <c r="HI41" s="516" t="s">
        <v>32</v>
      </c>
      <c r="HJ41" s="515" t="s">
        <v>32</v>
      </c>
      <c r="HK41" s="516" t="s">
        <v>32</v>
      </c>
      <c r="HL41" s="515" t="s">
        <v>32</v>
      </c>
      <c r="HM41" s="516" t="s">
        <v>32</v>
      </c>
      <c r="HN41" s="515" t="s">
        <v>32</v>
      </c>
      <c r="HO41" s="516" t="s">
        <v>32</v>
      </c>
      <c r="HP41" s="515" t="s">
        <v>32</v>
      </c>
      <c r="HQ41" s="516" t="s">
        <v>32</v>
      </c>
      <c r="HR41" s="515" t="s">
        <v>32</v>
      </c>
      <c r="HS41" s="516" t="s">
        <v>32</v>
      </c>
      <c r="HT41" s="515" t="s">
        <v>32</v>
      </c>
      <c r="HU41" s="516" t="s">
        <v>32</v>
      </c>
      <c r="HV41" s="515" t="s">
        <v>32</v>
      </c>
      <c r="HW41" s="516" t="s">
        <v>32</v>
      </c>
      <c r="HX41" s="515" t="s">
        <v>32</v>
      </c>
      <c r="HY41" s="516" t="s">
        <v>32</v>
      </c>
      <c r="HZ41" s="515" t="s">
        <v>32</v>
      </c>
      <c r="IA41" s="516" t="s">
        <v>32</v>
      </c>
      <c r="IB41" s="515" t="s">
        <v>32</v>
      </c>
      <c r="IC41" s="516" t="s">
        <v>32</v>
      </c>
      <c r="ID41" s="515" t="s">
        <v>32</v>
      </c>
      <c r="IE41" s="516" t="s">
        <v>32</v>
      </c>
      <c r="IF41" s="515" t="s">
        <v>32</v>
      </c>
      <c r="IG41" s="516" t="s">
        <v>32</v>
      </c>
      <c r="IH41" s="515" t="s">
        <v>32</v>
      </c>
      <c r="II41" s="516" t="s">
        <v>32</v>
      </c>
      <c r="IJ41" s="546" t="s">
        <v>32</v>
      </c>
      <c r="IK41" s="516" t="s">
        <v>32</v>
      </c>
      <c r="IL41" s="515" t="s">
        <v>32</v>
      </c>
      <c r="IM41" s="516" t="s">
        <v>32</v>
      </c>
      <c r="IN41" s="546">
        <v>1</v>
      </c>
      <c r="IO41" s="516" t="s">
        <v>32</v>
      </c>
      <c r="IP41" s="515" t="s">
        <v>32</v>
      </c>
      <c r="IQ41" s="516" t="s">
        <v>32</v>
      </c>
      <c r="IR41" s="515" t="s">
        <v>32</v>
      </c>
      <c r="IS41" s="516" t="s">
        <v>32</v>
      </c>
      <c r="IT41" s="515" t="s">
        <v>32</v>
      </c>
      <c r="IU41" s="516" t="s">
        <v>32</v>
      </c>
      <c r="IV41" s="515" t="s">
        <v>32</v>
      </c>
      <c r="IW41" s="516" t="s">
        <v>32</v>
      </c>
      <c r="IX41" s="515" t="s">
        <v>32</v>
      </c>
      <c r="IY41" s="516" t="s">
        <v>32</v>
      </c>
      <c r="IZ41" s="515" t="s">
        <v>32</v>
      </c>
      <c r="JA41" s="516" t="s">
        <v>32</v>
      </c>
      <c r="JB41" s="60"/>
      <c r="JC41" s="61"/>
      <c r="JD41" s="7"/>
      <c r="JE41" s="7"/>
      <c r="JF41" s="29">
        <f t="shared" ref="JF41:JF71" si="110">BB5</f>
        <v>1</v>
      </c>
      <c r="JG41" s="159" t="s">
        <v>40</v>
      </c>
      <c r="JH41" s="32" t="str">
        <f t="shared" ref="JH41:JH71" si="111">TEXT(BD41,"نظرپور - ")</f>
        <v>*</v>
      </c>
      <c r="JI41" s="33" t="str">
        <f t="shared" ref="JI41:JI71" si="112">TEXT(BE41,"نظرپور - ")</f>
        <v>*</v>
      </c>
      <c r="JJ41" s="32" t="str">
        <f t="shared" ref="JJ41:JJ71" si="113">TEXT(BF41,"حا ج محمدی- ")</f>
        <v xml:space="preserve">حا ج محمدی- </v>
      </c>
      <c r="JK41" s="33" t="str">
        <f t="shared" ref="JK41:JK71" si="114">TEXT(BG41,"حاج محمدی- ")</f>
        <v>*</v>
      </c>
      <c r="JL41" s="32" t="str">
        <f t="shared" ref="JL41:JL71" si="115">TEXT(BH41,"شیرزاد- ")</f>
        <v>*</v>
      </c>
      <c r="JM41" s="33" t="str">
        <f t="shared" ref="JM41:JM71" si="116">TEXT(BI41,"شیرزاد - ")</f>
        <v>*</v>
      </c>
      <c r="JN41" s="32" t="str">
        <f t="shared" ref="JN41:JN71" si="117">TEXT(BJ41,"ميرشاه ولد- ")</f>
        <v>*</v>
      </c>
      <c r="JO41" s="33" t="str">
        <f t="shared" ref="JO41:JO71" si="118">TEXT(BK41,"ميرشاه ولد- ")</f>
        <v>*</v>
      </c>
      <c r="JP41" s="32" t="str">
        <f t="shared" ref="JP41:JP71" si="119">TEXT(BL41,"جبرائیلی  - ")</f>
        <v>*</v>
      </c>
      <c r="JQ41" s="33" t="str">
        <f t="shared" ref="JQ41:JQ71" si="120">TEXT(BM41,"جبرائیلی - ")</f>
        <v>*</v>
      </c>
      <c r="JR41" s="32" t="str">
        <f t="shared" ref="JR41:JR71" si="121">TEXT(BN41,"تاریوردی-")</f>
        <v>*</v>
      </c>
      <c r="JS41" s="33" t="str">
        <f t="shared" ref="JS41:JS71" si="122">TEXT(BO41,"تاریوردی-")</f>
        <v>*</v>
      </c>
      <c r="JT41" s="32" t="str">
        <f t="shared" ref="JT41:JT71" si="123">TEXT(BP41,"عجباری- ")</f>
        <v>*</v>
      </c>
      <c r="JU41" s="33" t="str">
        <f t="shared" ref="JU41:JU71" si="124">TEXT(BQ41,"عجباری-")</f>
        <v>*</v>
      </c>
      <c r="JV41" s="32" t="str">
        <f t="shared" ref="JV41:JV71" si="125">TEXT(BR41,"فکور- ")</f>
        <v>*</v>
      </c>
      <c r="JW41" s="33" t="str">
        <f t="shared" ref="JW41:JW71" si="126">TEXT(BS41,"فکور- ")</f>
        <v>*</v>
      </c>
      <c r="JX41" s="32" t="str">
        <f t="shared" ref="JX41:JX71" si="127">TEXT(BT41,"خوشروزاده- ")</f>
        <v xml:space="preserve">خوشروزاده- </v>
      </c>
      <c r="JY41" s="33" t="str">
        <f t="shared" ref="JY41:JY71" si="128">TEXT(BU41,"خوشروزاده-")</f>
        <v>*</v>
      </c>
      <c r="JZ41" s="32" t="str">
        <f t="shared" ref="JZ41:JZ71" si="129">TEXT(BV41,"جليلي- ")</f>
        <v>*</v>
      </c>
      <c r="KA41" s="33" t="str">
        <f t="shared" ref="KA41:KA71" si="130">TEXT(BW41,"جليلي-")</f>
        <v>*</v>
      </c>
      <c r="KB41" s="32" t="str">
        <f t="shared" ref="KB41:KB71" si="131">TEXT(BX41,"قاسم زاده-")</f>
        <v>*</v>
      </c>
      <c r="KC41" s="33" t="str">
        <f t="shared" ref="KC41:KC71" si="132">TEXT(BY41,"قاسم زاده-")</f>
        <v>*</v>
      </c>
      <c r="KD41" s="32" t="str">
        <f t="shared" ref="KD41:KD71" si="133">TEXT(BZ41,"علیمیرزایی-")</f>
        <v>*</v>
      </c>
      <c r="KE41" s="33" t="str">
        <f t="shared" ref="KE41:KE71" si="134">TEXT(CA41,"علیمیرزایی-")</f>
        <v>*</v>
      </c>
      <c r="KF41" s="32" t="str">
        <f t="shared" ref="KF41:KF71" si="135">TEXT(CB41,"شهبازی-")</f>
        <v>*</v>
      </c>
      <c r="KG41" s="33" t="str">
        <f t="shared" ref="KG41:KG71" si="136">TEXT(CC41,"شهبازی -")</f>
        <v>*</v>
      </c>
      <c r="KH41" s="32" t="str">
        <f t="shared" ref="KH41:KH71" si="137">TEXT(CD41,"س حسینی - ")</f>
        <v>*</v>
      </c>
      <c r="KI41" s="33" t="str">
        <f t="shared" ref="KI41:KI71" si="138">TEXT(CE41,"س حسینی  - ")</f>
        <v>*</v>
      </c>
      <c r="KJ41" s="32" t="str">
        <f t="shared" ref="KJ41:KJ71" si="139">TEXT(CF41,"گذشتی- ")</f>
        <v xml:space="preserve">گذشتی- </v>
      </c>
      <c r="KK41" s="33" t="str">
        <f t="shared" ref="KK41:KK71" si="140">TEXT(CG41,"گذشتی- ")</f>
        <v>*</v>
      </c>
      <c r="KL41" s="32" t="str">
        <f t="shared" ref="KL41:KL71" si="141">TEXT(CH41,"احمدی-")</f>
        <v>*</v>
      </c>
      <c r="KM41" s="33" t="str">
        <f t="shared" ref="KM41:KM71" si="142">TEXT(CI41,"احمدی-")</f>
        <v>*</v>
      </c>
      <c r="KN41" s="32" t="str">
        <f t="shared" ref="KN41:KN71" si="143">TEXT(CJ41,"حبیبی - ")</f>
        <v xml:space="preserve">حبیبی - </v>
      </c>
      <c r="KO41" s="33" t="str">
        <f t="shared" ref="KO41:KO71" si="144">TEXT(CK41,"حبیبی -")</f>
        <v>حبیبی -</v>
      </c>
      <c r="KP41" s="32" t="str">
        <f t="shared" ref="KP41:KP71" si="145">TEXT(CL41,"مطیر- ")</f>
        <v>*</v>
      </c>
      <c r="KQ41" s="33" t="str">
        <f t="shared" ref="KQ41:KQ71" si="146">TEXT(CM41,"مطیر- ")</f>
        <v>*</v>
      </c>
      <c r="KR41" s="32" t="str">
        <f t="shared" ref="KR41:KR71" si="147">TEXT(CN41,"خورسند - ")</f>
        <v>*</v>
      </c>
      <c r="KS41" s="33" t="str">
        <f t="shared" ref="KS41:KS71" si="148">TEXT(CO41,"خورسند - ")</f>
        <v>*</v>
      </c>
      <c r="KT41" s="32" t="str">
        <f t="shared" ref="KT41:KT71" si="149">TEXT(CP41,"هوشنگی-")</f>
        <v>*</v>
      </c>
      <c r="KU41" s="33" t="str">
        <f t="shared" ref="KU41:KU71" si="150">TEXT(CQ41,"هوشنگی -")</f>
        <v>*</v>
      </c>
      <c r="KV41" s="32" t="str">
        <f t="shared" ref="KV41:KV71" si="151">TEXT(CR41,"حسینی-")</f>
        <v>*</v>
      </c>
      <c r="KW41" s="33" t="str">
        <f t="shared" ref="KW41:KW71" si="152">TEXT(CS41,"حسینی-")</f>
        <v>*</v>
      </c>
      <c r="KX41" s="32" t="str">
        <f t="shared" ref="KX41:KX71" si="153">TEXT(CT41,"رهبر-")</f>
        <v>*</v>
      </c>
      <c r="KY41" s="32" t="str">
        <f t="shared" ref="KY41:KY71" si="154">TEXT(CU41,"رهبر-")</f>
        <v>*</v>
      </c>
      <c r="KZ41" s="32" t="str">
        <f t="shared" ref="KZ41:KZ71" si="155">TEXT(CV41,"رهبر-")</f>
        <v>*</v>
      </c>
      <c r="LA41" s="32" t="str">
        <f t="shared" ref="LA41:LA71" si="156">TEXT(CW41,"رهبر-")</f>
        <v>*</v>
      </c>
      <c r="LB41" s="20" t="str">
        <f t="shared" ref="LB41:LB71" si="157">TEXT(CX41,"متنشکری-")</f>
        <v>*</v>
      </c>
      <c r="LC41" s="33" t="str">
        <f t="shared" ref="LC41:LC71" si="158">TEXT(CY41,"متنشکری-")</f>
        <v>*</v>
      </c>
      <c r="LD41" s="20" t="str">
        <f t="shared" ref="LD41:LD71" si="159">TEXT(CZ41,"آجوادی-")</f>
        <v>*</v>
      </c>
      <c r="LE41" s="33" t="str">
        <f t="shared" ref="LE41:LE71" si="160">TEXT(DA41,"آجوادی- ")</f>
        <v>*</v>
      </c>
      <c r="LF41" s="20" t="str">
        <f t="shared" ref="LF41:LF71" si="161">TEXT(DB41,"آجوادی-")</f>
        <v>*</v>
      </c>
      <c r="LG41" s="20" t="str">
        <f t="shared" ref="LG41:LG71" si="162">TEXT(DC41,"آجوادی-")</f>
        <v>*</v>
      </c>
      <c r="LH41" s="20" t="str">
        <f t="shared" ref="LH41:LH71" si="163">TEXT(DD41,"معصوم زاده -")</f>
        <v>*</v>
      </c>
      <c r="LI41" s="33" t="str">
        <f t="shared" ref="LI41:LI71" si="164">TEXT(DE41,"معصوم زاده -")</f>
        <v>*</v>
      </c>
      <c r="LJ41" s="20" t="str">
        <f t="shared" ref="LJ41:LJ57" si="165">TEXT(DF41,"معصوم زاده- ")</f>
        <v>*</v>
      </c>
      <c r="LK41" s="33" t="str">
        <f t="shared" ref="LK41:LK57" si="166">TEXT(DG41,"معصوم زاده-")</f>
        <v>*</v>
      </c>
      <c r="LL41" s="20" t="str">
        <f t="shared" ref="LL41:LL71" si="167">TEXT(DH41,"سالکی- ")</f>
        <v>*</v>
      </c>
      <c r="LM41" s="33" t="str">
        <f t="shared" ref="LM41:LM71" si="168">TEXT(DI41,"سالکی-")</f>
        <v>*</v>
      </c>
      <c r="LN41" s="20" t="str">
        <f t="shared" ref="LN41:LN71" si="169">TEXT(DJ41,"سالکی- ")</f>
        <v>*</v>
      </c>
      <c r="LO41" s="33" t="str">
        <f t="shared" ref="LO41:LO71" si="170">TEXT(DK41,"سالکی-")</f>
        <v>*</v>
      </c>
      <c r="LP41" s="20" t="str">
        <f t="shared" ref="LP41:LP71" si="171">TEXT(DL41,"محمودی-")</f>
        <v>*</v>
      </c>
      <c r="LQ41" s="20" t="str">
        <f t="shared" ref="LQ41:LQ71" si="172">TEXT(DM41,"محمودی-")</f>
        <v>*</v>
      </c>
      <c r="LR41" s="20" t="str">
        <f t="shared" ref="LR41:LR71" si="173">TEXT(DN41,"محمودی-")</f>
        <v>*</v>
      </c>
      <c r="LS41" s="20" t="str">
        <f t="shared" ref="LS41:LS71" si="174">TEXT(DO41,"محمودی-")</f>
        <v>*</v>
      </c>
      <c r="LT41" s="20" t="str">
        <f t="shared" ref="LT41:LT71" si="175">TEXT(DP41,"جلالیفر - ")</f>
        <v>*</v>
      </c>
      <c r="LU41" s="20" t="str">
        <f t="shared" ref="LU41:LU71" si="176">TEXT(DQ41,"جلالیفر - ")</f>
        <v>*</v>
      </c>
      <c r="LV41" s="20" t="str">
        <f t="shared" ref="LV41:LV71" si="177">TEXT(DR41,"جلالیفر - ")</f>
        <v>*</v>
      </c>
      <c r="LW41" s="20" t="str">
        <f t="shared" ref="LW41:LW71" si="178">TEXT(DS41,"جلالیفر - ")</f>
        <v>*</v>
      </c>
      <c r="LX41" s="20" t="str">
        <f t="shared" ref="LX41:LX71" si="179">TEXT(DV41,"خ جوادی -")</f>
        <v>*</v>
      </c>
      <c r="LY41" s="20" t="str">
        <f t="shared" ref="LY41:LY71" si="180">TEXT(DW41,"خ جوادی -")</f>
        <v>*</v>
      </c>
      <c r="LZ41" s="20" t="str">
        <f t="shared" ref="LZ41:LZ71" si="181">TEXT(DX41,"دشتی-")</f>
        <v>*</v>
      </c>
      <c r="MA41" s="33" t="str">
        <f t="shared" ref="MA41:MA71" si="182">TEXT(DY41,"دشتی- ")</f>
        <v>*</v>
      </c>
      <c r="MB41" s="20" t="str">
        <f t="shared" ref="MB41:MB71" si="183">TEXT(DZ41,"کاظمی-")</f>
        <v>*</v>
      </c>
      <c r="MC41" s="33" t="str">
        <f t="shared" ref="MC41:MC71" si="184">TEXT(EA41,"کاظمی - ")</f>
        <v xml:space="preserve">کاظمی - </v>
      </c>
      <c r="MD41" s="20" t="str">
        <f t="shared" ref="MD41:MD71" si="185">TEXT(EB41,"زارع - ")</f>
        <v>*</v>
      </c>
      <c r="ME41" s="33" t="str">
        <f t="shared" ref="ME41:ME71" si="186">TEXT(EC41,"زارع- ")</f>
        <v>*</v>
      </c>
      <c r="MF41" s="20" t="str">
        <f t="shared" ref="MF41:MF71" si="187">TEXT(ED41,"مزماني- ")</f>
        <v>*</v>
      </c>
      <c r="MG41" s="33" t="str">
        <f t="shared" ref="MG41:MG71" si="188">TEXT(EE41,"مزماني- ")</f>
        <v>*</v>
      </c>
      <c r="MH41" s="20" t="str">
        <f t="shared" ref="MH41:MH71" si="189">TEXT(EF41,"حضرتي-")</f>
        <v>*</v>
      </c>
      <c r="MI41" s="33" t="str">
        <f t="shared" ref="MI41:MI71" si="190">TEXT(EG41,"حضرتي-")</f>
        <v>*</v>
      </c>
      <c r="MJ41" s="20" t="str">
        <f t="shared" ref="MJ41:MJ71" si="191">TEXT(EH41,"عزيزپور-")</f>
        <v>*</v>
      </c>
      <c r="MK41" s="33" t="str">
        <f t="shared" ref="MK41:MK71" si="192">TEXT(EI41,"عزيزپور-")</f>
        <v>*</v>
      </c>
      <c r="ML41" s="20" t="str">
        <f t="shared" ref="ML41:ML71" si="193">TEXT(EJ41,"یامی- ")</f>
        <v>*</v>
      </c>
      <c r="MM41" s="33" t="str">
        <f t="shared" ref="MM41:MM71" si="194">TEXT(EK41,"یامي-")</f>
        <v>*</v>
      </c>
      <c r="MN41" s="20" t="str">
        <f t="shared" ref="MN41:MN71" si="195">TEXT(EL41,"یامی-")</f>
        <v>*</v>
      </c>
      <c r="MO41" s="33" t="str">
        <f t="shared" ref="MO41:MO71" si="196">TEXT(EM41,"یامی-")</f>
        <v>*</v>
      </c>
      <c r="MP41" s="20" t="str">
        <f t="shared" ref="MP41:MP71" si="197">TEXT(EN41,"جباری-")</f>
        <v>*</v>
      </c>
      <c r="MQ41" s="33" t="str">
        <f t="shared" ref="MQ41:MQ71" si="198">TEXT(EO41,"جباری-")</f>
        <v>*</v>
      </c>
      <c r="MR41" s="20" t="str">
        <f t="shared" ref="MR41:MR71" si="199">TEXT(EP41,"بیدگلیان -")</f>
        <v>*</v>
      </c>
      <c r="MS41" s="33" t="str">
        <f t="shared" ref="MS41:MS71" si="200">TEXT(EQ41,"بیدگلیان- ")</f>
        <v>*</v>
      </c>
      <c r="MT41" s="20" t="str">
        <f t="shared" ref="MT41:MT71" si="201">TEXT(ER41,"حياتي-")</f>
        <v>*</v>
      </c>
      <c r="MU41" s="33" t="str">
        <f t="shared" ref="MU41:MU71" si="202">TEXT(ES41,"حياتي-")</f>
        <v>*</v>
      </c>
      <c r="MV41" s="175" t="str">
        <f t="shared" ref="MV41:MV71" si="203">TEXT(ET41,"محمدپور-")</f>
        <v>*</v>
      </c>
      <c r="MW41" s="176" t="str">
        <f t="shared" ref="MW41:MW71" si="204">TEXT(EU41,"محمدپور-")</f>
        <v>*</v>
      </c>
      <c r="MX41" s="175" t="str">
        <f t="shared" ref="MX41:MX71" si="205">TEXT(EV41,"محمدپور-")</f>
        <v>*</v>
      </c>
      <c r="MY41" s="176" t="str">
        <f t="shared" ref="MY41:MY71" si="206">TEXT(EW41,"محمدپور-")</f>
        <v>*</v>
      </c>
      <c r="MZ41" s="175" t="str">
        <f t="shared" ref="MZ41:NA41" si="207">TEXT(EX41,"منفرد-")</f>
        <v>منفرد-</v>
      </c>
      <c r="NA41" s="175" t="str">
        <f t="shared" si="207"/>
        <v>*</v>
      </c>
      <c r="NB41" s="175" t="str">
        <f>TEXT(EZ41,"منفرد-")</f>
        <v>*</v>
      </c>
      <c r="NC41" s="175" t="str">
        <f>TEXT(FA41,"منفرد-")</f>
        <v>*</v>
      </c>
      <c r="ND41" s="176" t="str">
        <f t="shared" ref="ND41:NF41" si="208">TEXT(FB41,"جعفریا-")</f>
        <v>*</v>
      </c>
      <c r="NE41" s="176" t="str">
        <f t="shared" si="208"/>
        <v>*</v>
      </c>
      <c r="NF41" s="176" t="str">
        <f t="shared" si="208"/>
        <v>*</v>
      </c>
      <c r="NG41" s="176" t="str">
        <f>TEXT(FE41,"جعفریا-")</f>
        <v>*</v>
      </c>
      <c r="NH41" s="175" t="str">
        <f t="shared" ref="NH41:NH71" si="209">TEXT(FF41,"قربانی-")</f>
        <v>*</v>
      </c>
      <c r="NI41" s="176" t="str">
        <f t="shared" ref="NI41:NI71" si="210">TEXT(FG41,"قربانی-")</f>
        <v>*</v>
      </c>
      <c r="NJ41" s="175" t="str">
        <f t="shared" ref="NJ41:NJ71" si="211">TEXT(FH41,"قربانی-")</f>
        <v>*</v>
      </c>
      <c r="NK41" s="176" t="str">
        <f t="shared" ref="NK41:NK71" si="212">TEXT(FI41,"قربانی-")</f>
        <v>*</v>
      </c>
      <c r="NL41" s="175" t="str">
        <f t="shared" ref="NL41:NL71" si="213">TEXT(FJ41,"کرمی-")</f>
        <v>*</v>
      </c>
      <c r="NM41" s="176" t="str">
        <f t="shared" ref="NM41:NM71" si="214">TEXT(FK41,"کرمی-")</f>
        <v>*</v>
      </c>
      <c r="NN41" s="175" t="str">
        <f t="shared" ref="NN41:NN71" si="215">TEXT(FL41,"کرمی-")</f>
        <v>*</v>
      </c>
      <c r="NO41" s="176" t="str">
        <f t="shared" ref="NO41:NO71" si="216">TEXT(FM41,"کرمی-")</f>
        <v>*</v>
      </c>
      <c r="NP41" s="175" t="str">
        <f t="shared" ref="NP41:NP71" si="217">TEXT(FN41,"ناظریان-")</f>
        <v>*</v>
      </c>
      <c r="NQ41" s="176" t="str">
        <f t="shared" ref="NQ41:NQ71" si="218">TEXT(FO41,"ناظریان-")</f>
        <v>*</v>
      </c>
      <c r="NR41" s="175" t="str">
        <f t="shared" ref="NR41:NR71" si="219">TEXT(FP41,"ناظریان-")</f>
        <v>*</v>
      </c>
      <c r="NS41" s="176" t="str">
        <f t="shared" ref="NS41:NS71" si="220">TEXT(FQ41,"ناظریان-")</f>
        <v>*</v>
      </c>
      <c r="NT41" s="175" t="str">
        <f t="shared" ref="NT41:NT71" si="221">TEXT(FR41,"شریعت-")</f>
        <v>*</v>
      </c>
      <c r="NU41" s="176" t="str">
        <f t="shared" ref="NU41:NU71" si="222">TEXT(FS41,"شریعت-")</f>
        <v>*</v>
      </c>
      <c r="NV41" s="175" t="str">
        <f t="shared" ref="NV41:NV71" si="223">TEXT(FT41,"شریعت-")</f>
        <v>*</v>
      </c>
      <c r="NW41" s="176" t="str">
        <f t="shared" ref="NW41:NW71" si="224">TEXT(FU41,"شریعت-")</f>
        <v>*</v>
      </c>
      <c r="NX41" s="175" t="str">
        <f t="shared" ref="NX41:NX71" si="225">TEXT(FV41,"علیمردانی-")</f>
        <v>*</v>
      </c>
      <c r="NY41" s="176" t="str">
        <f t="shared" ref="NY41:NY71" si="226">TEXT(FW41,"علیمردانی-")</f>
        <v>*</v>
      </c>
      <c r="NZ41" s="175" t="str">
        <f t="shared" ref="NZ41:NZ71" si="227">TEXT(FX41,"علیمردانی-")</f>
        <v>*</v>
      </c>
      <c r="OA41" s="176" t="str">
        <f t="shared" ref="OA41:OA71" si="228">TEXT(FY41,"علیمردانی-")</f>
        <v>*</v>
      </c>
      <c r="OB41" s="175" t="str">
        <f t="shared" ref="OB41:OB71" si="229">TEXT(FZ41,"محبوبی-")</f>
        <v>محبوبی-</v>
      </c>
      <c r="OC41" s="175" t="str">
        <f>TEXT(GA41,"محبوبی-")</f>
        <v>*</v>
      </c>
      <c r="OD41" s="175" t="str">
        <f t="shared" ref="OD41:OD71" si="230">TEXT(GB41,"محبوبی-")</f>
        <v>*</v>
      </c>
      <c r="OE41" s="175" t="str">
        <f t="shared" ref="OE41:OE71" si="231">TEXT(GC41,"محبوبی-")</f>
        <v>*</v>
      </c>
      <c r="OF41" s="175" t="str">
        <f t="shared" ref="OF41:OF71" si="232">TEXT(GD41,"زمانیا-")</f>
        <v>*</v>
      </c>
      <c r="OG41" s="176" t="str">
        <f t="shared" ref="OG41:OG71" si="233">TEXT(GE41,"زمانیا-")</f>
        <v>*</v>
      </c>
      <c r="OH41" s="175" t="str">
        <f t="shared" ref="OH41:OH71" si="234">TEXT(GF41,"زمانیا-")</f>
        <v>*</v>
      </c>
      <c r="OI41" s="176" t="str">
        <f t="shared" ref="OI41:OI70" si="235">TEXT(GG41,"زمانیا-")</f>
        <v>*</v>
      </c>
      <c r="OJ41" s="175" t="str">
        <f t="shared" ref="OJ41:OJ71" si="236">TEXT(GH41,"عابدینی-")</f>
        <v>*</v>
      </c>
      <c r="OK41" s="175" t="str">
        <f t="shared" ref="OK41:OO41" si="237">TEXT(GI41,"عابدینی-")</f>
        <v>*</v>
      </c>
      <c r="OL41" s="175" t="str">
        <f t="shared" si="237"/>
        <v>*</v>
      </c>
      <c r="OM41" s="175" t="str">
        <f t="shared" si="237"/>
        <v>*</v>
      </c>
      <c r="ON41" s="175" t="str">
        <f t="shared" si="237"/>
        <v>*</v>
      </c>
      <c r="OO41" s="176" t="str">
        <f t="shared" si="237"/>
        <v>*</v>
      </c>
      <c r="OP41" s="175" t="str">
        <f t="shared" ref="OP41:OQ41" si="238">TEXT(GN41,"عابدینی-")</f>
        <v>*</v>
      </c>
      <c r="OQ41" s="176" t="str">
        <f t="shared" si="238"/>
        <v>*</v>
      </c>
      <c r="OR41" s="29">
        <f t="shared" ref="OR41:OR71" si="239">BB5</f>
        <v>1</v>
      </c>
      <c r="OS41" s="30" t="e">
        <f>#REF!</f>
        <v>#REF!</v>
      </c>
      <c r="OT41" s="20" t="str">
        <f>TEXT(GR41,"شاهدپور- ")</f>
        <v>*</v>
      </c>
      <c r="OU41" s="20" t="str">
        <f>TEXT(GS41,"شاهدپور- ")</f>
        <v>*</v>
      </c>
      <c r="OV41" s="20" t="str">
        <f t="shared" ref="OV41:OW41" si="240">TEXT(GT41,"شاهدپور- ")</f>
        <v>*</v>
      </c>
      <c r="OW41" s="20" t="str">
        <f t="shared" si="240"/>
        <v>*</v>
      </c>
      <c r="OX41" s="20" t="str">
        <f>TEXT(GV41,"حیدری-")</f>
        <v>*</v>
      </c>
      <c r="OY41" s="20" t="str">
        <f t="shared" ref="OY41:PA41" si="241">TEXT(GW41,"حیدری-")</f>
        <v>*</v>
      </c>
      <c r="OZ41" s="20" t="str">
        <f t="shared" si="241"/>
        <v>*</v>
      </c>
      <c r="PA41" s="20" t="str">
        <f t="shared" si="241"/>
        <v>حیدری-</v>
      </c>
      <c r="PB41" s="20" t="str">
        <f t="shared" ref="PB41:PB71" si="242">TEXT(GZ41,"جلالي فر-")</f>
        <v>*</v>
      </c>
      <c r="PC41" s="33" t="str">
        <f t="shared" ref="PC41:PC71" si="243">TEXT(HA41,"جلالي فر-")</f>
        <v>*</v>
      </c>
      <c r="PD41" s="20" t="str">
        <f t="shared" ref="PD41:PD71" si="244">TEXT(HB41,"زرگران-")</f>
        <v>*</v>
      </c>
      <c r="PE41" s="33" t="str">
        <f t="shared" ref="PE41:PE71" si="245">TEXT(HC41,"زرگران- ")</f>
        <v>*</v>
      </c>
      <c r="PF41" s="20" t="str">
        <f t="shared" ref="PF41:PF71" si="246">TEXT(HD41,"جوادي- ")</f>
        <v>*</v>
      </c>
      <c r="PG41" s="33" t="str">
        <f t="shared" ref="PG41:PG71" si="247">TEXT(HE41,"جوادي-")</f>
        <v>*</v>
      </c>
      <c r="PH41" s="20" t="str">
        <f t="shared" ref="PH41:PH71" si="248">TEXT(HF41,"زارع-")</f>
        <v>*</v>
      </c>
      <c r="PI41" s="33" t="str">
        <f t="shared" ref="PI41:PI71" si="249">TEXT(HG41,"زارع- ")</f>
        <v>*</v>
      </c>
      <c r="PJ41" s="20" t="str">
        <f t="shared" ref="PJ41:PJ71" si="250">TEXT(HH41,"لطفي-")</f>
        <v>*</v>
      </c>
      <c r="PK41" s="33" t="str">
        <f t="shared" ref="PK41:PK71" si="251">TEXT(HI41,"لطفي-")</f>
        <v>*</v>
      </c>
      <c r="PL41" s="20" t="str">
        <f t="shared" ref="PL41:PL71" si="252">TEXT(HJ41,"لطفي-")</f>
        <v>*</v>
      </c>
      <c r="PM41" s="33" t="str">
        <f t="shared" ref="PM41:PM71" si="253">TEXT(HK41,"لطفي-")</f>
        <v>*</v>
      </c>
      <c r="PN41" s="20" t="str">
        <f t="shared" ref="PN41:PN71" si="254">TEXT(HL41,"روزدار-")</f>
        <v>*</v>
      </c>
      <c r="PO41" s="33" t="str">
        <f t="shared" ref="PO41:PO71" si="255">TEXT(HM41,"روزدار-")</f>
        <v>*</v>
      </c>
      <c r="PP41" s="20" t="str">
        <f t="shared" ref="PP41:PP71" si="256">TEXT(HN41,"روزدار-")</f>
        <v>*</v>
      </c>
      <c r="PQ41" s="33" t="str">
        <f t="shared" ref="PQ41:PQ71" si="257">TEXT(HO41,"روزدار- ")</f>
        <v>*</v>
      </c>
      <c r="PR41" s="20" t="str">
        <f t="shared" ref="PR41:PR71" si="258">TEXT(HP41,"شایان- ")</f>
        <v>*</v>
      </c>
      <c r="PS41" s="33" t="str">
        <f t="shared" ref="PS41:PS71" si="259">TEXT(HQ41,"شایان-")</f>
        <v>*</v>
      </c>
      <c r="PT41" s="20" t="str">
        <f t="shared" ref="PT41:PT71" si="260">TEXT(HR41,"شايان-")</f>
        <v>*</v>
      </c>
      <c r="PU41" s="33" t="str">
        <f t="shared" ref="PU41:PU71" si="261">TEXT(HS41,"شايان-")</f>
        <v>*</v>
      </c>
      <c r="PV41" s="20" t="str">
        <f t="shared" ref="PV41:PV71" si="262">TEXT(HT41,"میرزابیگی-")</f>
        <v>*</v>
      </c>
      <c r="PW41" s="33" t="str">
        <f t="shared" ref="PW41:PW71" si="263">TEXT(HU41,"میرزابیگی-")</f>
        <v>*</v>
      </c>
      <c r="PX41" s="20" t="str">
        <f t="shared" ref="PX41:PX71" si="264">TEXT(HV41,"زمانیا-")</f>
        <v>*</v>
      </c>
      <c r="PY41" s="33" t="str">
        <f t="shared" ref="PY41:PY71" si="265">TEXT(HW41,"زمانیا-")</f>
        <v>*</v>
      </c>
      <c r="PZ41" s="20" t="str">
        <f t="shared" ref="PZ41:PZ71" si="266">TEXT(HX41,"سالکی-")</f>
        <v>*</v>
      </c>
      <c r="QA41" s="33" t="str">
        <f t="shared" ref="QA41:QA71" si="267">TEXT(HY41,"سالکی-")</f>
        <v>*</v>
      </c>
      <c r="QB41" s="20" t="str">
        <f t="shared" ref="QB41:QB71" si="268">TEXT(HZ41,"معصوم زاده-")</f>
        <v>*</v>
      </c>
      <c r="QC41" s="33" t="str">
        <f t="shared" ref="QC41:QC71" si="269">TEXT(IA41,"معصوم زاده-")</f>
        <v>*</v>
      </c>
      <c r="QD41" s="20" t="str">
        <f t="shared" ref="QD41:QD71" si="270">TEXT(IB41,"خوشروزاده-")</f>
        <v>*</v>
      </c>
      <c r="QE41" s="33" t="str">
        <f t="shared" ref="QE41:QE71" si="271">TEXT(IC41,"خوشروزاده-")</f>
        <v>*</v>
      </c>
      <c r="QF41" s="20" t="str">
        <f t="shared" ref="QF41:QF71" si="272">TEXT(ID41,"علیمردان-")</f>
        <v>*</v>
      </c>
      <c r="QG41" s="33" t="str">
        <f t="shared" ref="QG41:QG71" si="273">TEXT(IE41,"علیمردان-")</f>
        <v>*</v>
      </c>
      <c r="QH41" s="20" t="str">
        <f t="shared" ref="QH41:QH71" si="274">TEXT(IF41,"عليمردان-")</f>
        <v>*</v>
      </c>
      <c r="QI41" s="33" t="str">
        <f t="shared" ref="QI41:QI71" si="275">TEXT(IG41,"عليمردان-")</f>
        <v>*</v>
      </c>
      <c r="QJ41" s="20" t="str">
        <f t="shared" ref="QJ41:QJ71" si="276">TEXT(IJ41,"نجفی-")</f>
        <v>*</v>
      </c>
      <c r="QK41" s="33" t="str">
        <f t="shared" ref="QK41:QK71" si="277">TEXT(IK41,"نجفی-")</f>
        <v>*</v>
      </c>
      <c r="QL41" s="20" t="str">
        <f t="shared" ref="QL41:QL71" si="278">TEXT(IL41,"رفیعی -")</f>
        <v>*</v>
      </c>
      <c r="QM41" s="33" t="str">
        <f t="shared" ref="QM41:QM71" si="279">TEXT(IM41,"رفیعی-")</f>
        <v>*</v>
      </c>
      <c r="QN41" s="20" t="str">
        <f t="shared" ref="QN41:QN71" si="280">TEXT(IN41,"جعفری-")</f>
        <v>جعفری-</v>
      </c>
      <c r="QO41" s="33" t="str">
        <f t="shared" ref="QO41:QO71" si="281">TEXT(IO41,"جعفری-")</f>
        <v>*</v>
      </c>
      <c r="QP41" s="20" t="str">
        <f t="shared" ref="QP41:QP71" si="282">TEXT(IP41,"دشتي-")</f>
        <v>*</v>
      </c>
      <c r="QQ41" s="33" t="str">
        <f t="shared" ref="QQ41:QQ71" si="283">TEXT(IQ41,"دشتي-")</f>
        <v>*</v>
      </c>
      <c r="QR41" s="20" t="str">
        <f t="shared" ref="QR41:QR71" si="284">TEXT(IR41,"قاسملو-")</f>
        <v>*</v>
      </c>
      <c r="QS41" s="33" t="str">
        <f t="shared" ref="QS41:QS71" si="285">TEXT(IS41,"قاسملو-")</f>
        <v>*</v>
      </c>
      <c r="QT41" s="20" t="str">
        <f t="shared" ref="QT41:QT71" si="286">TEXT(IT41,"امیری-")</f>
        <v>*</v>
      </c>
      <c r="QU41" s="33" t="str">
        <f t="shared" ref="QU41:QU71" si="287">TEXT(IU41,"امیری-")</f>
        <v>*</v>
      </c>
      <c r="QV41" s="20" t="str">
        <f t="shared" ref="QV41:QV66" si="288">TEXT(IV41,"س حسینی-")</f>
        <v>*</v>
      </c>
      <c r="QW41" s="33" t="str">
        <f t="shared" ref="QW41:QW66" si="289">TEXT(IW41,"س حسینی-")</f>
        <v>*</v>
      </c>
      <c r="QX41" s="21" t="str">
        <f t="shared" ref="QX41:QX71" si="290">TEXT(IX41,"حسینی - ")</f>
        <v>*</v>
      </c>
      <c r="QY41" s="21" t="str">
        <f t="shared" ref="QY41:QY71" si="291">TEXT(IY41,"حسینی - ")</f>
        <v>*</v>
      </c>
      <c r="QZ41" s="20" t="str">
        <f t="shared" ref="QZ41:QZ71" si="292">TEXT(IZ41,"حياتي - ")</f>
        <v>*</v>
      </c>
      <c r="RA41" s="33" t="str">
        <f t="shared" ref="RA41:RA71" si="293">TEXT(JA41,"حياتي - ")</f>
        <v>*</v>
      </c>
      <c r="RB41" s="33"/>
      <c r="RC41" s="7"/>
      <c r="RD41" s="337">
        <f t="shared" ref="RD41:RD71" si="294">BB5</f>
        <v>1</v>
      </c>
      <c r="RE41" s="30" t="e">
        <f>#REF!</f>
        <v>#REF!</v>
      </c>
      <c r="RF41" s="63" t="s">
        <v>33</v>
      </c>
      <c r="RG41" s="118" t="str">
        <f t="shared" ref="RG41:RG71" si="295">CONCATENATE(JH41,JJ41,JL41,JN41,JP41,JR41,JT41,JV41,JX41,JZ41,KB41,KD41,KF41,KH41,KJ41,KL41,KN41,KP41,KR41,KT41,KV41,KX41,LB41,LD41,LH41,LL41,LP41,LT41,LX41,LZ41,MB41,MD41,MF41,MH41,MJ41,ML41,MP41,MR41,MT41,MV41,MZ41,ND41,NH41,NL41,NP41,NT41,NX41,OB41,OF41,OJ41,ON41,OT41,OZ41,PJ41,PN41,PR41,QF41)</f>
        <v>*حا ج محمدی- ******خوشروزاده- *****گذشتی- *حبیبی - ***********************منفرد-******محبوبی-*********</v>
      </c>
      <c r="RH41" s="119"/>
      <c r="RI41" s="120">
        <v>1</v>
      </c>
      <c r="RJ41" s="121" t="str">
        <f t="shared" ref="RJ41:RJ71" si="296">CONCATENATE(JI41,JK41,JM41,JO41,JQ41,JS41,JU41,JW41,JY41,KA41,KC41,KE41,KG41,KI41,KK41,KM41,KO41,KQ41,KS41,KU41,KY41,LC41,LE41,LI41,LM41,LQ41,LU41,LY41,MA41,MC41,ME41,MG41,MI41,MK41,MM41,MO41,MQ41,MS41,MU41,MW41,NA41,NE41,NI41,NM41,NQ41,NU41,NY41,OC41,OG41,OK41,OO41,OU41,PA41,PK41,PO41,PS41,QG41)</f>
        <v>****************حبیبی -************کاظمی - **********************حیدری-****</v>
      </c>
      <c r="RK41" s="104"/>
      <c r="RL41" s="337">
        <v>1</v>
      </c>
      <c r="RM41" s="29">
        <f t="shared" ref="RM41:RM71" si="297">BB5</f>
        <v>1</v>
      </c>
      <c r="RN41" s="30" t="e">
        <f>#REF!</f>
        <v>#REF!</v>
      </c>
      <c r="RO41" s="729" t="str">
        <f t="shared" ref="RO41:RO71" si="298">CONCATENATE(KZ41,LF41,LJ41,LN41,LR41,LV41,MN41,MX41,NB41,NF41,NJ41,NN41,NR41,NV41,NZ41,OD41,OH41,OL41,OP41,OV41,OX41,PB41,PD41,PF41,PH41,PL41,PP41,PT41,PV41,PX41,PZ41,QB41,QD41,QH41,QJ41,QL41,QN41)</f>
        <v>************************************جعفری-</v>
      </c>
      <c r="RP41" s="731"/>
      <c r="RQ41" s="62" t="s">
        <v>34</v>
      </c>
      <c r="RR41" s="729" t="str">
        <f t="shared" ref="RR41:RR71" si="299">CONCATENATE(LK41,OW41,OY41,PC41,PE41,PG41,PI41,PM41,PQ41,PU41,PW41,PY41,QA41,QC41,QE41,QI41,QK41,QM41,QO41,QQ41,QS41,QU41,QW41,QY41,RA41,MO41,MY41,NC41,NG41,NK41,NO41,NS41,NW41,OA41,OE41,OI41,OM41,OQ41)</f>
        <v>**************************************</v>
      </c>
      <c r="RS41" s="730"/>
      <c r="RT41" s="1"/>
      <c r="RU41" s="1"/>
      <c r="RV41" s="29">
        <f t="shared" ref="RV41:RV71" si="300">RM41</f>
        <v>1</v>
      </c>
      <c r="RW41" s="30" t="e">
        <f t="shared" ref="RW41:RW71" si="301">RN41</f>
        <v>#REF!</v>
      </c>
      <c r="RX41" s="729" t="str">
        <f t="shared" ref="RX41:RX71" si="302">CONCATENATE(MX41,NB41,NF41,NN41,NR41,NV41,NZ41,OD41,OL41,OP41,OT41,OV41,OX41,OZ41,PB41,PD41,PF41,PH41,PL41,PN41,PP41,PR41,PT41,PV41,PX41,PZ41,QB41,QD41,QF41,QH41,QJ41,QL41,QN41,QP41,QR41,QT41,QV41,QX41,QZ41)</f>
        <v>********************************جعفری-******</v>
      </c>
      <c r="RY41" s="731"/>
      <c r="RZ41" s="62"/>
      <c r="SA41" s="729" t="str">
        <f t="shared" ref="SA41:SA71" si="303">CONCATENATE(OU41,OW41,OY41,PA41,PC41,PE41,PG41,PI41,PM41,PO41,PS41,PU41,PW41,PY41,QA41,QC41,QE41,QG41,QI41,QK41,QM41,QO41,QQ41,QS41,QU41,QW41,QY41,RA41,IE5,IA5,FM77,FO77,FY77,GA77,GC77)</f>
        <v>***حیدری-*******************************</v>
      </c>
      <c r="SB41" s="730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</row>
    <row r="42" spans="1:507" s="2" customFormat="1" ht="72" customHeight="1" thickTop="1" thickBot="1">
      <c r="A42" s="373" t="s">
        <v>290</v>
      </c>
      <c r="B42" s="374" t="s">
        <v>307</v>
      </c>
      <c r="C42" s="375" t="s">
        <v>360</v>
      </c>
      <c r="D42" s="376"/>
      <c r="E42" s="312"/>
      <c r="F42" s="329" t="s">
        <v>106</v>
      </c>
      <c r="G42" s="330" t="s">
        <v>28</v>
      </c>
      <c r="H42" s="562" t="s">
        <v>202</v>
      </c>
      <c r="I42" s="563"/>
      <c r="J42" s="307" t="s">
        <v>354</v>
      </c>
      <c r="K42" s="566" t="s">
        <v>225</v>
      </c>
      <c r="L42" s="567"/>
      <c r="M42" s="303"/>
      <c r="N42" s="377" t="s">
        <v>198</v>
      </c>
      <c r="O42" s="303" t="s">
        <v>218</v>
      </c>
      <c r="P42" s="292"/>
      <c r="Q42" s="292"/>
      <c r="R42" s="304"/>
      <c r="S42" s="378" t="s">
        <v>193</v>
      </c>
      <c r="T42" s="289" t="s">
        <v>143</v>
      </c>
      <c r="U42" s="290" t="s">
        <v>180</v>
      </c>
      <c r="V42" s="291" t="s">
        <v>159</v>
      </c>
      <c r="W42" s="292" t="s">
        <v>364</v>
      </c>
      <c r="X42" s="297"/>
      <c r="Y42" s="297"/>
      <c r="Z42" s="296"/>
      <c r="AA42" s="297"/>
      <c r="AB42" s="298"/>
      <c r="AC42" s="334" t="s">
        <v>213</v>
      </c>
      <c r="AD42" s="645" t="str">
        <f>RJ9</f>
        <v>********************************</v>
      </c>
      <c r="AE42" s="646"/>
      <c r="AF42" s="646"/>
      <c r="AG42" s="646"/>
      <c r="AH42" s="646"/>
      <c r="AI42" s="646"/>
      <c r="AJ42" s="646"/>
      <c r="AK42" s="646"/>
      <c r="AL42" s="646"/>
      <c r="AM42" s="646"/>
      <c r="AN42" s="646"/>
      <c r="AO42" s="646"/>
      <c r="AP42" s="646"/>
      <c r="AQ42" s="646"/>
      <c r="AR42" s="647"/>
      <c r="AS42" s="617"/>
      <c r="AT42" s="618"/>
      <c r="AU42" s="618"/>
      <c r="AV42" s="618"/>
      <c r="AW42" s="618"/>
      <c r="AX42" s="619"/>
      <c r="AY42" s="1"/>
      <c r="AZ42" s="1"/>
      <c r="BA42" s="1"/>
      <c r="BB42" s="519">
        <f t="shared" ref="BB42:BB71" si="304">BB6</f>
        <v>2</v>
      </c>
      <c r="BC42" s="518" t="s">
        <v>41</v>
      </c>
      <c r="BD42" s="515" t="s">
        <v>32</v>
      </c>
      <c r="BE42" s="516" t="s">
        <v>32</v>
      </c>
      <c r="BF42" s="515" t="s">
        <v>32</v>
      </c>
      <c r="BG42" s="516" t="s">
        <v>32</v>
      </c>
      <c r="BH42" s="515" t="s">
        <v>32</v>
      </c>
      <c r="BI42" s="516" t="s">
        <v>32</v>
      </c>
      <c r="BJ42" s="515" t="s">
        <v>32</v>
      </c>
      <c r="BK42" s="516" t="s">
        <v>32</v>
      </c>
      <c r="BL42" s="515" t="s">
        <v>32</v>
      </c>
      <c r="BM42" s="516" t="s">
        <v>32</v>
      </c>
      <c r="BN42" s="515" t="s">
        <v>32</v>
      </c>
      <c r="BO42" s="516" t="s">
        <v>32</v>
      </c>
      <c r="BP42" s="515" t="s">
        <v>32</v>
      </c>
      <c r="BQ42" s="516" t="s">
        <v>32</v>
      </c>
      <c r="BR42" s="515" t="s">
        <v>32</v>
      </c>
      <c r="BS42" s="516" t="s">
        <v>32</v>
      </c>
      <c r="BT42" s="515">
        <v>1</v>
      </c>
      <c r="BU42" s="516" t="s">
        <v>32</v>
      </c>
      <c r="BV42" s="515" t="s">
        <v>32</v>
      </c>
      <c r="BW42" s="516" t="s">
        <v>32</v>
      </c>
      <c r="BX42" s="515" t="s">
        <v>32</v>
      </c>
      <c r="BY42" s="516" t="s">
        <v>32</v>
      </c>
      <c r="BZ42" s="515" t="s">
        <v>32</v>
      </c>
      <c r="CA42" s="516" t="s">
        <v>32</v>
      </c>
      <c r="CB42" s="515" t="s">
        <v>32</v>
      </c>
      <c r="CC42" s="516" t="s">
        <v>32</v>
      </c>
      <c r="CD42" s="515" t="s">
        <v>32</v>
      </c>
      <c r="CE42" s="516" t="s">
        <v>32</v>
      </c>
      <c r="CF42" s="515">
        <v>1</v>
      </c>
      <c r="CG42" s="516" t="s">
        <v>32</v>
      </c>
      <c r="CH42" s="515" t="s">
        <v>32</v>
      </c>
      <c r="CI42" s="516" t="s">
        <v>32</v>
      </c>
      <c r="CJ42" s="515" t="s">
        <v>32</v>
      </c>
      <c r="CK42" s="516" t="s">
        <v>32</v>
      </c>
      <c r="CL42" s="515" t="s">
        <v>32</v>
      </c>
      <c r="CM42" s="516" t="s">
        <v>32</v>
      </c>
      <c r="CN42" s="515" t="s">
        <v>32</v>
      </c>
      <c r="CO42" s="516" t="s">
        <v>32</v>
      </c>
      <c r="CP42" s="515" t="s">
        <v>32</v>
      </c>
      <c r="CQ42" s="516" t="s">
        <v>32</v>
      </c>
      <c r="CR42" s="515" t="s">
        <v>32</v>
      </c>
      <c r="CS42" s="516" t="s">
        <v>32</v>
      </c>
      <c r="CT42" s="515" t="s">
        <v>32</v>
      </c>
      <c r="CU42" s="516" t="s">
        <v>32</v>
      </c>
      <c r="CV42" s="515" t="s">
        <v>32</v>
      </c>
      <c r="CW42" s="516" t="s">
        <v>32</v>
      </c>
      <c r="CX42" s="515" t="s">
        <v>32</v>
      </c>
      <c r="CY42" s="516" t="s">
        <v>32</v>
      </c>
      <c r="CZ42" s="515" t="s">
        <v>32</v>
      </c>
      <c r="DA42" s="516" t="s">
        <v>32</v>
      </c>
      <c r="DB42" s="515" t="s">
        <v>32</v>
      </c>
      <c r="DC42" s="516" t="s">
        <v>32</v>
      </c>
      <c r="DD42" s="515" t="s">
        <v>32</v>
      </c>
      <c r="DE42" s="516" t="s">
        <v>32</v>
      </c>
      <c r="DF42" s="515" t="s">
        <v>32</v>
      </c>
      <c r="DG42" s="516" t="s">
        <v>32</v>
      </c>
      <c r="DH42" s="515" t="s">
        <v>32</v>
      </c>
      <c r="DI42" s="516" t="s">
        <v>32</v>
      </c>
      <c r="DJ42" s="515" t="s">
        <v>32</v>
      </c>
      <c r="DK42" s="516" t="s">
        <v>32</v>
      </c>
      <c r="DL42" s="515" t="s">
        <v>32</v>
      </c>
      <c r="DM42" s="516" t="s">
        <v>32</v>
      </c>
      <c r="DN42" s="515" t="s">
        <v>32</v>
      </c>
      <c r="DO42" s="516" t="s">
        <v>32</v>
      </c>
      <c r="DP42" s="515" t="s">
        <v>32</v>
      </c>
      <c r="DQ42" s="516" t="s">
        <v>32</v>
      </c>
      <c r="DR42" s="515" t="s">
        <v>32</v>
      </c>
      <c r="DS42" s="516" t="s">
        <v>32</v>
      </c>
      <c r="DT42" s="515" t="s">
        <v>32</v>
      </c>
      <c r="DU42" s="516" t="s">
        <v>32</v>
      </c>
      <c r="DV42" s="515" t="s">
        <v>32</v>
      </c>
      <c r="DW42" s="516" t="s">
        <v>32</v>
      </c>
      <c r="DX42" s="515" t="s">
        <v>32</v>
      </c>
      <c r="DY42" s="516" t="s">
        <v>32</v>
      </c>
      <c r="DZ42" s="515">
        <v>1</v>
      </c>
      <c r="EA42" s="516" t="s">
        <v>32</v>
      </c>
      <c r="EB42" s="515" t="s">
        <v>32</v>
      </c>
      <c r="EC42" s="516" t="s">
        <v>32</v>
      </c>
      <c r="ED42" s="515" t="s">
        <v>32</v>
      </c>
      <c r="EE42" s="516" t="s">
        <v>32</v>
      </c>
      <c r="EF42" s="515" t="s">
        <v>32</v>
      </c>
      <c r="EG42" s="516" t="s">
        <v>32</v>
      </c>
      <c r="EH42" s="515" t="s">
        <v>32</v>
      </c>
      <c r="EI42" s="516" t="s">
        <v>32</v>
      </c>
      <c r="EJ42" s="515" t="s">
        <v>32</v>
      </c>
      <c r="EK42" s="516" t="s">
        <v>32</v>
      </c>
      <c r="EL42" s="515" t="s">
        <v>32</v>
      </c>
      <c r="EM42" s="516" t="s">
        <v>32</v>
      </c>
      <c r="EN42" s="515" t="s">
        <v>32</v>
      </c>
      <c r="EO42" s="516" t="s">
        <v>32</v>
      </c>
      <c r="EP42" s="515" t="s">
        <v>32</v>
      </c>
      <c r="EQ42" s="516" t="s">
        <v>32</v>
      </c>
      <c r="ER42" s="515" t="s">
        <v>32</v>
      </c>
      <c r="ES42" s="516" t="s">
        <v>32</v>
      </c>
      <c r="ET42" s="515" t="s">
        <v>32</v>
      </c>
      <c r="EU42" s="516" t="s">
        <v>32</v>
      </c>
      <c r="EV42" s="515" t="s">
        <v>32</v>
      </c>
      <c r="EW42" s="516" t="s">
        <v>32</v>
      </c>
      <c r="EX42" s="515" t="s">
        <v>32</v>
      </c>
      <c r="EY42" s="516" t="s">
        <v>32</v>
      </c>
      <c r="EZ42" s="515" t="s">
        <v>32</v>
      </c>
      <c r="FA42" s="516" t="s">
        <v>32</v>
      </c>
      <c r="FB42" s="515" t="s">
        <v>32</v>
      </c>
      <c r="FC42" s="516" t="s">
        <v>32</v>
      </c>
      <c r="FD42" s="515" t="s">
        <v>32</v>
      </c>
      <c r="FE42" s="516" t="s">
        <v>32</v>
      </c>
      <c r="FF42" s="515" t="s">
        <v>32</v>
      </c>
      <c r="FG42" s="516" t="s">
        <v>32</v>
      </c>
      <c r="FH42" s="515" t="s">
        <v>32</v>
      </c>
      <c r="FI42" s="516" t="s">
        <v>32</v>
      </c>
      <c r="FJ42" s="515" t="s">
        <v>32</v>
      </c>
      <c r="FK42" s="516" t="s">
        <v>32</v>
      </c>
      <c r="FL42" s="515" t="s">
        <v>32</v>
      </c>
      <c r="FM42" s="516" t="s">
        <v>32</v>
      </c>
      <c r="FN42" s="515" t="s">
        <v>32</v>
      </c>
      <c r="FO42" s="516" t="s">
        <v>32</v>
      </c>
      <c r="FP42" s="515" t="s">
        <v>32</v>
      </c>
      <c r="FQ42" s="516" t="s">
        <v>32</v>
      </c>
      <c r="FR42" s="515" t="s">
        <v>32</v>
      </c>
      <c r="FS42" s="516" t="s">
        <v>32</v>
      </c>
      <c r="FT42" s="515" t="s">
        <v>32</v>
      </c>
      <c r="FU42" s="516" t="s">
        <v>32</v>
      </c>
      <c r="FV42" s="515" t="s">
        <v>32</v>
      </c>
      <c r="FW42" s="516" t="s">
        <v>32</v>
      </c>
      <c r="FX42" s="515" t="s">
        <v>32</v>
      </c>
      <c r="FY42" s="516" t="s">
        <v>32</v>
      </c>
      <c r="FZ42" s="554">
        <v>1</v>
      </c>
      <c r="GA42" s="516" t="s">
        <v>32</v>
      </c>
      <c r="GB42" s="515" t="s">
        <v>32</v>
      </c>
      <c r="GC42" s="516" t="s">
        <v>32</v>
      </c>
      <c r="GD42" s="515" t="s">
        <v>32</v>
      </c>
      <c r="GE42" s="516" t="s">
        <v>32</v>
      </c>
      <c r="GF42" s="515" t="s">
        <v>32</v>
      </c>
      <c r="GG42" s="516" t="s">
        <v>32</v>
      </c>
      <c r="GH42" s="515" t="s">
        <v>32</v>
      </c>
      <c r="GI42" s="516" t="s">
        <v>32</v>
      </c>
      <c r="GJ42" s="515" t="s">
        <v>32</v>
      </c>
      <c r="GK42" s="516" t="s">
        <v>32</v>
      </c>
      <c r="GL42" s="515" t="s">
        <v>32</v>
      </c>
      <c r="GM42" s="516" t="s">
        <v>32</v>
      </c>
      <c r="GN42" s="515" t="s">
        <v>32</v>
      </c>
      <c r="GO42" s="516" t="s">
        <v>32</v>
      </c>
      <c r="GP42" s="515" t="s">
        <v>32</v>
      </c>
      <c r="GQ42" s="516" t="s">
        <v>32</v>
      </c>
      <c r="GR42" s="515" t="s">
        <v>32</v>
      </c>
      <c r="GS42" s="516" t="s">
        <v>32</v>
      </c>
      <c r="GT42" s="515" t="s">
        <v>32</v>
      </c>
      <c r="GU42" s="516" t="s">
        <v>32</v>
      </c>
      <c r="GV42" s="515" t="s">
        <v>32</v>
      </c>
      <c r="GW42" s="516" t="s">
        <v>32</v>
      </c>
      <c r="GX42" s="515" t="s">
        <v>32</v>
      </c>
      <c r="GY42" s="516">
        <v>1</v>
      </c>
      <c r="GZ42" s="515" t="s">
        <v>32</v>
      </c>
      <c r="HA42" s="516" t="s">
        <v>32</v>
      </c>
      <c r="HB42" s="515" t="s">
        <v>32</v>
      </c>
      <c r="HC42" s="516" t="s">
        <v>32</v>
      </c>
      <c r="HD42" s="515" t="s">
        <v>32</v>
      </c>
      <c r="HE42" s="516" t="s">
        <v>32</v>
      </c>
      <c r="HF42" s="515" t="s">
        <v>32</v>
      </c>
      <c r="HG42" s="516" t="s">
        <v>32</v>
      </c>
      <c r="HH42" s="515" t="s">
        <v>32</v>
      </c>
      <c r="HI42" s="516" t="s">
        <v>32</v>
      </c>
      <c r="HJ42" s="515" t="s">
        <v>32</v>
      </c>
      <c r="HK42" s="516" t="s">
        <v>32</v>
      </c>
      <c r="HL42" s="515" t="s">
        <v>32</v>
      </c>
      <c r="HM42" s="516" t="s">
        <v>32</v>
      </c>
      <c r="HN42" s="515" t="s">
        <v>32</v>
      </c>
      <c r="HO42" s="516" t="s">
        <v>32</v>
      </c>
      <c r="HP42" s="515" t="s">
        <v>32</v>
      </c>
      <c r="HQ42" s="516" t="s">
        <v>32</v>
      </c>
      <c r="HR42" s="515" t="s">
        <v>32</v>
      </c>
      <c r="HS42" s="516" t="s">
        <v>32</v>
      </c>
      <c r="HT42" s="515" t="s">
        <v>32</v>
      </c>
      <c r="HU42" s="516" t="s">
        <v>32</v>
      </c>
      <c r="HV42" s="515" t="s">
        <v>32</v>
      </c>
      <c r="HW42" s="516" t="s">
        <v>32</v>
      </c>
      <c r="HX42" s="515" t="s">
        <v>32</v>
      </c>
      <c r="HY42" s="516" t="s">
        <v>32</v>
      </c>
      <c r="HZ42" s="515" t="s">
        <v>32</v>
      </c>
      <c r="IA42" s="516" t="s">
        <v>32</v>
      </c>
      <c r="IB42" s="515" t="s">
        <v>32</v>
      </c>
      <c r="IC42" s="516" t="s">
        <v>32</v>
      </c>
      <c r="ID42" s="515" t="s">
        <v>32</v>
      </c>
      <c r="IE42" s="516" t="s">
        <v>32</v>
      </c>
      <c r="IF42" s="515" t="s">
        <v>32</v>
      </c>
      <c r="IG42" s="516" t="s">
        <v>32</v>
      </c>
      <c r="IH42" s="515" t="s">
        <v>32</v>
      </c>
      <c r="II42" s="516" t="s">
        <v>32</v>
      </c>
      <c r="IJ42" s="421">
        <v>1</v>
      </c>
      <c r="IK42" s="516" t="s">
        <v>32</v>
      </c>
      <c r="IL42" s="515" t="s">
        <v>32</v>
      </c>
      <c r="IM42" s="516" t="s">
        <v>32</v>
      </c>
      <c r="IN42" s="421" t="s">
        <v>32</v>
      </c>
      <c r="IO42" s="516" t="s">
        <v>32</v>
      </c>
      <c r="IP42" s="515" t="s">
        <v>32</v>
      </c>
      <c r="IQ42" s="516" t="s">
        <v>32</v>
      </c>
      <c r="IR42" s="515" t="s">
        <v>32</v>
      </c>
      <c r="IS42" s="516" t="s">
        <v>32</v>
      </c>
      <c r="IT42" s="515" t="s">
        <v>32</v>
      </c>
      <c r="IU42" s="516" t="s">
        <v>32</v>
      </c>
      <c r="IV42" s="515" t="s">
        <v>32</v>
      </c>
      <c r="IW42" s="516" t="s">
        <v>32</v>
      </c>
      <c r="IX42" s="515" t="s">
        <v>32</v>
      </c>
      <c r="IY42" s="516" t="s">
        <v>32</v>
      </c>
      <c r="IZ42" s="515" t="s">
        <v>32</v>
      </c>
      <c r="JA42" s="516" t="s">
        <v>32</v>
      </c>
      <c r="JB42" s="60"/>
      <c r="JC42" s="61"/>
      <c r="JD42" s="7"/>
      <c r="JE42" s="7"/>
      <c r="JF42" s="29">
        <f t="shared" si="110"/>
        <v>2</v>
      </c>
      <c r="JG42" s="518" t="s">
        <v>41</v>
      </c>
      <c r="JH42" s="32" t="str">
        <f t="shared" si="111"/>
        <v>*</v>
      </c>
      <c r="JI42" s="33" t="str">
        <f t="shared" si="112"/>
        <v>*</v>
      </c>
      <c r="JJ42" s="32" t="str">
        <f t="shared" si="113"/>
        <v>*</v>
      </c>
      <c r="JK42" s="33" t="str">
        <f t="shared" si="114"/>
        <v>*</v>
      </c>
      <c r="JL42" s="32" t="str">
        <f t="shared" si="115"/>
        <v>*</v>
      </c>
      <c r="JM42" s="33" t="str">
        <f t="shared" si="116"/>
        <v>*</v>
      </c>
      <c r="JN42" s="32" t="str">
        <f t="shared" si="117"/>
        <v>*</v>
      </c>
      <c r="JO42" s="33" t="str">
        <f t="shared" si="118"/>
        <v>*</v>
      </c>
      <c r="JP42" s="32" t="str">
        <f t="shared" si="119"/>
        <v>*</v>
      </c>
      <c r="JQ42" s="33" t="str">
        <f t="shared" si="120"/>
        <v>*</v>
      </c>
      <c r="JR42" s="32" t="str">
        <f t="shared" si="121"/>
        <v>*</v>
      </c>
      <c r="JS42" s="33" t="str">
        <f t="shared" si="122"/>
        <v>*</v>
      </c>
      <c r="JT42" s="32" t="str">
        <f t="shared" si="123"/>
        <v>*</v>
      </c>
      <c r="JU42" s="33" t="str">
        <f t="shared" si="124"/>
        <v>*</v>
      </c>
      <c r="JV42" s="32" t="str">
        <f t="shared" si="125"/>
        <v>*</v>
      </c>
      <c r="JW42" s="33" t="str">
        <f t="shared" si="126"/>
        <v>*</v>
      </c>
      <c r="JX42" s="32" t="str">
        <f t="shared" si="127"/>
        <v xml:space="preserve">خوشروزاده- </v>
      </c>
      <c r="JY42" s="33" t="str">
        <f t="shared" si="128"/>
        <v>*</v>
      </c>
      <c r="JZ42" s="32" t="str">
        <f t="shared" si="129"/>
        <v>*</v>
      </c>
      <c r="KA42" s="33" t="str">
        <f t="shared" si="130"/>
        <v>*</v>
      </c>
      <c r="KB42" s="32" t="str">
        <f t="shared" si="131"/>
        <v>*</v>
      </c>
      <c r="KC42" s="33" t="str">
        <f t="shared" si="132"/>
        <v>*</v>
      </c>
      <c r="KD42" s="32" t="str">
        <f t="shared" si="133"/>
        <v>*</v>
      </c>
      <c r="KE42" s="33" t="str">
        <f t="shared" si="134"/>
        <v>*</v>
      </c>
      <c r="KF42" s="32" t="str">
        <f t="shared" si="135"/>
        <v>*</v>
      </c>
      <c r="KG42" s="33" t="str">
        <f t="shared" si="136"/>
        <v>*</v>
      </c>
      <c r="KH42" s="32" t="str">
        <f t="shared" si="137"/>
        <v>*</v>
      </c>
      <c r="KI42" s="33" t="str">
        <f t="shared" si="138"/>
        <v>*</v>
      </c>
      <c r="KJ42" s="32" t="str">
        <f t="shared" si="139"/>
        <v xml:space="preserve">گذشتی- </v>
      </c>
      <c r="KK42" s="33" t="str">
        <f t="shared" si="140"/>
        <v>*</v>
      </c>
      <c r="KL42" s="32" t="str">
        <f t="shared" si="141"/>
        <v>*</v>
      </c>
      <c r="KM42" s="33" t="str">
        <f t="shared" si="142"/>
        <v>*</v>
      </c>
      <c r="KN42" s="32" t="str">
        <f t="shared" si="143"/>
        <v>*</v>
      </c>
      <c r="KO42" s="33" t="str">
        <f t="shared" si="144"/>
        <v>*</v>
      </c>
      <c r="KP42" s="32" t="str">
        <f t="shared" si="145"/>
        <v>*</v>
      </c>
      <c r="KQ42" s="33" t="str">
        <f t="shared" si="146"/>
        <v>*</v>
      </c>
      <c r="KR42" s="32" t="str">
        <f t="shared" si="147"/>
        <v>*</v>
      </c>
      <c r="KS42" s="33" t="str">
        <f t="shared" si="148"/>
        <v>*</v>
      </c>
      <c r="KT42" s="32" t="str">
        <f t="shared" si="149"/>
        <v>*</v>
      </c>
      <c r="KU42" s="33" t="str">
        <f t="shared" si="150"/>
        <v>*</v>
      </c>
      <c r="KV42" s="32" t="str">
        <f t="shared" si="151"/>
        <v>*</v>
      </c>
      <c r="KW42" s="33" t="str">
        <f t="shared" si="152"/>
        <v>*</v>
      </c>
      <c r="KX42" s="32" t="str">
        <f t="shared" si="153"/>
        <v>*</v>
      </c>
      <c r="KY42" s="32" t="str">
        <f t="shared" si="154"/>
        <v>*</v>
      </c>
      <c r="KZ42" s="32" t="str">
        <f t="shared" si="155"/>
        <v>*</v>
      </c>
      <c r="LA42" s="32" t="str">
        <f t="shared" si="156"/>
        <v>*</v>
      </c>
      <c r="LB42" s="20" t="str">
        <f t="shared" si="157"/>
        <v>*</v>
      </c>
      <c r="LC42" s="33" t="str">
        <f t="shared" si="158"/>
        <v>*</v>
      </c>
      <c r="LD42" s="20" t="str">
        <f t="shared" si="159"/>
        <v>*</v>
      </c>
      <c r="LE42" s="33" t="str">
        <f t="shared" si="160"/>
        <v>*</v>
      </c>
      <c r="LF42" s="20" t="str">
        <f t="shared" si="161"/>
        <v>*</v>
      </c>
      <c r="LG42" s="20" t="str">
        <f t="shared" si="162"/>
        <v>*</v>
      </c>
      <c r="LH42" s="20" t="str">
        <f t="shared" si="163"/>
        <v>*</v>
      </c>
      <c r="LI42" s="33" t="str">
        <f t="shared" si="164"/>
        <v>*</v>
      </c>
      <c r="LJ42" s="20" t="str">
        <f t="shared" si="165"/>
        <v>*</v>
      </c>
      <c r="LK42" s="33" t="str">
        <f t="shared" si="166"/>
        <v>*</v>
      </c>
      <c r="LL42" s="20" t="str">
        <f t="shared" si="167"/>
        <v>*</v>
      </c>
      <c r="LM42" s="33" t="str">
        <f t="shared" si="168"/>
        <v>*</v>
      </c>
      <c r="LN42" s="20" t="str">
        <f t="shared" si="169"/>
        <v>*</v>
      </c>
      <c r="LO42" s="33" t="str">
        <f t="shared" si="170"/>
        <v>*</v>
      </c>
      <c r="LP42" s="20" t="str">
        <f t="shared" si="171"/>
        <v>*</v>
      </c>
      <c r="LQ42" s="20" t="str">
        <f t="shared" si="172"/>
        <v>*</v>
      </c>
      <c r="LR42" s="20" t="str">
        <f t="shared" si="173"/>
        <v>*</v>
      </c>
      <c r="LS42" s="20" t="str">
        <f t="shared" si="174"/>
        <v>*</v>
      </c>
      <c r="LT42" s="20" t="str">
        <f t="shared" si="175"/>
        <v>*</v>
      </c>
      <c r="LU42" s="20" t="str">
        <f t="shared" si="176"/>
        <v>*</v>
      </c>
      <c r="LV42" s="20" t="str">
        <f t="shared" si="177"/>
        <v>*</v>
      </c>
      <c r="LW42" s="20" t="str">
        <f t="shared" si="178"/>
        <v>*</v>
      </c>
      <c r="LX42" s="20" t="str">
        <f t="shared" si="179"/>
        <v>*</v>
      </c>
      <c r="LY42" s="20" t="str">
        <f t="shared" si="180"/>
        <v>*</v>
      </c>
      <c r="LZ42" s="20" t="str">
        <f t="shared" si="181"/>
        <v>*</v>
      </c>
      <c r="MA42" s="33" t="str">
        <f t="shared" si="182"/>
        <v>*</v>
      </c>
      <c r="MB42" s="20" t="str">
        <f t="shared" si="183"/>
        <v>کاظمی-</v>
      </c>
      <c r="MC42" s="33" t="str">
        <f t="shared" si="184"/>
        <v>*</v>
      </c>
      <c r="MD42" s="20" t="str">
        <f t="shared" si="185"/>
        <v>*</v>
      </c>
      <c r="ME42" s="33" t="str">
        <f t="shared" si="186"/>
        <v>*</v>
      </c>
      <c r="MF42" s="20" t="str">
        <f t="shared" si="187"/>
        <v>*</v>
      </c>
      <c r="MG42" s="33" t="str">
        <f t="shared" si="188"/>
        <v>*</v>
      </c>
      <c r="MH42" s="20" t="str">
        <f t="shared" si="189"/>
        <v>*</v>
      </c>
      <c r="MI42" s="33" t="str">
        <f t="shared" si="190"/>
        <v>*</v>
      </c>
      <c r="MJ42" s="20" t="str">
        <f t="shared" si="191"/>
        <v>*</v>
      </c>
      <c r="MK42" s="33" t="str">
        <f t="shared" si="192"/>
        <v>*</v>
      </c>
      <c r="ML42" s="20" t="str">
        <f t="shared" si="193"/>
        <v>*</v>
      </c>
      <c r="MM42" s="33" t="str">
        <f t="shared" si="194"/>
        <v>*</v>
      </c>
      <c r="MN42" s="20" t="str">
        <f t="shared" si="195"/>
        <v>*</v>
      </c>
      <c r="MO42" s="33" t="str">
        <f t="shared" si="196"/>
        <v>*</v>
      </c>
      <c r="MP42" s="20" t="str">
        <f t="shared" si="197"/>
        <v>*</v>
      </c>
      <c r="MQ42" s="33" t="str">
        <f t="shared" si="198"/>
        <v>*</v>
      </c>
      <c r="MR42" s="20" t="str">
        <f t="shared" si="199"/>
        <v>*</v>
      </c>
      <c r="MS42" s="33" t="str">
        <f t="shared" si="200"/>
        <v>*</v>
      </c>
      <c r="MT42" s="20" t="str">
        <f t="shared" si="201"/>
        <v>*</v>
      </c>
      <c r="MU42" s="33" t="str">
        <f t="shared" si="202"/>
        <v>*</v>
      </c>
      <c r="MV42" s="175" t="str">
        <f t="shared" si="203"/>
        <v>*</v>
      </c>
      <c r="MW42" s="176" t="str">
        <f t="shared" si="204"/>
        <v>*</v>
      </c>
      <c r="MX42" s="175" t="str">
        <f t="shared" si="205"/>
        <v>*</v>
      </c>
      <c r="MY42" s="176" t="str">
        <f t="shared" si="206"/>
        <v>*</v>
      </c>
      <c r="MZ42" s="175" t="str">
        <f t="shared" ref="MZ42:MZ71" si="305">TEXT(EX42,"منفرد-")</f>
        <v>*</v>
      </c>
      <c r="NA42" s="175" t="str">
        <f t="shared" ref="NA42:NA71" si="306">TEXT(EY42,"منفرد-")</f>
        <v>*</v>
      </c>
      <c r="NB42" s="175" t="str">
        <f t="shared" ref="NB42:NB71" si="307">TEXT(EZ42,"منفرد-")</f>
        <v>*</v>
      </c>
      <c r="NC42" s="175" t="str">
        <f t="shared" ref="NC42:NC71" si="308">TEXT(FA42,"منفرد-")</f>
        <v>*</v>
      </c>
      <c r="ND42" s="176" t="str">
        <f t="shared" ref="ND42:ND71" si="309">TEXT(FB42,"جعفریا-")</f>
        <v>*</v>
      </c>
      <c r="NE42" s="176" t="str">
        <f t="shared" ref="NE42:NE71" si="310">TEXT(FC42,"جعفریا-")</f>
        <v>*</v>
      </c>
      <c r="NF42" s="176" t="str">
        <f t="shared" ref="NF42:NF71" si="311">TEXT(FD42,"جعفریا-")</f>
        <v>*</v>
      </c>
      <c r="NG42" s="176" t="str">
        <f t="shared" ref="NG42:NG71" si="312">TEXT(FE42,"جعفریا-")</f>
        <v>*</v>
      </c>
      <c r="NH42" s="175" t="str">
        <f t="shared" si="209"/>
        <v>*</v>
      </c>
      <c r="NI42" s="176" t="str">
        <f t="shared" si="210"/>
        <v>*</v>
      </c>
      <c r="NJ42" s="175" t="str">
        <f t="shared" si="211"/>
        <v>*</v>
      </c>
      <c r="NK42" s="176" t="str">
        <f t="shared" si="212"/>
        <v>*</v>
      </c>
      <c r="NL42" s="175" t="str">
        <f t="shared" si="213"/>
        <v>*</v>
      </c>
      <c r="NM42" s="176" t="str">
        <f t="shared" si="214"/>
        <v>*</v>
      </c>
      <c r="NN42" s="175" t="str">
        <f t="shared" si="215"/>
        <v>*</v>
      </c>
      <c r="NO42" s="176" t="str">
        <f t="shared" si="216"/>
        <v>*</v>
      </c>
      <c r="NP42" s="175" t="str">
        <f t="shared" si="217"/>
        <v>*</v>
      </c>
      <c r="NQ42" s="176" t="str">
        <f t="shared" si="218"/>
        <v>*</v>
      </c>
      <c r="NR42" s="175" t="str">
        <f t="shared" si="219"/>
        <v>*</v>
      </c>
      <c r="NS42" s="176" t="str">
        <f t="shared" si="220"/>
        <v>*</v>
      </c>
      <c r="NT42" s="175" t="str">
        <f t="shared" si="221"/>
        <v>*</v>
      </c>
      <c r="NU42" s="176" t="str">
        <f t="shared" si="222"/>
        <v>*</v>
      </c>
      <c r="NV42" s="175" t="str">
        <f t="shared" si="223"/>
        <v>*</v>
      </c>
      <c r="NW42" s="176" t="str">
        <f t="shared" si="224"/>
        <v>*</v>
      </c>
      <c r="NX42" s="175" t="str">
        <f t="shared" si="225"/>
        <v>*</v>
      </c>
      <c r="NY42" s="176" t="str">
        <f t="shared" si="226"/>
        <v>*</v>
      </c>
      <c r="NZ42" s="175" t="str">
        <f t="shared" si="227"/>
        <v>*</v>
      </c>
      <c r="OA42" s="176" t="str">
        <f t="shared" si="228"/>
        <v>*</v>
      </c>
      <c r="OB42" s="175" t="str">
        <f t="shared" si="229"/>
        <v>محبوبی-</v>
      </c>
      <c r="OC42" s="175" t="str">
        <f t="shared" ref="OC42:OC71" si="313">TEXT(GA42,"محبوبی-")</f>
        <v>*</v>
      </c>
      <c r="OD42" s="175" t="str">
        <f t="shared" si="230"/>
        <v>*</v>
      </c>
      <c r="OE42" s="175" t="str">
        <f t="shared" si="231"/>
        <v>*</v>
      </c>
      <c r="OF42" s="175" t="str">
        <f t="shared" si="232"/>
        <v>*</v>
      </c>
      <c r="OG42" s="176" t="str">
        <f t="shared" si="233"/>
        <v>*</v>
      </c>
      <c r="OH42" s="175" t="str">
        <f t="shared" si="234"/>
        <v>*</v>
      </c>
      <c r="OI42" s="176" t="str">
        <f t="shared" si="235"/>
        <v>*</v>
      </c>
      <c r="OJ42" s="175" t="str">
        <f t="shared" si="236"/>
        <v>*</v>
      </c>
      <c r="OK42" s="176" t="str">
        <f t="shared" ref="OK42:OK71" si="314">TEXT(GI42,"محبوبی-")</f>
        <v>*</v>
      </c>
      <c r="OL42" s="175" t="str">
        <f t="shared" ref="OL42:OL71" si="315">TEXT(GJ42,"محبوبی-")</f>
        <v>*</v>
      </c>
      <c r="OM42" s="176" t="str">
        <f t="shared" ref="OM42:OM71" si="316">TEXT(GK42,"محبوبی-")</f>
        <v>*</v>
      </c>
      <c r="ON42" s="175" t="str">
        <f t="shared" ref="ON42:ON71" si="317">TEXT(GL42,"عابدینی-")</f>
        <v>*</v>
      </c>
      <c r="OO42" s="176" t="str">
        <f t="shared" ref="OO42:OO71" si="318">TEXT(GM42,"عابدینی-")</f>
        <v>*</v>
      </c>
      <c r="OP42" s="175" t="str">
        <f t="shared" ref="OP42:OP71" si="319">TEXT(GN42,"عابدینی-")</f>
        <v>*</v>
      </c>
      <c r="OQ42" s="176" t="str">
        <f t="shared" ref="OQ42:OQ71" si="320">TEXT(GO42,"عابدینی-")</f>
        <v>*</v>
      </c>
      <c r="OR42" s="29">
        <f t="shared" si="239"/>
        <v>2</v>
      </c>
      <c r="OS42" s="30" t="e">
        <f>#REF!</f>
        <v>#REF!</v>
      </c>
      <c r="OT42" s="20" t="str">
        <f t="shared" ref="OT42:OT71" si="321">TEXT(GR42,"شاهدپور- ")</f>
        <v>*</v>
      </c>
      <c r="OU42" s="20" t="str">
        <f t="shared" ref="OU42:OU71" si="322">TEXT(GS42,"شاهدپور- ")</f>
        <v>*</v>
      </c>
      <c r="OV42" s="20" t="str">
        <f t="shared" ref="OV42:OV71" si="323">TEXT(GT42,"شاهدپور- ")</f>
        <v>*</v>
      </c>
      <c r="OW42" s="20" t="str">
        <f t="shared" ref="OW42:OW71" si="324">TEXT(GU42,"شاهدپور- ")</f>
        <v>*</v>
      </c>
      <c r="OX42" s="20" t="str">
        <f t="shared" ref="OX42:OX71" si="325">TEXT(GV42,"حیدری-")</f>
        <v>*</v>
      </c>
      <c r="OY42" s="20" t="str">
        <f>TEXT(GW42,"حیدری-")</f>
        <v>*</v>
      </c>
      <c r="OZ42" s="20" t="str">
        <f t="shared" ref="OZ42:OZ71" si="326">TEXT(GX42,"حیدری-")</f>
        <v>*</v>
      </c>
      <c r="PA42" s="20" t="str">
        <f t="shared" ref="PA42:PA71" si="327">TEXT(GY42,"حیدری-")</f>
        <v>حیدری-</v>
      </c>
      <c r="PB42" s="20" t="str">
        <f t="shared" si="242"/>
        <v>*</v>
      </c>
      <c r="PC42" s="33" t="str">
        <f t="shared" si="243"/>
        <v>*</v>
      </c>
      <c r="PD42" s="20" t="str">
        <f t="shared" si="244"/>
        <v>*</v>
      </c>
      <c r="PE42" s="33" t="str">
        <f t="shared" si="245"/>
        <v>*</v>
      </c>
      <c r="PF42" s="20" t="str">
        <f t="shared" si="246"/>
        <v>*</v>
      </c>
      <c r="PG42" s="33" t="str">
        <f t="shared" si="247"/>
        <v>*</v>
      </c>
      <c r="PH42" s="20" t="str">
        <f t="shared" si="248"/>
        <v>*</v>
      </c>
      <c r="PI42" s="33" t="str">
        <f t="shared" si="249"/>
        <v>*</v>
      </c>
      <c r="PJ42" s="20" t="str">
        <f t="shared" si="250"/>
        <v>*</v>
      </c>
      <c r="PK42" s="33" t="str">
        <f t="shared" si="251"/>
        <v>*</v>
      </c>
      <c r="PL42" s="20" t="str">
        <f t="shared" si="252"/>
        <v>*</v>
      </c>
      <c r="PM42" s="33" t="str">
        <f t="shared" si="253"/>
        <v>*</v>
      </c>
      <c r="PN42" s="20" t="str">
        <f t="shared" si="254"/>
        <v>*</v>
      </c>
      <c r="PO42" s="33" t="str">
        <f t="shared" si="255"/>
        <v>*</v>
      </c>
      <c r="PP42" s="20" t="str">
        <f t="shared" si="256"/>
        <v>*</v>
      </c>
      <c r="PQ42" s="33" t="str">
        <f t="shared" si="257"/>
        <v>*</v>
      </c>
      <c r="PR42" s="20" t="str">
        <f t="shared" si="258"/>
        <v>*</v>
      </c>
      <c r="PS42" s="33" t="str">
        <f t="shared" si="259"/>
        <v>*</v>
      </c>
      <c r="PT42" s="20" t="str">
        <f t="shared" si="260"/>
        <v>*</v>
      </c>
      <c r="PU42" s="33" t="str">
        <f t="shared" si="261"/>
        <v>*</v>
      </c>
      <c r="PV42" s="20" t="str">
        <f t="shared" si="262"/>
        <v>*</v>
      </c>
      <c r="PW42" s="33" t="str">
        <f t="shared" si="263"/>
        <v>*</v>
      </c>
      <c r="PX42" s="20" t="str">
        <f t="shared" si="264"/>
        <v>*</v>
      </c>
      <c r="PY42" s="33" t="str">
        <f t="shared" si="265"/>
        <v>*</v>
      </c>
      <c r="PZ42" s="20" t="str">
        <f t="shared" si="266"/>
        <v>*</v>
      </c>
      <c r="QA42" s="33" t="str">
        <f t="shared" si="267"/>
        <v>*</v>
      </c>
      <c r="QB42" s="20" t="str">
        <f t="shared" si="268"/>
        <v>*</v>
      </c>
      <c r="QC42" s="33" t="str">
        <f t="shared" si="269"/>
        <v>*</v>
      </c>
      <c r="QD42" s="20" t="str">
        <f t="shared" si="270"/>
        <v>*</v>
      </c>
      <c r="QE42" s="33" t="str">
        <f t="shared" si="271"/>
        <v>*</v>
      </c>
      <c r="QF42" s="20" t="str">
        <f t="shared" si="272"/>
        <v>*</v>
      </c>
      <c r="QG42" s="33" t="str">
        <f t="shared" si="273"/>
        <v>*</v>
      </c>
      <c r="QH42" s="20" t="str">
        <f t="shared" si="274"/>
        <v>*</v>
      </c>
      <c r="QI42" s="33" t="str">
        <f t="shared" si="275"/>
        <v>*</v>
      </c>
      <c r="QJ42" s="20" t="str">
        <f t="shared" si="276"/>
        <v>نجفی-</v>
      </c>
      <c r="QK42" s="33" t="str">
        <f t="shared" si="277"/>
        <v>*</v>
      </c>
      <c r="QL42" s="20" t="str">
        <f t="shared" si="278"/>
        <v>*</v>
      </c>
      <c r="QM42" s="33" t="str">
        <f t="shared" si="279"/>
        <v>*</v>
      </c>
      <c r="QN42" s="20" t="str">
        <f t="shared" si="280"/>
        <v>*</v>
      </c>
      <c r="QO42" s="33" t="str">
        <f t="shared" si="281"/>
        <v>*</v>
      </c>
      <c r="QP42" s="20" t="str">
        <f t="shared" si="282"/>
        <v>*</v>
      </c>
      <c r="QQ42" s="33" t="str">
        <f t="shared" si="283"/>
        <v>*</v>
      </c>
      <c r="QR42" s="20" t="str">
        <f t="shared" si="284"/>
        <v>*</v>
      </c>
      <c r="QS42" s="33" t="str">
        <f t="shared" si="285"/>
        <v>*</v>
      </c>
      <c r="QT42" s="20" t="str">
        <f t="shared" si="286"/>
        <v>*</v>
      </c>
      <c r="QU42" s="33" t="str">
        <f t="shared" si="287"/>
        <v>*</v>
      </c>
      <c r="QV42" s="20" t="str">
        <f t="shared" si="288"/>
        <v>*</v>
      </c>
      <c r="QW42" s="33" t="str">
        <f t="shared" si="289"/>
        <v>*</v>
      </c>
      <c r="QX42" s="21" t="str">
        <f t="shared" si="290"/>
        <v>*</v>
      </c>
      <c r="QY42" s="21" t="str">
        <f t="shared" si="291"/>
        <v>*</v>
      </c>
      <c r="QZ42" s="20" t="str">
        <f t="shared" si="292"/>
        <v>*</v>
      </c>
      <c r="RA42" s="33" t="str">
        <f t="shared" si="293"/>
        <v>*</v>
      </c>
      <c r="RB42" s="33"/>
      <c r="RC42" s="7"/>
      <c r="RD42" s="337">
        <f t="shared" si="294"/>
        <v>2</v>
      </c>
      <c r="RE42" s="30" t="e">
        <f>#REF!</f>
        <v>#REF!</v>
      </c>
      <c r="RF42" s="63" t="s">
        <v>33</v>
      </c>
      <c r="RG42" s="118" t="str">
        <f t="shared" si="295"/>
        <v>********خوشروزاده- *****گذشتی- ***************کاظمی-****************محبوبی-*********</v>
      </c>
      <c r="RH42" s="119"/>
      <c r="RI42" s="122">
        <v>2</v>
      </c>
      <c r="RJ42" s="121" t="str">
        <f t="shared" si="296"/>
        <v>****************************************************حیدری-****</v>
      </c>
      <c r="RK42" s="104"/>
      <c r="RL42" s="337">
        <v>2</v>
      </c>
      <c r="RM42" s="29">
        <f t="shared" si="297"/>
        <v>2</v>
      </c>
      <c r="RN42" s="30" t="e">
        <f>#REF!</f>
        <v>#REF!</v>
      </c>
      <c r="RO42" s="729" t="str">
        <f t="shared" si="298"/>
        <v>**********************************نجفی-**</v>
      </c>
      <c r="RP42" s="731"/>
      <c r="RQ42" s="64" t="s">
        <v>34</v>
      </c>
      <c r="RR42" s="729" t="str">
        <f t="shared" si="299"/>
        <v>**************************************</v>
      </c>
      <c r="RS42" s="730"/>
      <c r="RT42" s="1"/>
      <c r="RU42" s="1"/>
      <c r="RV42" s="29">
        <f t="shared" si="300"/>
        <v>2</v>
      </c>
      <c r="RW42" s="30" t="e">
        <f t="shared" si="301"/>
        <v>#REF!</v>
      </c>
      <c r="RX42" s="764" t="str">
        <f t="shared" si="302"/>
        <v>******************************نجفی-********</v>
      </c>
      <c r="RY42" s="731"/>
      <c r="RZ42" s="64"/>
      <c r="SA42" s="729" t="str">
        <f t="shared" si="303"/>
        <v>***حیدری-*******************************</v>
      </c>
      <c r="SB42" s="730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</row>
    <row r="43" spans="1:507" s="2" customFormat="1" ht="72" customHeight="1" thickTop="1" thickBot="1">
      <c r="A43" s="550" t="s">
        <v>291</v>
      </c>
      <c r="B43" s="552" t="s">
        <v>231</v>
      </c>
      <c r="C43" s="474" t="s">
        <v>350</v>
      </c>
      <c r="D43" s="475" t="s">
        <v>154</v>
      </c>
      <c r="E43" s="313"/>
      <c r="F43" s="338" t="s">
        <v>293</v>
      </c>
      <c r="G43" s="339" t="s">
        <v>28</v>
      </c>
      <c r="H43" s="564" t="s">
        <v>294</v>
      </c>
      <c r="I43" s="565"/>
      <c r="J43" s="481" t="s">
        <v>82</v>
      </c>
      <c r="K43" s="558" t="s">
        <v>225</v>
      </c>
      <c r="L43" s="559"/>
      <c r="M43" s="481"/>
      <c r="N43" s="381" t="s">
        <v>191</v>
      </c>
      <c r="O43" s="491" t="s">
        <v>343</v>
      </c>
      <c r="P43" s="381" t="s">
        <v>192</v>
      </c>
      <c r="Q43" s="479" t="s">
        <v>163</v>
      </c>
      <c r="R43" s="480"/>
      <c r="S43" s="299"/>
      <c r="T43" s="299"/>
      <c r="U43" s="484"/>
      <c r="V43" s="381" t="s">
        <v>131</v>
      </c>
      <c r="W43" s="300"/>
      <c r="X43" s="301"/>
      <c r="Y43" s="382" t="s">
        <v>199</v>
      </c>
      <c r="Z43" s="299" t="s">
        <v>184</v>
      </c>
      <c r="AA43" s="383"/>
      <c r="AB43" s="384"/>
      <c r="AC43" s="343" t="s">
        <v>214</v>
      </c>
      <c r="AD43" s="612" t="str">
        <f>RI81</f>
        <v>*****************</v>
      </c>
      <c r="AE43" s="607"/>
      <c r="AF43" s="607"/>
      <c r="AG43" s="607"/>
      <c r="AH43" s="607"/>
      <c r="AI43" s="607"/>
      <c r="AJ43" s="607"/>
      <c r="AK43" s="607"/>
      <c r="AL43" s="613"/>
      <c r="AM43" s="344" t="s">
        <v>211</v>
      </c>
      <c r="AN43" s="607" t="str">
        <f>RI117</f>
        <v>*******************</v>
      </c>
      <c r="AO43" s="607"/>
      <c r="AP43" s="607"/>
      <c r="AQ43" s="607"/>
      <c r="AR43" s="608"/>
      <c r="AS43" s="617"/>
      <c r="AT43" s="618"/>
      <c r="AU43" s="618"/>
      <c r="AV43" s="618"/>
      <c r="AW43" s="618"/>
      <c r="AX43" s="619"/>
      <c r="AY43" s="1"/>
      <c r="AZ43" s="1"/>
      <c r="BA43" s="1"/>
      <c r="BB43" s="29">
        <f t="shared" si="304"/>
        <v>3</v>
      </c>
      <c r="BC43" s="159" t="s">
        <v>42</v>
      </c>
      <c r="BD43" s="515" t="s">
        <v>32</v>
      </c>
      <c r="BE43" s="516" t="s">
        <v>32</v>
      </c>
      <c r="BF43" s="515">
        <v>1</v>
      </c>
      <c r="BG43" s="516" t="s">
        <v>32</v>
      </c>
      <c r="BH43" s="515" t="s">
        <v>32</v>
      </c>
      <c r="BI43" s="516" t="s">
        <v>32</v>
      </c>
      <c r="BJ43" s="515" t="s">
        <v>32</v>
      </c>
      <c r="BK43" s="516" t="s">
        <v>32</v>
      </c>
      <c r="BL43" s="515" t="s">
        <v>32</v>
      </c>
      <c r="BM43" s="516" t="s">
        <v>32</v>
      </c>
      <c r="BN43" s="515" t="s">
        <v>32</v>
      </c>
      <c r="BO43" s="516" t="s">
        <v>32</v>
      </c>
      <c r="BP43" s="515" t="s">
        <v>32</v>
      </c>
      <c r="BQ43" s="516" t="s">
        <v>32</v>
      </c>
      <c r="BR43" s="515" t="s">
        <v>32</v>
      </c>
      <c r="BS43" s="516" t="s">
        <v>32</v>
      </c>
      <c r="BT43" s="515">
        <v>1</v>
      </c>
      <c r="BU43" s="516" t="s">
        <v>32</v>
      </c>
      <c r="BV43" s="515" t="s">
        <v>32</v>
      </c>
      <c r="BW43" s="516" t="s">
        <v>32</v>
      </c>
      <c r="BX43" s="515" t="s">
        <v>32</v>
      </c>
      <c r="BY43" s="516" t="s">
        <v>32</v>
      </c>
      <c r="BZ43" s="515" t="s">
        <v>32</v>
      </c>
      <c r="CA43" s="516" t="s">
        <v>32</v>
      </c>
      <c r="CB43" s="515" t="s">
        <v>32</v>
      </c>
      <c r="CC43" s="516" t="s">
        <v>32</v>
      </c>
      <c r="CD43" s="515" t="s">
        <v>32</v>
      </c>
      <c r="CE43" s="516" t="s">
        <v>32</v>
      </c>
      <c r="CF43" s="515" t="s">
        <v>32</v>
      </c>
      <c r="CG43" s="516" t="s">
        <v>32</v>
      </c>
      <c r="CH43" s="515" t="s">
        <v>32</v>
      </c>
      <c r="CI43" s="516" t="s">
        <v>32</v>
      </c>
      <c r="CJ43" s="515">
        <v>1</v>
      </c>
      <c r="CK43" s="516" t="s">
        <v>32</v>
      </c>
      <c r="CL43" s="515" t="s">
        <v>32</v>
      </c>
      <c r="CM43" s="516" t="s">
        <v>32</v>
      </c>
      <c r="CN43" s="515">
        <v>1</v>
      </c>
      <c r="CO43" s="516" t="s">
        <v>32</v>
      </c>
      <c r="CP43" s="515" t="s">
        <v>32</v>
      </c>
      <c r="CQ43" s="516" t="s">
        <v>32</v>
      </c>
      <c r="CR43" s="515" t="s">
        <v>32</v>
      </c>
      <c r="CS43" s="516" t="s">
        <v>32</v>
      </c>
      <c r="CT43" s="515" t="s">
        <v>32</v>
      </c>
      <c r="CU43" s="516" t="s">
        <v>32</v>
      </c>
      <c r="CV43" s="515" t="s">
        <v>32</v>
      </c>
      <c r="CW43" s="516" t="s">
        <v>32</v>
      </c>
      <c r="CX43" s="515" t="s">
        <v>32</v>
      </c>
      <c r="CY43" s="516" t="s">
        <v>32</v>
      </c>
      <c r="CZ43" s="515" t="s">
        <v>32</v>
      </c>
      <c r="DA43" s="516" t="s">
        <v>32</v>
      </c>
      <c r="DB43" s="515" t="s">
        <v>32</v>
      </c>
      <c r="DC43" s="516" t="s">
        <v>32</v>
      </c>
      <c r="DD43" s="515" t="s">
        <v>32</v>
      </c>
      <c r="DE43" s="516" t="s">
        <v>32</v>
      </c>
      <c r="DF43" s="515" t="s">
        <v>32</v>
      </c>
      <c r="DG43" s="516" t="s">
        <v>32</v>
      </c>
      <c r="DH43" s="515" t="s">
        <v>32</v>
      </c>
      <c r="DI43" s="516" t="s">
        <v>32</v>
      </c>
      <c r="DJ43" s="515" t="s">
        <v>32</v>
      </c>
      <c r="DK43" s="516" t="s">
        <v>32</v>
      </c>
      <c r="DL43" s="515" t="s">
        <v>32</v>
      </c>
      <c r="DM43" s="516" t="s">
        <v>32</v>
      </c>
      <c r="DN43" s="515" t="s">
        <v>32</v>
      </c>
      <c r="DO43" s="516" t="s">
        <v>32</v>
      </c>
      <c r="DP43" s="515" t="s">
        <v>32</v>
      </c>
      <c r="DQ43" s="516" t="s">
        <v>32</v>
      </c>
      <c r="DR43" s="515" t="s">
        <v>32</v>
      </c>
      <c r="DS43" s="516" t="s">
        <v>32</v>
      </c>
      <c r="DT43" s="515" t="s">
        <v>32</v>
      </c>
      <c r="DU43" s="516" t="s">
        <v>32</v>
      </c>
      <c r="DV43" s="515" t="s">
        <v>32</v>
      </c>
      <c r="DW43" s="516" t="s">
        <v>32</v>
      </c>
      <c r="DX43" s="515" t="s">
        <v>32</v>
      </c>
      <c r="DY43" s="516" t="s">
        <v>32</v>
      </c>
      <c r="DZ43" s="515">
        <v>1</v>
      </c>
      <c r="EA43" s="516" t="s">
        <v>32</v>
      </c>
      <c r="EB43" s="515" t="s">
        <v>32</v>
      </c>
      <c r="EC43" s="516" t="s">
        <v>32</v>
      </c>
      <c r="ED43" s="515" t="s">
        <v>32</v>
      </c>
      <c r="EE43" s="516" t="s">
        <v>32</v>
      </c>
      <c r="EF43" s="515" t="s">
        <v>32</v>
      </c>
      <c r="EG43" s="516" t="s">
        <v>32</v>
      </c>
      <c r="EH43" s="515" t="s">
        <v>32</v>
      </c>
      <c r="EI43" s="516" t="s">
        <v>32</v>
      </c>
      <c r="EJ43" s="515" t="s">
        <v>32</v>
      </c>
      <c r="EK43" s="516" t="s">
        <v>32</v>
      </c>
      <c r="EL43" s="515" t="s">
        <v>32</v>
      </c>
      <c r="EM43" s="516" t="s">
        <v>32</v>
      </c>
      <c r="EN43" s="515" t="s">
        <v>32</v>
      </c>
      <c r="EO43" s="516" t="s">
        <v>32</v>
      </c>
      <c r="EP43" s="515" t="s">
        <v>32</v>
      </c>
      <c r="EQ43" s="516" t="s">
        <v>32</v>
      </c>
      <c r="ER43" s="515" t="s">
        <v>32</v>
      </c>
      <c r="ES43" s="516" t="s">
        <v>32</v>
      </c>
      <c r="ET43" s="515" t="s">
        <v>32</v>
      </c>
      <c r="EU43" s="516" t="s">
        <v>32</v>
      </c>
      <c r="EV43" s="515" t="s">
        <v>32</v>
      </c>
      <c r="EW43" s="516" t="s">
        <v>32</v>
      </c>
      <c r="EX43" s="515">
        <v>1</v>
      </c>
      <c r="EY43" s="516" t="s">
        <v>32</v>
      </c>
      <c r="EZ43" s="515" t="s">
        <v>32</v>
      </c>
      <c r="FA43" s="516" t="s">
        <v>32</v>
      </c>
      <c r="FB43" s="515" t="s">
        <v>32</v>
      </c>
      <c r="FC43" s="516" t="s">
        <v>32</v>
      </c>
      <c r="FD43" s="515" t="s">
        <v>32</v>
      </c>
      <c r="FE43" s="516" t="s">
        <v>32</v>
      </c>
      <c r="FF43" s="515" t="s">
        <v>32</v>
      </c>
      <c r="FG43" s="516" t="s">
        <v>32</v>
      </c>
      <c r="FH43" s="515" t="s">
        <v>32</v>
      </c>
      <c r="FI43" s="516" t="s">
        <v>32</v>
      </c>
      <c r="FJ43" s="515" t="s">
        <v>32</v>
      </c>
      <c r="FK43" s="516" t="s">
        <v>32</v>
      </c>
      <c r="FL43" s="515" t="s">
        <v>32</v>
      </c>
      <c r="FM43" s="516" t="s">
        <v>32</v>
      </c>
      <c r="FN43" s="515" t="s">
        <v>32</v>
      </c>
      <c r="FO43" s="516" t="s">
        <v>32</v>
      </c>
      <c r="FP43" s="515" t="s">
        <v>32</v>
      </c>
      <c r="FQ43" s="516" t="s">
        <v>32</v>
      </c>
      <c r="FR43" s="515" t="s">
        <v>32</v>
      </c>
      <c r="FS43" s="516" t="s">
        <v>32</v>
      </c>
      <c r="FT43" s="515" t="s">
        <v>32</v>
      </c>
      <c r="FU43" s="516" t="s">
        <v>32</v>
      </c>
      <c r="FV43" s="515" t="s">
        <v>32</v>
      </c>
      <c r="FW43" s="516" t="s">
        <v>32</v>
      </c>
      <c r="FX43" s="515" t="s">
        <v>32</v>
      </c>
      <c r="FY43" s="516" t="s">
        <v>32</v>
      </c>
      <c r="FZ43" s="515" t="s">
        <v>32</v>
      </c>
      <c r="GA43" s="516"/>
      <c r="GB43" s="515" t="s">
        <v>32</v>
      </c>
      <c r="GC43" s="516" t="s">
        <v>32</v>
      </c>
      <c r="GD43" s="515" t="s">
        <v>32</v>
      </c>
      <c r="GE43" s="516" t="s">
        <v>32</v>
      </c>
      <c r="GF43" s="515" t="s">
        <v>32</v>
      </c>
      <c r="GG43" s="516" t="s">
        <v>32</v>
      </c>
      <c r="GH43" s="515" t="s">
        <v>32</v>
      </c>
      <c r="GI43" s="516" t="s">
        <v>32</v>
      </c>
      <c r="GJ43" s="515" t="s">
        <v>32</v>
      </c>
      <c r="GK43" s="516" t="s">
        <v>32</v>
      </c>
      <c r="GL43" s="515" t="s">
        <v>32</v>
      </c>
      <c r="GM43" s="516" t="s">
        <v>32</v>
      </c>
      <c r="GN43" s="515" t="s">
        <v>32</v>
      </c>
      <c r="GO43" s="516" t="s">
        <v>32</v>
      </c>
      <c r="GP43" s="515" t="s">
        <v>32</v>
      </c>
      <c r="GQ43" s="516" t="s">
        <v>32</v>
      </c>
      <c r="GR43" s="515" t="s">
        <v>32</v>
      </c>
      <c r="GS43" s="516" t="s">
        <v>32</v>
      </c>
      <c r="GT43" s="515" t="s">
        <v>32</v>
      </c>
      <c r="GU43" s="516" t="s">
        <v>32</v>
      </c>
      <c r="GV43" s="515" t="s">
        <v>32</v>
      </c>
      <c r="GW43" s="516" t="s">
        <v>32</v>
      </c>
      <c r="GX43" s="515" t="s">
        <v>32</v>
      </c>
      <c r="GY43" s="516">
        <v>1</v>
      </c>
      <c r="GZ43" s="515" t="s">
        <v>32</v>
      </c>
      <c r="HA43" s="516" t="s">
        <v>32</v>
      </c>
      <c r="HB43" s="515" t="s">
        <v>32</v>
      </c>
      <c r="HC43" s="516" t="s">
        <v>32</v>
      </c>
      <c r="HD43" s="515" t="s">
        <v>32</v>
      </c>
      <c r="HE43" s="516" t="s">
        <v>32</v>
      </c>
      <c r="HF43" s="515" t="s">
        <v>32</v>
      </c>
      <c r="HG43" s="516" t="s">
        <v>32</v>
      </c>
      <c r="HH43" s="515" t="s">
        <v>32</v>
      </c>
      <c r="HI43" s="516" t="s">
        <v>32</v>
      </c>
      <c r="HJ43" s="515" t="s">
        <v>32</v>
      </c>
      <c r="HK43" s="516" t="s">
        <v>32</v>
      </c>
      <c r="HL43" s="515" t="s">
        <v>32</v>
      </c>
      <c r="HM43" s="516" t="s">
        <v>32</v>
      </c>
      <c r="HN43" s="515" t="s">
        <v>32</v>
      </c>
      <c r="HO43" s="516" t="s">
        <v>32</v>
      </c>
      <c r="HP43" s="515" t="s">
        <v>32</v>
      </c>
      <c r="HQ43" s="516" t="s">
        <v>32</v>
      </c>
      <c r="HR43" s="515" t="s">
        <v>32</v>
      </c>
      <c r="HS43" s="516" t="s">
        <v>32</v>
      </c>
      <c r="HT43" s="515" t="s">
        <v>32</v>
      </c>
      <c r="HU43" s="516" t="s">
        <v>32</v>
      </c>
      <c r="HV43" s="515" t="s">
        <v>32</v>
      </c>
      <c r="HW43" s="516" t="s">
        <v>32</v>
      </c>
      <c r="HX43" s="515" t="s">
        <v>32</v>
      </c>
      <c r="HY43" s="516" t="s">
        <v>32</v>
      </c>
      <c r="HZ43" s="515" t="s">
        <v>32</v>
      </c>
      <c r="IA43" s="516" t="s">
        <v>32</v>
      </c>
      <c r="IB43" s="515" t="s">
        <v>32</v>
      </c>
      <c r="IC43" s="516" t="s">
        <v>32</v>
      </c>
      <c r="ID43" s="515" t="s">
        <v>32</v>
      </c>
      <c r="IE43" s="516" t="s">
        <v>32</v>
      </c>
      <c r="IF43" s="515" t="s">
        <v>32</v>
      </c>
      <c r="IG43" s="516" t="s">
        <v>32</v>
      </c>
      <c r="IH43" s="515" t="s">
        <v>32</v>
      </c>
      <c r="II43" s="516" t="s">
        <v>32</v>
      </c>
      <c r="IJ43" s="421" t="s">
        <v>32</v>
      </c>
      <c r="IK43" s="516" t="s">
        <v>32</v>
      </c>
      <c r="IL43" s="515" t="s">
        <v>32</v>
      </c>
      <c r="IM43" s="516" t="s">
        <v>32</v>
      </c>
      <c r="IN43" s="421" t="s">
        <v>32</v>
      </c>
      <c r="IO43" s="516" t="s">
        <v>32</v>
      </c>
      <c r="IP43" s="515" t="s">
        <v>32</v>
      </c>
      <c r="IQ43" s="516" t="s">
        <v>32</v>
      </c>
      <c r="IR43" s="515" t="s">
        <v>32</v>
      </c>
      <c r="IS43" s="516" t="s">
        <v>32</v>
      </c>
      <c r="IT43" s="515" t="s">
        <v>32</v>
      </c>
      <c r="IU43" s="516" t="s">
        <v>32</v>
      </c>
      <c r="IV43" s="515" t="s">
        <v>32</v>
      </c>
      <c r="IW43" s="516" t="s">
        <v>32</v>
      </c>
      <c r="IX43" s="515" t="s">
        <v>32</v>
      </c>
      <c r="IY43" s="516" t="s">
        <v>32</v>
      </c>
      <c r="IZ43" s="515" t="s">
        <v>32</v>
      </c>
      <c r="JA43" s="516" t="s">
        <v>32</v>
      </c>
      <c r="JB43" s="60"/>
      <c r="JC43" s="61"/>
      <c r="JD43" s="7"/>
      <c r="JE43" s="7"/>
      <c r="JF43" s="29">
        <f t="shared" si="110"/>
        <v>3</v>
      </c>
      <c r="JG43" s="159" t="s">
        <v>42</v>
      </c>
      <c r="JH43" s="32" t="str">
        <f t="shared" si="111"/>
        <v>*</v>
      </c>
      <c r="JI43" s="33" t="str">
        <f t="shared" si="112"/>
        <v>*</v>
      </c>
      <c r="JJ43" s="32" t="str">
        <f t="shared" si="113"/>
        <v xml:space="preserve">حا ج محمدی- </v>
      </c>
      <c r="JK43" s="33" t="str">
        <f t="shared" si="114"/>
        <v>*</v>
      </c>
      <c r="JL43" s="32" t="str">
        <f t="shared" si="115"/>
        <v>*</v>
      </c>
      <c r="JM43" s="33" t="str">
        <f t="shared" si="116"/>
        <v>*</v>
      </c>
      <c r="JN43" s="32" t="str">
        <f t="shared" si="117"/>
        <v>*</v>
      </c>
      <c r="JO43" s="33" t="str">
        <f t="shared" si="118"/>
        <v>*</v>
      </c>
      <c r="JP43" s="32" t="str">
        <f t="shared" si="119"/>
        <v>*</v>
      </c>
      <c r="JQ43" s="33" t="str">
        <f t="shared" si="120"/>
        <v>*</v>
      </c>
      <c r="JR43" s="32" t="str">
        <f t="shared" si="121"/>
        <v>*</v>
      </c>
      <c r="JS43" s="33" t="str">
        <f t="shared" si="122"/>
        <v>*</v>
      </c>
      <c r="JT43" s="32" t="str">
        <f t="shared" si="123"/>
        <v>*</v>
      </c>
      <c r="JU43" s="33" t="str">
        <f t="shared" si="124"/>
        <v>*</v>
      </c>
      <c r="JV43" s="32" t="str">
        <f t="shared" si="125"/>
        <v>*</v>
      </c>
      <c r="JW43" s="33" t="str">
        <f t="shared" si="126"/>
        <v>*</v>
      </c>
      <c r="JX43" s="32" t="str">
        <f t="shared" si="127"/>
        <v xml:space="preserve">خوشروزاده- </v>
      </c>
      <c r="JY43" s="33" t="str">
        <f t="shared" si="128"/>
        <v>*</v>
      </c>
      <c r="JZ43" s="32" t="str">
        <f t="shared" si="129"/>
        <v>*</v>
      </c>
      <c r="KA43" s="33" t="str">
        <f t="shared" si="130"/>
        <v>*</v>
      </c>
      <c r="KB43" s="32" t="str">
        <f t="shared" si="131"/>
        <v>*</v>
      </c>
      <c r="KC43" s="33" t="str">
        <f t="shared" si="132"/>
        <v>*</v>
      </c>
      <c r="KD43" s="32" t="str">
        <f t="shared" si="133"/>
        <v>*</v>
      </c>
      <c r="KE43" s="33" t="str">
        <f t="shared" si="134"/>
        <v>*</v>
      </c>
      <c r="KF43" s="32" t="str">
        <f t="shared" si="135"/>
        <v>*</v>
      </c>
      <c r="KG43" s="33" t="str">
        <f t="shared" si="136"/>
        <v>*</v>
      </c>
      <c r="KH43" s="32" t="str">
        <f t="shared" si="137"/>
        <v>*</v>
      </c>
      <c r="KI43" s="33" t="str">
        <f t="shared" si="138"/>
        <v>*</v>
      </c>
      <c r="KJ43" s="32" t="str">
        <f t="shared" si="139"/>
        <v>*</v>
      </c>
      <c r="KK43" s="33" t="str">
        <f t="shared" si="140"/>
        <v>*</v>
      </c>
      <c r="KL43" s="32" t="str">
        <f t="shared" si="141"/>
        <v>*</v>
      </c>
      <c r="KM43" s="33" t="str">
        <f t="shared" si="142"/>
        <v>*</v>
      </c>
      <c r="KN43" s="32" t="str">
        <f t="shared" si="143"/>
        <v xml:space="preserve">حبیبی - </v>
      </c>
      <c r="KO43" s="33" t="str">
        <f t="shared" si="144"/>
        <v>*</v>
      </c>
      <c r="KP43" s="32" t="str">
        <f t="shared" si="145"/>
        <v>*</v>
      </c>
      <c r="KQ43" s="33" t="str">
        <f t="shared" si="146"/>
        <v>*</v>
      </c>
      <c r="KR43" s="32" t="str">
        <f t="shared" si="147"/>
        <v xml:space="preserve">خورسند - </v>
      </c>
      <c r="KS43" s="33" t="str">
        <f t="shared" si="148"/>
        <v>*</v>
      </c>
      <c r="KT43" s="32" t="str">
        <f t="shared" si="149"/>
        <v>*</v>
      </c>
      <c r="KU43" s="33" t="str">
        <f t="shared" si="150"/>
        <v>*</v>
      </c>
      <c r="KV43" s="32" t="str">
        <f t="shared" si="151"/>
        <v>*</v>
      </c>
      <c r="KW43" s="33" t="str">
        <f t="shared" si="152"/>
        <v>*</v>
      </c>
      <c r="KX43" s="32" t="str">
        <f t="shared" si="153"/>
        <v>*</v>
      </c>
      <c r="KY43" s="32" t="str">
        <f t="shared" si="154"/>
        <v>*</v>
      </c>
      <c r="KZ43" s="32" t="str">
        <f t="shared" si="155"/>
        <v>*</v>
      </c>
      <c r="LA43" s="32" t="str">
        <f t="shared" si="156"/>
        <v>*</v>
      </c>
      <c r="LB43" s="20" t="str">
        <f t="shared" si="157"/>
        <v>*</v>
      </c>
      <c r="LC43" s="33" t="str">
        <f t="shared" si="158"/>
        <v>*</v>
      </c>
      <c r="LD43" s="20" t="str">
        <f t="shared" si="159"/>
        <v>*</v>
      </c>
      <c r="LE43" s="33" t="str">
        <f t="shared" si="160"/>
        <v>*</v>
      </c>
      <c r="LF43" s="20" t="str">
        <f t="shared" si="161"/>
        <v>*</v>
      </c>
      <c r="LG43" s="20" t="str">
        <f t="shared" si="162"/>
        <v>*</v>
      </c>
      <c r="LH43" s="20" t="str">
        <f t="shared" si="163"/>
        <v>*</v>
      </c>
      <c r="LI43" s="33" t="str">
        <f t="shared" si="164"/>
        <v>*</v>
      </c>
      <c r="LJ43" s="20" t="str">
        <f t="shared" si="165"/>
        <v>*</v>
      </c>
      <c r="LK43" s="33" t="str">
        <f t="shared" si="166"/>
        <v>*</v>
      </c>
      <c r="LL43" s="20" t="str">
        <f t="shared" si="167"/>
        <v>*</v>
      </c>
      <c r="LM43" s="33" t="str">
        <f t="shared" si="168"/>
        <v>*</v>
      </c>
      <c r="LN43" s="20" t="str">
        <f t="shared" si="169"/>
        <v>*</v>
      </c>
      <c r="LO43" s="33" t="str">
        <f t="shared" si="170"/>
        <v>*</v>
      </c>
      <c r="LP43" s="20" t="str">
        <f t="shared" si="171"/>
        <v>*</v>
      </c>
      <c r="LQ43" s="20" t="str">
        <f t="shared" si="172"/>
        <v>*</v>
      </c>
      <c r="LR43" s="20" t="str">
        <f t="shared" si="173"/>
        <v>*</v>
      </c>
      <c r="LS43" s="20" t="str">
        <f t="shared" si="174"/>
        <v>*</v>
      </c>
      <c r="LT43" s="20" t="str">
        <f t="shared" si="175"/>
        <v>*</v>
      </c>
      <c r="LU43" s="20" t="str">
        <f t="shared" si="176"/>
        <v>*</v>
      </c>
      <c r="LV43" s="20" t="str">
        <f t="shared" si="177"/>
        <v>*</v>
      </c>
      <c r="LW43" s="20" t="str">
        <f t="shared" si="178"/>
        <v>*</v>
      </c>
      <c r="LX43" s="20" t="str">
        <f t="shared" si="179"/>
        <v>*</v>
      </c>
      <c r="LY43" s="20" t="str">
        <f t="shared" si="180"/>
        <v>*</v>
      </c>
      <c r="LZ43" s="20" t="str">
        <f t="shared" si="181"/>
        <v>*</v>
      </c>
      <c r="MA43" s="33" t="str">
        <f t="shared" si="182"/>
        <v>*</v>
      </c>
      <c r="MB43" s="20" t="str">
        <f t="shared" si="183"/>
        <v>کاظمی-</v>
      </c>
      <c r="MC43" s="33" t="str">
        <f t="shared" si="184"/>
        <v>*</v>
      </c>
      <c r="MD43" s="20" t="str">
        <f t="shared" si="185"/>
        <v>*</v>
      </c>
      <c r="ME43" s="33" t="str">
        <f t="shared" si="186"/>
        <v>*</v>
      </c>
      <c r="MF43" s="20" t="str">
        <f t="shared" si="187"/>
        <v>*</v>
      </c>
      <c r="MG43" s="33" t="str">
        <f t="shared" si="188"/>
        <v>*</v>
      </c>
      <c r="MH43" s="20" t="str">
        <f t="shared" si="189"/>
        <v>*</v>
      </c>
      <c r="MI43" s="33" t="str">
        <f t="shared" si="190"/>
        <v>*</v>
      </c>
      <c r="MJ43" s="20" t="str">
        <f t="shared" si="191"/>
        <v>*</v>
      </c>
      <c r="MK43" s="33" t="str">
        <f t="shared" si="192"/>
        <v>*</v>
      </c>
      <c r="ML43" s="20" t="str">
        <f t="shared" si="193"/>
        <v>*</v>
      </c>
      <c r="MM43" s="33" t="str">
        <f t="shared" si="194"/>
        <v>*</v>
      </c>
      <c r="MN43" s="20" t="str">
        <f t="shared" si="195"/>
        <v>*</v>
      </c>
      <c r="MO43" s="33" t="str">
        <f t="shared" si="196"/>
        <v>*</v>
      </c>
      <c r="MP43" s="20" t="str">
        <f t="shared" si="197"/>
        <v>*</v>
      </c>
      <c r="MQ43" s="33" t="str">
        <f t="shared" si="198"/>
        <v>*</v>
      </c>
      <c r="MR43" s="20" t="str">
        <f t="shared" si="199"/>
        <v>*</v>
      </c>
      <c r="MS43" s="33" t="str">
        <f t="shared" si="200"/>
        <v>*</v>
      </c>
      <c r="MT43" s="20" t="str">
        <f t="shared" si="201"/>
        <v>*</v>
      </c>
      <c r="MU43" s="33" t="str">
        <f t="shared" si="202"/>
        <v>*</v>
      </c>
      <c r="MV43" s="175" t="str">
        <f t="shared" si="203"/>
        <v>*</v>
      </c>
      <c r="MW43" s="176" t="str">
        <f t="shared" si="204"/>
        <v>*</v>
      </c>
      <c r="MX43" s="175" t="str">
        <f t="shared" si="205"/>
        <v>*</v>
      </c>
      <c r="MY43" s="176" t="str">
        <f t="shared" si="206"/>
        <v>*</v>
      </c>
      <c r="MZ43" s="175" t="str">
        <f t="shared" si="305"/>
        <v>منفرد-</v>
      </c>
      <c r="NA43" s="175" t="str">
        <f t="shared" si="306"/>
        <v>*</v>
      </c>
      <c r="NB43" s="175" t="str">
        <f t="shared" si="307"/>
        <v>*</v>
      </c>
      <c r="NC43" s="175" t="str">
        <f t="shared" si="308"/>
        <v>*</v>
      </c>
      <c r="ND43" s="176" t="str">
        <f t="shared" si="309"/>
        <v>*</v>
      </c>
      <c r="NE43" s="176" t="str">
        <f t="shared" si="310"/>
        <v>*</v>
      </c>
      <c r="NF43" s="176" t="str">
        <f t="shared" si="311"/>
        <v>*</v>
      </c>
      <c r="NG43" s="176" t="str">
        <f t="shared" si="312"/>
        <v>*</v>
      </c>
      <c r="NH43" s="175" t="str">
        <f t="shared" si="209"/>
        <v>*</v>
      </c>
      <c r="NI43" s="176" t="str">
        <f t="shared" si="210"/>
        <v>*</v>
      </c>
      <c r="NJ43" s="175" t="str">
        <f t="shared" si="211"/>
        <v>*</v>
      </c>
      <c r="NK43" s="176" t="str">
        <f t="shared" si="212"/>
        <v>*</v>
      </c>
      <c r="NL43" s="175" t="str">
        <f t="shared" si="213"/>
        <v>*</v>
      </c>
      <c r="NM43" s="176" t="str">
        <f t="shared" si="214"/>
        <v>*</v>
      </c>
      <c r="NN43" s="175" t="str">
        <f t="shared" si="215"/>
        <v>*</v>
      </c>
      <c r="NO43" s="176" t="str">
        <f t="shared" si="216"/>
        <v>*</v>
      </c>
      <c r="NP43" s="175" t="str">
        <f t="shared" si="217"/>
        <v>*</v>
      </c>
      <c r="NQ43" s="176" t="str">
        <f t="shared" si="218"/>
        <v>*</v>
      </c>
      <c r="NR43" s="175" t="str">
        <f t="shared" si="219"/>
        <v>*</v>
      </c>
      <c r="NS43" s="176" t="str">
        <f t="shared" si="220"/>
        <v>*</v>
      </c>
      <c r="NT43" s="175" t="str">
        <f t="shared" si="221"/>
        <v>*</v>
      </c>
      <c r="NU43" s="176" t="str">
        <f t="shared" si="222"/>
        <v>*</v>
      </c>
      <c r="NV43" s="175" t="str">
        <f t="shared" si="223"/>
        <v>*</v>
      </c>
      <c r="NW43" s="176" t="str">
        <f t="shared" si="224"/>
        <v>*</v>
      </c>
      <c r="NX43" s="175" t="str">
        <f t="shared" si="225"/>
        <v>*</v>
      </c>
      <c r="NY43" s="176" t="str">
        <f t="shared" si="226"/>
        <v>*</v>
      </c>
      <c r="NZ43" s="175" t="str">
        <f t="shared" si="227"/>
        <v>*</v>
      </c>
      <c r="OA43" s="176" t="str">
        <f t="shared" si="228"/>
        <v>*</v>
      </c>
      <c r="OB43" s="175" t="str">
        <f t="shared" si="229"/>
        <v>*</v>
      </c>
      <c r="OC43" s="175" t="str">
        <f t="shared" si="313"/>
        <v>محبوبی-</v>
      </c>
      <c r="OD43" s="175" t="str">
        <f t="shared" si="230"/>
        <v>*</v>
      </c>
      <c r="OE43" s="175" t="str">
        <f t="shared" si="231"/>
        <v>*</v>
      </c>
      <c r="OF43" s="175" t="str">
        <f t="shared" si="232"/>
        <v>*</v>
      </c>
      <c r="OG43" s="176" t="str">
        <f t="shared" si="233"/>
        <v>*</v>
      </c>
      <c r="OH43" s="175" t="str">
        <f t="shared" si="234"/>
        <v>*</v>
      </c>
      <c r="OI43" s="176" t="str">
        <f t="shared" si="235"/>
        <v>*</v>
      </c>
      <c r="OJ43" s="175" t="str">
        <f t="shared" si="236"/>
        <v>*</v>
      </c>
      <c r="OK43" s="176" t="str">
        <f t="shared" si="314"/>
        <v>*</v>
      </c>
      <c r="OL43" s="175" t="str">
        <f t="shared" si="315"/>
        <v>*</v>
      </c>
      <c r="OM43" s="176" t="str">
        <f t="shared" si="316"/>
        <v>*</v>
      </c>
      <c r="ON43" s="175" t="str">
        <f t="shared" si="317"/>
        <v>*</v>
      </c>
      <c r="OO43" s="176" t="str">
        <f t="shared" si="318"/>
        <v>*</v>
      </c>
      <c r="OP43" s="175" t="str">
        <f t="shared" si="319"/>
        <v>*</v>
      </c>
      <c r="OQ43" s="176" t="str">
        <f t="shared" si="320"/>
        <v>*</v>
      </c>
      <c r="OR43" s="29">
        <f t="shared" si="239"/>
        <v>3</v>
      </c>
      <c r="OS43" s="30" t="e">
        <f>#REF!</f>
        <v>#REF!</v>
      </c>
      <c r="OT43" s="20" t="str">
        <f t="shared" si="321"/>
        <v>*</v>
      </c>
      <c r="OU43" s="20" t="str">
        <f t="shared" si="322"/>
        <v>*</v>
      </c>
      <c r="OV43" s="20" t="str">
        <f t="shared" si="323"/>
        <v>*</v>
      </c>
      <c r="OW43" s="20" t="str">
        <f t="shared" si="324"/>
        <v>*</v>
      </c>
      <c r="OX43" s="20" t="str">
        <f t="shared" si="325"/>
        <v>*</v>
      </c>
      <c r="OY43" s="20" t="str">
        <f t="shared" ref="OY43:OY71" si="328">TEXT(GW43,"حیدری-")</f>
        <v>*</v>
      </c>
      <c r="OZ43" s="20" t="str">
        <f t="shared" si="326"/>
        <v>*</v>
      </c>
      <c r="PA43" s="20" t="str">
        <f t="shared" si="327"/>
        <v>حیدری-</v>
      </c>
      <c r="PB43" s="20" t="str">
        <f t="shared" si="242"/>
        <v>*</v>
      </c>
      <c r="PC43" s="33" t="str">
        <f t="shared" si="243"/>
        <v>*</v>
      </c>
      <c r="PD43" s="20" t="str">
        <f t="shared" si="244"/>
        <v>*</v>
      </c>
      <c r="PE43" s="33" t="str">
        <f t="shared" si="245"/>
        <v>*</v>
      </c>
      <c r="PF43" s="20" t="str">
        <f t="shared" si="246"/>
        <v>*</v>
      </c>
      <c r="PG43" s="33" t="str">
        <f t="shared" si="247"/>
        <v>*</v>
      </c>
      <c r="PH43" s="20" t="str">
        <f t="shared" si="248"/>
        <v>*</v>
      </c>
      <c r="PI43" s="33" t="str">
        <f t="shared" si="249"/>
        <v>*</v>
      </c>
      <c r="PJ43" s="20" t="str">
        <f t="shared" si="250"/>
        <v>*</v>
      </c>
      <c r="PK43" s="33" t="str">
        <f t="shared" si="251"/>
        <v>*</v>
      </c>
      <c r="PL43" s="20" t="str">
        <f t="shared" si="252"/>
        <v>*</v>
      </c>
      <c r="PM43" s="33" t="str">
        <f t="shared" si="253"/>
        <v>*</v>
      </c>
      <c r="PN43" s="20" t="str">
        <f t="shared" si="254"/>
        <v>*</v>
      </c>
      <c r="PO43" s="33" t="str">
        <f t="shared" si="255"/>
        <v>*</v>
      </c>
      <c r="PP43" s="20" t="str">
        <f t="shared" si="256"/>
        <v>*</v>
      </c>
      <c r="PQ43" s="33" t="str">
        <f t="shared" si="257"/>
        <v>*</v>
      </c>
      <c r="PR43" s="20" t="str">
        <f t="shared" si="258"/>
        <v>*</v>
      </c>
      <c r="PS43" s="33" t="str">
        <f t="shared" si="259"/>
        <v>*</v>
      </c>
      <c r="PT43" s="20" t="str">
        <f t="shared" si="260"/>
        <v>*</v>
      </c>
      <c r="PU43" s="33" t="str">
        <f t="shared" si="261"/>
        <v>*</v>
      </c>
      <c r="PV43" s="20" t="str">
        <f t="shared" si="262"/>
        <v>*</v>
      </c>
      <c r="PW43" s="33" t="str">
        <f t="shared" si="263"/>
        <v>*</v>
      </c>
      <c r="PX43" s="20" t="str">
        <f t="shared" si="264"/>
        <v>*</v>
      </c>
      <c r="PY43" s="33" t="str">
        <f t="shared" si="265"/>
        <v>*</v>
      </c>
      <c r="PZ43" s="20" t="str">
        <f t="shared" si="266"/>
        <v>*</v>
      </c>
      <c r="QA43" s="33" t="str">
        <f t="shared" si="267"/>
        <v>*</v>
      </c>
      <c r="QB43" s="20" t="str">
        <f t="shared" si="268"/>
        <v>*</v>
      </c>
      <c r="QC43" s="33" t="str">
        <f t="shared" si="269"/>
        <v>*</v>
      </c>
      <c r="QD43" s="20" t="str">
        <f t="shared" si="270"/>
        <v>*</v>
      </c>
      <c r="QE43" s="33" t="str">
        <f t="shared" si="271"/>
        <v>*</v>
      </c>
      <c r="QF43" s="20" t="str">
        <f t="shared" si="272"/>
        <v>*</v>
      </c>
      <c r="QG43" s="33" t="str">
        <f t="shared" si="273"/>
        <v>*</v>
      </c>
      <c r="QH43" s="20" t="str">
        <f t="shared" si="274"/>
        <v>*</v>
      </c>
      <c r="QI43" s="33" t="str">
        <f t="shared" si="275"/>
        <v>*</v>
      </c>
      <c r="QJ43" s="20" t="str">
        <f t="shared" si="276"/>
        <v>*</v>
      </c>
      <c r="QK43" s="33" t="str">
        <f t="shared" si="277"/>
        <v>*</v>
      </c>
      <c r="QL43" s="20" t="str">
        <f t="shared" si="278"/>
        <v>*</v>
      </c>
      <c r="QM43" s="33" t="str">
        <f t="shared" si="279"/>
        <v>*</v>
      </c>
      <c r="QN43" s="20" t="str">
        <f t="shared" si="280"/>
        <v>*</v>
      </c>
      <c r="QO43" s="33" t="str">
        <f t="shared" si="281"/>
        <v>*</v>
      </c>
      <c r="QP43" s="20" t="str">
        <f t="shared" si="282"/>
        <v>*</v>
      </c>
      <c r="QQ43" s="33" t="str">
        <f t="shared" si="283"/>
        <v>*</v>
      </c>
      <c r="QR43" s="20" t="str">
        <f t="shared" si="284"/>
        <v>*</v>
      </c>
      <c r="QS43" s="33" t="str">
        <f t="shared" si="285"/>
        <v>*</v>
      </c>
      <c r="QT43" s="20" t="str">
        <f t="shared" si="286"/>
        <v>*</v>
      </c>
      <c r="QU43" s="33" t="str">
        <f t="shared" si="287"/>
        <v>*</v>
      </c>
      <c r="QV43" s="20" t="str">
        <f t="shared" si="288"/>
        <v>*</v>
      </c>
      <c r="QW43" s="33" t="str">
        <f t="shared" si="289"/>
        <v>*</v>
      </c>
      <c r="QX43" s="21" t="str">
        <f t="shared" si="290"/>
        <v>*</v>
      </c>
      <c r="QY43" s="21" t="str">
        <f t="shared" si="291"/>
        <v>*</v>
      </c>
      <c r="QZ43" s="20" t="str">
        <f t="shared" si="292"/>
        <v>*</v>
      </c>
      <c r="RA43" s="33" t="str">
        <f t="shared" si="293"/>
        <v>*</v>
      </c>
      <c r="RB43" s="33"/>
      <c r="RC43" s="7"/>
      <c r="RD43" s="337">
        <f t="shared" si="294"/>
        <v>3</v>
      </c>
      <c r="RE43" s="30" t="e">
        <f>#REF!</f>
        <v>#REF!</v>
      </c>
      <c r="RF43" s="63" t="s">
        <v>33</v>
      </c>
      <c r="RG43" s="118" t="str">
        <f t="shared" si="295"/>
        <v>*حا ج محمدی- ******خوشروزاده- *******حبیبی - *خورسند - ***********کاظمی-*********منفرد-****************</v>
      </c>
      <c r="RH43" s="119"/>
      <c r="RI43" s="120">
        <v>3</v>
      </c>
      <c r="RJ43" s="121" t="str">
        <f t="shared" si="296"/>
        <v>***********************************************محبوبی-****حیدری-****</v>
      </c>
      <c r="RK43" s="104"/>
      <c r="RL43" s="337">
        <v>3</v>
      </c>
      <c r="RM43" s="29">
        <f t="shared" si="297"/>
        <v>3</v>
      </c>
      <c r="RN43" s="30" t="e">
        <f>#REF!</f>
        <v>#REF!</v>
      </c>
      <c r="RO43" s="729" t="str">
        <f t="shared" si="298"/>
        <v>*************************************</v>
      </c>
      <c r="RP43" s="731"/>
      <c r="RQ43" s="64" t="s">
        <v>34</v>
      </c>
      <c r="RR43" s="729" t="str">
        <f t="shared" si="299"/>
        <v>**************************************</v>
      </c>
      <c r="RS43" s="730"/>
      <c r="RT43" s="1"/>
      <c r="RU43" s="1"/>
      <c r="RV43" s="29">
        <f t="shared" si="300"/>
        <v>3</v>
      </c>
      <c r="RW43" s="30" t="e">
        <f t="shared" si="301"/>
        <v>#REF!</v>
      </c>
      <c r="RX43" s="764" t="str">
        <f t="shared" si="302"/>
        <v>***************************************</v>
      </c>
      <c r="RY43" s="731"/>
      <c r="RZ43" s="64"/>
      <c r="SA43" s="729" t="str">
        <f t="shared" si="303"/>
        <v>***حیدری-*******************************</v>
      </c>
      <c r="SB43" s="730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</row>
    <row r="44" spans="1:507" s="2" customFormat="1" ht="72" customHeight="1" thickTop="1" thickBot="1">
      <c r="A44" s="385" t="s">
        <v>205</v>
      </c>
      <c r="B44" s="386" t="s">
        <v>130</v>
      </c>
      <c r="C44" s="387"/>
      <c r="D44" s="388"/>
      <c r="E44" s="318" t="s">
        <v>119</v>
      </c>
      <c r="F44" s="331" t="s">
        <v>156</v>
      </c>
      <c r="G44" s="572" t="s">
        <v>194</v>
      </c>
      <c r="H44" s="573"/>
      <c r="I44" s="573"/>
      <c r="J44" s="574"/>
      <c r="K44" s="583" t="s">
        <v>186</v>
      </c>
      <c r="L44" s="583"/>
      <c r="M44" s="583"/>
      <c r="N44" s="595" t="s">
        <v>195</v>
      </c>
      <c r="O44" s="595"/>
      <c r="P44" s="595"/>
      <c r="Q44" s="595" t="s">
        <v>196</v>
      </c>
      <c r="R44" s="595"/>
      <c r="S44" s="596"/>
      <c r="T44" s="592" t="s">
        <v>203</v>
      </c>
      <c r="U44" s="593"/>
      <c r="V44" s="593"/>
      <c r="W44" s="594"/>
      <c r="X44" s="589" t="s">
        <v>200</v>
      </c>
      <c r="Y44" s="590"/>
      <c r="Z44" s="590"/>
      <c r="AA44" s="590"/>
      <c r="AB44" s="591"/>
      <c r="AC44" s="603" t="str">
        <f>RO45</f>
        <v>**********************************نجفی-**</v>
      </c>
      <c r="AD44" s="603"/>
      <c r="AE44" s="603"/>
      <c r="AF44" s="603"/>
      <c r="AG44" s="603"/>
      <c r="AH44" s="603"/>
      <c r="AI44" s="604"/>
      <c r="AJ44" s="605"/>
      <c r="AK44" s="605"/>
      <c r="AL44" s="605"/>
      <c r="AM44" s="605"/>
      <c r="AN44" s="605"/>
      <c r="AO44" s="605"/>
      <c r="AP44" s="605"/>
      <c r="AQ44" s="605"/>
      <c r="AR44" s="606"/>
      <c r="AS44" s="617"/>
      <c r="AT44" s="618"/>
      <c r="AU44" s="618"/>
      <c r="AV44" s="618"/>
      <c r="AW44" s="618"/>
      <c r="AX44" s="619"/>
      <c r="AY44" s="1"/>
      <c r="AZ44" s="1"/>
      <c r="BA44" s="1"/>
      <c r="BB44" s="29">
        <f t="shared" si="304"/>
        <v>4</v>
      </c>
      <c r="BC44" s="159" t="s">
        <v>43</v>
      </c>
      <c r="BD44" s="515" t="s">
        <v>32</v>
      </c>
      <c r="BE44" s="516" t="s">
        <v>32</v>
      </c>
      <c r="BF44" s="515" t="s">
        <v>32</v>
      </c>
      <c r="BG44" s="516" t="s">
        <v>32</v>
      </c>
      <c r="BH44" s="515" t="s">
        <v>32</v>
      </c>
      <c r="BI44" s="516" t="s">
        <v>32</v>
      </c>
      <c r="BJ44" s="515" t="s">
        <v>32</v>
      </c>
      <c r="BK44" s="516" t="s">
        <v>32</v>
      </c>
      <c r="BL44" s="515" t="s">
        <v>32</v>
      </c>
      <c r="BM44" s="516" t="s">
        <v>32</v>
      </c>
      <c r="BN44" s="515" t="s">
        <v>32</v>
      </c>
      <c r="BO44" s="516" t="s">
        <v>32</v>
      </c>
      <c r="BP44" s="515" t="s">
        <v>32</v>
      </c>
      <c r="BQ44" s="516" t="s">
        <v>32</v>
      </c>
      <c r="BR44" s="515" t="s">
        <v>32</v>
      </c>
      <c r="BS44" s="516" t="s">
        <v>32</v>
      </c>
      <c r="BT44" s="515">
        <v>1</v>
      </c>
      <c r="BU44" s="516" t="s">
        <v>32</v>
      </c>
      <c r="BV44" s="515" t="s">
        <v>32</v>
      </c>
      <c r="BW44" s="516" t="s">
        <v>32</v>
      </c>
      <c r="BX44" s="515" t="s">
        <v>32</v>
      </c>
      <c r="BY44" s="516" t="s">
        <v>32</v>
      </c>
      <c r="BZ44" s="515" t="s">
        <v>32</v>
      </c>
      <c r="CA44" s="516" t="s">
        <v>32</v>
      </c>
      <c r="CB44" s="515" t="s">
        <v>32</v>
      </c>
      <c r="CC44" s="516" t="s">
        <v>32</v>
      </c>
      <c r="CD44" s="515" t="s">
        <v>32</v>
      </c>
      <c r="CE44" s="516" t="s">
        <v>32</v>
      </c>
      <c r="CF44" s="515" t="s">
        <v>32</v>
      </c>
      <c r="CG44" s="516" t="s">
        <v>32</v>
      </c>
      <c r="CH44" s="515" t="s">
        <v>32</v>
      </c>
      <c r="CI44" s="516" t="s">
        <v>32</v>
      </c>
      <c r="CJ44" s="515">
        <v>1</v>
      </c>
      <c r="CK44" s="516" t="s">
        <v>32</v>
      </c>
      <c r="CL44" s="515" t="s">
        <v>32</v>
      </c>
      <c r="CM44" s="516" t="s">
        <v>32</v>
      </c>
      <c r="CN44" s="515">
        <v>1</v>
      </c>
      <c r="CO44" s="516" t="s">
        <v>32</v>
      </c>
      <c r="CP44" s="515" t="s">
        <v>32</v>
      </c>
      <c r="CQ44" s="516" t="s">
        <v>32</v>
      </c>
      <c r="CR44" s="515" t="s">
        <v>32</v>
      </c>
      <c r="CS44" s="516" t="s">
        <v>32</v>
      </c>
      <c r="CT44" s="515" t="s">
        <v>32</v>
      </c>
      <c r="CU44" s="516" t="s">
        <v>32</v>
      </c>
      <c r="CV44" s="515" t="s">
        <v>32</v>
      </c>
      <c r="CW44" s="516" t="s">
        <v>32</v>
      </c>
      <c r="CX44" s="515" t="s">
        <v>32</v>
      </c>
      <c r="CY44" s="516" t="s">
        <v>32</v>
      </c>
      <c r="CZ44" s="515" t="s">
        <v>32</v>
      </c>
      <c r="DA44" s="516" t="s">
        <v>32</v>
      </c>
      <c r="DB44" s="515" t="s">
        <v>32</v>
      </c>
      <c r="DC44" s="516" t="s">
        <v>32</v>
      </c>
      <c r="DD44" s="515" t="s">
        <v>32</v>
      </c>
      <c r="DE44" s="516" t="s">
        <v>32</v>
      </c>
      <c r="DF44" s="515" t="s">
        <v>32</v>
      </c>
      <c r="DG44" s="516" t="s">
        <v>32</v>
      </c>
      <c r="DH44" s="515" t="s">
        <v>32</v>
      </c>
      <c r="DI44" s="516" t="s">
        <v>32</v>
      </c>
      <c r="DJ44" s="515" t="s">
        <v>32</v>
      </c>
      <c r="DK44" s="516" t="s">
        <v>32</v>
      </c>
      <c r="DL44" s="515" t="s">
        <v>32</v>
      </c>
      <c r="DM44" s="516" t="s">
        <v>32</v>
      </c>
      <c r="DN44" s="515" t="s">
        <v>32</v>
      </c>
      <c r="DO44" s="516" t="s">
        <v>32</v>
      </c>
      <c r="DP44" s="515" t="s">
        <v>32</v>
      </c>
      <c r="DQ44" s="516" t="s">
        <v>32</v>
      </c>
      <c r="DR44" s="515" t="s">
        <v>32</v>
      </c>
      <c r="DS44" s="516" t="s">
        <v>32</v>
      </c>
      <c r="DT44" s="515" t="s">
        <v>32</v>
      </c>
      <c r="DU44" s="516" t="s">
        <v>32</v>
      </c>
      <c r="DV44" s="515" t="s">
        <v>32</v>
      </c>
      <c r="DW44" s="516" t="s">
        <v>32</v>
      </c>
      <c r="DX44" s="515" t="s">
        <v>32</v>
      </c>
      <c r="DY44" s="516" t="s">
        <v>32</v>
      </c>
      <c r="DZ44" s="515">
        <v>1</v>
      </c>
      <c r="EA44" s="516" t="s">
        <v>32</v>
      </c>
      <c r="EB44" s="515" t="s">
        <v>32</v>
      </c>
      <c r="EC44" s="516" t="s">
        <v>32</v>
      </c>
      <c r="ED44" s="515" t="s">
        <v>32</v>
      </c>
      <c r="EE44" s="516" t="s">
        <v>32</v>
      </c>
      <c r="EF44" s="515" t="s">
        <v>32</v>
      </c>
      <c r="EG44" s="516" t="s">
        <v>32</v>
      </c>
      <c r="EH44" s="515" t="s">
        <v>32</v>
      </c>
      <c r="EI44" s="516" t="s">
        <v>32</v>
      </c>
      <c r="EJ44" s="515" t="s">
        <v>32</v>
      </c>
      <c r="EK44" s="516" t="s">
        <v>32</v>
      </c>
      <c r="EL44" s="515" t="s">
        <v>32</v>
      </c>
      <c r="EM44" s="516" t="s">
        <v>32</v>
      </c>
      <c r="EN44" s="515" t="s">
        <v>32</v>
      </c>
      <c r="EO44" s="516" t="s">
        <v>32</v>
      </c>
      <c r="EP44" s="515" t="s">
        <v>32</v>
      </c>
      <c r="EQ44" s="516" t="s">
        <v>32</v>
      </c>
      <c r="ER44" s="515" t="s">
        <v>32</v>
      </c>
      <c r="ES44" s="516" t="s">
        <v>32</v>
      </c>
      <c r="ET44" s="515" t="s">
        <v>32</v>
      </c>
      <c r="EU44" s="516" t="s">
        <v>32</v>
      </c>
      <c r="EV44" s="515" t="s">
        <v>32</v>
      </c>
      <c r="EW44" s="516" t="s">
        <v>32</v>
      </c>
      <c r="EX44" s="515">
        <v>1</v>
      </c>
      <c r="EY44" s="516" t="s">
        <v>32</v>
      </c>
      <c r="EZ44" s="515" t="s">
        <v>32</v>
      </c>
      <c r="FA44" s="516" t="s">
        <v>32</v>
      </c>
      <c r="FB44" s="515" t="s">
        <v>32</v>
      </c>
      <c r="FC44" s="516" t="s">
        <v>32</v>
      </c>
      <c r="FD44" s="515" t="s">
        <v>32</v>
      </c>
      <c r="FE44" s="516" t="s">
        <v>32</v>
      </c>
      <c r="FF44" s="515" t="s">
        <v>32</v>
      </c>
      <c r="FG44" s="516" t="s">
        <v>32</v>
      </c>
      <c r="FH44" s="515" t="s">
        <v>32</v>
      </c>
      <c r="FI44" s="516" t="s">
        <v>32</v>
      </c>
      <c r="FJ44" s="515" t="s">
        <v>32</v>
      </c>
      <c r="FK44" s="516" t="s">
        <v>32</v>
      </c>
      <c r="FL44" s="515" t="s">
        <v>32</v>
      </c>
      <c r="FM44" s="516" t="s">
        <v>32</v>
      </c>
      <c r="FN44" s="515" t="s">
        <v>32</v>
      </c>
      <c r="FO44" s="516" t="s">
        <v>32</v>
      </c>
      <c r="FP44" s="515" t="s">
        <v>32</v>
      </c>
      <c r="FQ44" s="516" t="s">
        <v>32</v>
      </c>
      <c r="FR44" s="515" t="s">
        <v>32</v>
      </c>
      <c r="FS44" s="516" t="s">
        <v>32</v>
      </c>
      <c r="FT44" s="515" t="s">
        <v>32</v>
      </c>
      <c r="FU44" s="516" t="s">
        <v>32</v>
      </c>
      <c r="FV44" s="515" t="s">
        <v>32</v>
      </c>
      <c r="FW44" s="516" t="s">
        <v>32</v>
      </c>
      <c r="FX44" s="515" t="s">
        <v>32</v>
      </c>
      <c r="FY44" s="516" t="s">
        <v>32</v>
      </c>
      <c r="FZ44" s="554">
        <v>1</v>
      </c>
      <c r="GA44" s="516" t="s">
        <v>32</v>
      </c>
      <c r="GB44" s="515" t="s">
        <v>32</v>
      </c>
      <c r="GC44" s="516" t="s">
        <v>32</v>
      </c>
      <c r="GD44" s="515" t="s">
        <v>32</v>
      </c>
      <c r="GE44" s="516" t="s">
        <v>32</v>
      </c>
      <c r="GF44" s="515" t="s">
        <v>32</v>
      </c>
      <c r="GG44" s="516" t="s">
        <v>32</v>
      </c>
      <c r="GH44" s="515" t="s">
        <v>32</v>
      </c>
      <c r="GI44" s="516" t="s">
        <v>32</v>
      </c>
      <c r="GJ44" s="515" t="s">
        <v>32</v>
      </c>
      <c r="GK44" s="516" t="s">
        <v>32</v>
      </c>
      <c r="GL44" s="515" t="s">
        <v>32</v>
      </c>
      <c r="GM44" s="516" t="s">
        <v>32</v>
      </c>
      <c r="GN44" s="515" t="s">
        <v>32</v>
      </c>
      <c r="GO44" s="516" t="s">
        <v>32</v>
      </c>
      <c r="GP44" s="515" t="s">
        <v>32</v>
      </c>
      <c r="GQ44" s="516" t="s">
        <v>32</v>
      </c>
      <c r="GR44" s="515" t="s">
        <v>32</v>
      </c>
      <c r="GS44" s="516" t="s">
        <v>32</v>
      </c>
      <c r="GT44" s="515" t="s">
        <v>32</v>
      </c>
      <c r="GU44" s="516" t="s">
        <v>32</v>
      </c>
      <c r="GV44" s="515" t="s">
        <v>32</v>
      </c>
      <c r="GW44" s="516" t="s">
        <v>32</v>
      </c>
      <c r="GX44" s="515" t="s">
        <v>32</v>
      </c>
      <c r="GY44" s="516">
        <v>1</v>
      </c>
      <c r="GZ44" s="515" t="s">
        <v>32</v>
      </c>
      <c r="HA44" s="516" t="s">
        <v>32</v>
      </c>
      <c r="HB44" s="515" t="s">
        <v>32</v>
      </c>
      <c r="HC44" s="516" t="s">
        <v>32</v>
      </c>
      <c r="HD44" s="515" t="s">
        <v>32</v>
      </c>
      <c r="HE44" s="516" t="s">
        <v>32</v>
      </c>
      <c r="HF44" s="515" t="s">
        <v>32</v>
      </c>
      <c r="HG44" s="516" t="s">
        <v>32</v>
      </c>
      <c r="HH44" s="515" t="s">
        <v>32</v>
      </c>
      <c r="HI44" s="516" t="s">
        <v>32</v>
      </c>
      <c r="HJ44" s="515" t="s">
        <v>32</v>
      </c>
      <c r="HK44" s="516" t="s">
        <v>32</v>
      </c>
      <c r="HL44" s="515" t="s">
        <v>32</v>
      </c>
      <c r="HM44" s="516" t="s">
        <v>32</v>
      </c>
      <c r="HN44" s="515" t="s">
        <v>32</v>
      </c>
      <c r="HO44" s="516" t="s">
        <v>32</v>
      </c>
      <c r="HP44" s="515" t="s">
        <v>32</v>
      </c>
      <c r="HQ44" s="516" t="s">
        <v>32</v>
      </c>
      <c r="HR44" s="515" t="s">
        <v>32</v>
      </c>
      <c r="HS44" s="516" t="s">
        <v>32</v>
      </c>
      <c r="HT44" s="515" t="s">
        <v>32</v>
      </c>
      <c r="HU44" s="516" t="s">
        <v>32</v>
      </c>
      <c r="HV44" s="515" t="s">
        <v>32</v>
      </c>
      <c r="HW44" s="516" t="s">
        <v>32</v>
      </c>
      <c r="HX44" s="515" t="s">
        <v>32</v>
      </c>
      <c r="HY44" s="516" t="s">
        <v>32</v>
      </c>
      <c r="HZ44" s="515" t="s">
        <v>32</v>
      </c>
      <c r="IA44" s="516" t="s">
        <v>32</v>
      </c>
      <c r="IB44" s="515" t="s">
        <v>32</v>
      </c>
      <c r="IC44" s="516" t="s">
        <v>32</v>
      </c>
      <c r="ID44" s="515" t="s">
        <v>32</v>
      </c>
      <c r="IE44" s="516" t="s">
        <v>32</v>
      </c>
      <c r="IF44" s="515" t="s">
        <v>32</v>
      </c>
      <c r="IG44" s="516" t="s">
        <v>32</v>
      </c>
      <c r="IH44" s="515" t="s">
        <v>32</v>
      </c>
      <c r="II44" s="516" t="s">
        <v>32</v>
      </c>
      <c r="IJ44" s="421" t="s">
        <v>32</v>
      </c>
      <c r="IK44" s="516" t="s">
        <v>32</v>
      </c>
      <c r="IL44" s="515" t="s">
        <v>32</v>
      </c>
      <c r="IM44" s="516" t="s">
        <v>32</v>
      </c>
      <c r="IN44" s="421">
        <v>1</v>
      </c>
      <c r="IO44" s="516" t="s">
        <v>32</v>
      </c>
      <c r="IP44" s="515" t="s">
        <v>32</v>
      </c>
      <c r="IQ44" s="516" t="s">
        <v>32</v>
      </c>
      <c r="IR44" s="515" t="s">
        <v>32</v>
      </c>
      <c r="IS44" s="516" t="s">
        <v>32</v>
      </c>
      <c r="IT44" s="515" t="s">
        <v>32</v>
      </c>
      <c r="IU44" s="516" t="s">
        <v>32</v>
      </c>
      <c r="IV44" s="515" t="s">
        <v>32</v>
      </c>
      <c r="IW44" s="516" t="s">
        <v>32</v>
      </c>
      <c r="IX44" s="515" t="s">
        <v>32</v>
      </c>
      <c r="IY44" s="516" t="s">
        <v>32</v>
      </c>
      <c r="IZ44" s="515" t="s">
        <v>32</v>
      </c>
      <c r="JA44" s="516" t="s">
        <v>32</v>
      </c>
      <c r="JB44" s="60"/>
      <c r="JC44" s="61"/>
      <c r="JD44" s="7"/>
      <c r="JE44" s="7"/>
      <c r="JF44" s="29">
        <f t="shared" si="110"/>
        <v>4</v>
      </c>
      <c r="JG44" s="159" t="s">
        <v>43</v>
      </c>
      <c r="JH44" s="32" t="str">
        <f t="shared" si="111"/>
        <v>*</v>
      </c>
      <c r="JI44" s="33" t="str">
        <f t="shared" si="112"/>
        <v>*</v>
      </c>
      <c r="JJ44" s="32" t="str">
        <f t="shared" si="113"/>
        <v>*</v>
      </c>
      <c r="JK44" s="33" t="str">
        <f t="shared" si="114"/>
        <v>*</v>
      </c>
      <c r="JL44" s="32" t="str">
        <f t="shared" si="115"/>
        <v>*</v>
      </c>
      <c r="JM44" s="33" t="str">
        <f t="shared" si="116"/>
        <v>*</v>
      </c>
      <c r="JN44" s="32" t="str">
        <f t="shared" si="117"/>
        <v>*</v>
      </c>
      <c r="JO44" s="33" t="str">
        <f t="shared" si="118"/>
        <v>*</v>
      </c>
      <c r="JP44" s="32" t="str">
        <f t="shared" si="119"/>
        <v>*</v>
      </c>
      <c r="JQ44" s="33" t="str">
        <f t="shared" si="120"/>
        <v>*</v>
      </c>
      <c r="JR44" s="32" t="str">
        <f t="shared" si="121"/>
        <v>*</v>
      </c>
      <c r="JS44" s="33" t="str">
        <f t="shared" si="122"/>
        <v>*</v>
      </c>
      <c r="JT44" s="32" t="str">
        <f t="shared" si="123"/>
        <v>*</v>
      </c>
      <c r="JU44" s="33" t="str">
        <f t="shared" si="124"/>
        <v>*</v>
      </c>
      <c r="JV44" s="32" t="str">
        <f t="shared" si="125"/>
        <v>*</v>
      </c>
      <c r="JW44" s="33" t="str">
        <f t="shared" si="126"/>
        <v>*</v>
      </c>
      <c r="JX44" s="32" t="str">
        <f t="shared" si="127"/>
        <v xml:space="preserve">خوشروزاده- </v>
      </c>
      <c r="JY44" s="33" t="str">
        <f t="shared" si="128"/>
        <v>*</v>
      </c>
      <c r="JZ44" s="32" t="str">
        <f t="shared" si="129"/>
        <v>*</v>
      </c>
      <c r="KA44" s="33" t="str">
        <f t="shared" si="130"/>
        <v>*</v>
      </c>
      <c r="KB44" s="32" t="str">
        <f t="shared" si="131"/>
        <v>*</v>
      </c>
      <c r="KC44" s="33" t="str">
        <f t="shared" si="132"/>
        <v>*</v>
      </c>
      <c r="KD44" s="32" t="str">
        <f t="shared" si="133"/>
        <v>*</v>
      </c>
      <c r="KE44" s="33" t="str">
        <f t="shared" si="134"/>
        <v>*</v>
      </c>
      <c r="KF44" s="32" t="str">
        <f t="shared" si="135"/>
        <v>*</v>
      </c>
      <c r="KG44" s="33" t="str">
        <f t="shared" si="136"/>
        <v>*</v>
      </c>
      <c r="KH44" s="32" t="str">
        <f t="shared" si="137"/>
        <v>*</v>
      </c>
      <c r="KI44" s="33" t="str">
        <f t="shared" si="138"/>
        <v>*</v>
      </c>
      <c r="KJ44" s="32" t="str">
        <f t="shared" si="139"/>
        <v>*</v>
      </c>
      <c r="KK44" s="33" t="str">
        <f t="shared" si="140"/>
        <v>*</v>
      </c>
      <c r="KL44" s="32" t="str">
        <f t="shared" si="141"/>
        <v>*</v>
      </c>
      <c r="KM44" s="33" t="str">
        <f t="shared" si="142"/>
        <v>*</v>
      </c>
      <c r="KN44" s="32" t="str">
        <f t="shared" si="143"/>
        <v xml:space="preserve">حبیبی - </v>
      </c>
      <c r="KO44" s="33" t="str">
        <f t="shared" si="144"/>
        <v>*</v>
      </c>
      <c r="KP44" s="32" t="str">
        <f t="shared" si="145"/>
        <v>*</v>
      </c>
      <c r="KQ44" s="33" t="str">
        <f t="shared" si="146"/>
        <v>*</v>
      </c>
      <c r="KR44" s="32" t="str">
        <f t="shared" si="147"/>
        <v xml:space="preserve">خورسند - </v>
      </c>
      <c r="KS44" s="33" t="str">
        <f t="shared" si="148"/>
        <v>*</v>
      </c>
      <c r="KT44" s="32" t="str">
        <f t="shared" si="149"/>
        <v>*</v>
      </c>
      <c r="KU44" s="33" t="str">
        <f t="shared" si="150"/>
        <v>*</v>
      </c>
      <c r="KV44" s="32" t="str">
        <f t="shared" si="151"/>
        <v>*</v>
      </c>
      <c r="KW44" s="33" t="str">
        <f t="shared" si="152"/>
        <v>*</v>
      </c>
      <c r="KX44" s="32" t="str">
        <f t="shared" si="153"/>
        <v>*</v>
      </c>
      <c r="KY44" s="32" t="str">
        <f t="shared" si="154"/>
        <v>*</v>
      </c>
      <c r="KZ44" s="32" t="str">
        <f t="shared" si="155"/>
        <v>*</v>
      </c>
      <c r="LA44" s="32" t="str">
        <f t="shared" si="156"/>
        <v>*</v>
      </c>
      <c r="LB44" s="20" t="str">
        <f t="shared" si="157"/>
        <v>*</v>
      </c>
      <c r="LC44" s="33" t="str">
        <f t="shared" si="158"/>
        <v>*</v>
      </c>
      <c r="LD44" s="20" t="str">
        <f t="shared" si="159"/>
        <v>*</v>
      </c>
      <c r="LE44" s="33" t="str">
        <f t="shared" si="160"/>
        <v>*</v>
      </c>
      <c r="LF44" s="20" t="str">
        <f t="shared" si="161"/>
        <v>*</v>
      </c>
      <c r="LG44" s="20" t="str">
        <f t="shared" si="162"/>
        <v>*</v>
      </c>
      <c r="LH44" s="20" t="str">
        <f t="shared" si="163"/>
        <v>*</v>
      </c>
      <c r="LI44" s="33" t="str">
        <f t="shared" si="164"/>
        <v>*</v>
      </c>
      <c r="LJ44" s="20" t="str">
        <f t="shared" si="165"/>
        <v>*</v>
      </c>
      <c r="LK44" s="33" t="str">
        <f t="shared" si="166"/>
        <v>*</v>
      </c>
      <c r="LL44" s="20" t="str">
        <f t="shared" si="167"/>
        <v>*</v>
      </c>
      <c r="LM44" s="33" t="str">
        <f t="shared" si="168"/>
        <v>*</v>
      </c>
      <c r="LN44" s="20" t="str">
        <f t="shared" si="169"/>
        <v>*</v>
      </c>
      <c r="LO44" s="33" t="str">
        <f t="shared" si="170"/>
        <v>*</v>
      </c>
      <c r="LP44" s="20" t="str">
        <f t="shared" si="171"/>
        <v>*</v>
      </c>
      <c r="LQ44" s="20" t="str">
        <f t="shared" si="172"/>
        <v>*</v>
      </c>
      <c r="LR44" s="20" t="str">
        <f t="shared" si="173"/>
        <v>*</v>
      </c>
      <c r="LS44" s="20" t="str">
        <f t="shared" si="174"/>
        <v>*</v>
      </c>
      <c r="LT44" s="20" t="str">
        <f t="shared" si="175"/>
        <v>*</v>
      </c>
      <c r="LU44" s="20" t="str">
        <f t="shared" si="176"/>
        <v>*</v>
      </c>
      <c r="LV44" s="20" t="str">
        <f t="shared" si="177"/>
        <v>*</v>
      </c>
      <c r="LW44" s="20" t="str">
        <f t="shared" si="178"/>
        <v>*</v>
      </c>
      <c r="LX44" s="20" t="str">
        <f t="shared" si="179"/>
        <v>*</v>
      </c>
      <c r="LY44" s="20" t="str">
        <f t="shared" si="180"/>
        <v>*</v>
      </c>
      <c r="LZ44" s="20" t="str">
        <f t="shared" si="181"/>
        <v>*</v>
      </c>
      <c r="MA44" s="33" t="str">
        <f t="shared" si="182"/>
        <v>*</v>
      </c>
      <c r="MB44" s="20" t="str">
        <f t="shared" si="183"/>
        <v>کاظمی-</v>
      </c>
      <c r="MC44" s="33" t="str">
        <f t="shared" si="184"/>
        <v>*</v>
      </c>
      <c r="MD44" s="20" t="str">
        <f t="shared" si="185"/>
        <v>*</v>
      </c>
      <c r="ME44" s="33" t="str">
        <f t="shared" si="186"/>
        <v>*</v>
      </c>
      <c r="MF44" s="20" t="str">
        <f t="shared" si="187"/>
        <v>*</v>
      </c>
      <c r="MG44" s="33" t="str">
        <f t="shared" si="188"/>
        <v>*</v>
      </c>
      <c r="MH44" s="20" t="str">
        <f t="shared" si="189"/>
        <v>*</v>
      </c>
      <c r="MI44" s="33" t="str">
        <f t="shared" si="190"/>
        <v>*</v>
      </c>
      <c r="MJ44" s="20" t="str">
        <f t="shared" si="191"/>
        <v>*</v>
      </c>
      <c r="MK44" s="33" t="str">
        <f t="shared" si="192"/>
        <v>*</v>
      </c>
      <c r="ML44" s="20" t="str">
        <f t="shared" si="193"/>
        <v>*</v>
      </c>
      <c r="MM44" s="33" t="str">
        <f t="shared" si="194"/>
        <v>*</v>
      </c>
      <c r="MN44" s="20" t="str">
        <f t="shared" si="195"/>
        <v>*</v>
      </c>
      <c r="MO44" s="33" t="str">
        <f t="shared" si="196"/>
        <v>*</v>
      </c>
      <c r="MP44" s="20" t="str">
        <f t="shared" si="197"/>
        <v>*</v>
      </c>
      <c r="MQ44" s="33" t="str">
        <f t="shared" si="198"/>
        <v>*</v>
      </c>
      <c r="MR44" s="20" t="str">
        <f t="shared" si="199"/>
        <v>*</v>
      </c>
      <c r="MS44" s="33" t="str">
        <f t="shared" si="200"/>
        <v>*</v>
      </c>
      <c r="MT44" s="20" t="str">
        <f t="shared" si="201"/>
        <v>*</v>
      </c>
      <c r="MU44" s="33" t="str">
        <f t="shared" si="202"/>
        <v>*</v>
      </c>
      <c r="MV44" s="175" t="str">
        <f t="shared" si="203"/>
        <v>*</v>
      </c>
      <c r="MW44" s="176" t="str">
        <f t="shared" si="204"/>
        <v>*</v>
      </c>
      <c r="MX44" s="175" t="str">
        <f t="shared" si="205"/>
        <v>*</v>
      </c>
      <c r="MY44" s="176" t="str">
        <f t="shared" si="206"/>
        <v>*</v>
      </c>
      <c r="MZ44" s="175" t="str">
        <f t="shared" si="305"/>
        <v>منفرد-</v>
      </c>
      <c r="NA44" s="175" t="str">
        <f t="shared" si="306"/>
        <v>*</v>
      </c>
      <c r="NB44" s="175" t="str">
        <f t="shared" si="307"/>
        <v>*</v>
      </c>
      <c r="NC44" s="175" t="str">
        <f t="shared" si="308"/>
        <v>*</v>
      </c>
      <c r="ND44" s="176" t="str">
        <f t="shared" si="309"/>
        <v>*</v>
      </c>
      <c r="NE44" s="176" t="str">
        <f t="shared" si="310"/>
        <v>*</v>
      </c>
      <c r="NF44" s="176" t="str">
        <f t="shared" si="311"/>
        <v>*</v>
      </c>
      <c r="NG44" s="176" t="str">
        <f t="shared" si="312"/>
        <v>*</v>
      </c>
      <c r="NH44" s="175" t="str">
        <f t="shared" si="209"/>
        <v>*</v>
      </c>
      <c r="NI44" s="176" t="str">
        <f t="shared" si="210"/>
        <v>*</v>
      </c>
      <c r="NJ44" s="175" t="str">
        <f t="shared" si="211"/>
        <v>*</v>
      </c>
      <c r="NK44" s="176" t="str">
        <f t="shared" si="212"/>
        <v>*</v>
      </c>
      <c r="NL44" s="175" t="str">
        <f t="shared" si="213"/>
        <v>*</v>
      </c>
      <c r="NM44" s="176" t="str">
        <f t="shared" si="214"/>
        <v>*</v>
      </c>
      <c r="NN44" s="175" t="str">
        <f t="shared" si="215"/>
        <v>*</v>
      </c>
      <c r="NO44" s="176" t="str">
        <f t="shared" si="216"/>
        <v>*</v>
      </c>
      <c r="NP44" s="175" t="str">
        <f t="shared" si="217"/>
        <v>*</v>
      </c>
      <c r="NQ44" s="176" t="str">
        <f t="shared" si="218"/>
        <v>*</v>
      </c>
      <c r="NR44" s="175" t="str">
        <f t="shared" si="219"/>
        <v>*</v>
      </c>
      <c r="NS44" s="176" t="str">
        <f t="shared" si="220"/>
        <v>*</v>
      </c>
      <c r="NT44" s="175" t="str">
        <f t="shared" si="221"/>
        <v>*</v>
      </c>
      <c r="NU44" s="176" t="str">
        <f t="shared" si="222"/>
        <v>*</v>
      </c>
      <c r="NV44" s="175" t="str">
        <f t="shared" si="223"/>
        <v>*</v>
      </c>
      <c r="NW44" s="176" t="str">
        <f t="shared" si="224"/>
        <v>*</v>
      </c>
      <c r="NX44" s="175" t="str">
        <f t="shared" si="225"/>
        <v>*</v>
      </c>
      <c r="NY44" s="176" t="str">
        <f t="shared" si="226"/>
        <v>*</v>
      </c>
      <c r="NZ44" s="175" t="str">
        <f t="shared" si="227"/>
        <v>*</v>
      </c>
      <c r="OA44" s="176" t="str">
        <f t="shared" si="228"/>
        <v>*</v>
      </c>
      <c r="OB44" s="175" t="str">
        <f t="shared" si="229"/>
        <v>محبوبی-</v>
      </c>
      <c r="OC44" s="175" t="str">
        <f t="shared" si="313"/>
        <v>*</v>
      </c>
      <c r="OD44" s="175" t="str">
        <f t="shared" si="230"/>
        <v>*</v>
      </c>
      <c r="OE44" s="175" t="str">
        <f t="shared" si="231"/>
        <v>*</v>
      </c>
      <c r="OF44" s="175" t="str">
        <f t="shared" si="232"/>
        <v>*</v>
      </c>
      <c r="OG44" s="176" t="str">
        <f t="shared" si="233"/>
        <v>*</v>
      </c>
      <c r="OH44" s="175" t="str">
        <f t="shared" si="234"/>
        <v>*</v>
      </c>
      <c r="OI44" s="176" t="str">
        <f t="shared" si="235"/>
        <v>*</v>
      </c>
      <c r="OJ44" s="175" t="str">
        <f t="shared" si="236"/>
        <v>*</v>
      </c>
      <c r="OK44" s="176" t="str">
        <f t="shared" si="314"/>
        <v>*</v>
      </c>
      <c r="OL44" s="175" t="str">
        <f t="shared" si="315"/>
        <v>*</v>
      </c>
      <c r="OM44" s="176" t="str">
        <f t="shared" si="316"/>
        <v>*</v>
      </c>
      <c r="ON44" s="175" t="str">
        <f t="shared" si="317"/>
        <v>*</v>
      </c>
      <c r="OO44" s="176" t="str">
        <f t="shared" si="318"/>
        <v>*</v>
      </c>
      <c r="OP44" s="175" t="str">
        <f t="shared" si="319"/>
        <v>*</v>
      </c>
      <c r="OQ44" s="176" t="str">
        <f t="shared" si="320"/>
        <v>*</v>
      </c>
      <c r="OR44" s="29">
        <f t="shared" si="239"/>
        <v>4</v>
      </c>
      <c r="OS44" s="30" t="str">
        <f t="shared" ref="OS44:OS71" si="329">BC5</f>
        <v>چهارشنبه</v>
      </c>
      <c r="OT44" s="20" t="str">
        <f t="shared" si="321"/>
        <v>*</v>
      </c>
      <c r="OU44" s="20" t="str">
        <f t="shared" si="322"/>
        <v>*</v>
      </c>
      <c r="OV44" s="20" t="str">
        <f t="shared" si="323"/>
        <v>*</v>
      </c>
      <c r="OW44" s="20" t="str">
        <f t="shared" si="324"/>
        <v>*</v>
      </c>
      <c r="OX44" s="20" t="str">
        <f t="shared" si="325"/>
        <v>*</v>
      </c>
      <c r="OY44" s="20" t="str">
        <f t="shared" si="328"/>
        <v>*</v>
      </c>
      <c r="OZ44" s="20" t="str">
        <f t="shared" si="326"/>
        <v>*</v>
      </c>
      <c r="PA44" s="20" t="str">
        <f t="shared" si="327"/>
        <v>حیدری-</v>
      </c>
      <c r="PB44" s="20" t="str">
        <f t="shared" si="242"/>
        <v>*</v>
      </c>
      <c r="PC44" s="33" t="str">
        <f t="shared" si="243"/>
        <v>*</v>
      </c>
      <c r="PD44" s="20" t="str">
        <f t="shared" si="244"/>
        <v>*</v>
      </c>
      <c r="PE44" s="33" t="str">
        <f t="shared" si="245"/>
        <v>*</v>
      </c>
      <c r="PF44" s="20" t="str">
        <f t="shared" si="246"/>
        <v>*</v>
      </c>
      <c r="PG44" s="33" t="str">
        <f t="shared" si="247"/>
        <v>*</v>
      </c>
      <c r="PH44" s="20" t="str">
        <f t="shared" si="248"/>
        <v>*</v>
      </c>
      <c r="PI44" s="33" t="str">
        <f t="shared" si="249"/>
        <v>*</v>
      </c>
      <c r="PJ44" s="20" t="str">
        <f t="shared" si="250"/>
        <v>*</v>
      </c>
      <c r="PK44" s="33" t="str">
        <f t="shared" si="251"/>
        <v>*</v>
      </c>
      <c r="PL44" s="20" t="str">
        <f t="shared" si="252"/>
        <v>*</v>
      </c>
      <c r="PM44" s="33" t="str">
        <f t="shared" si="253"/>
        <v>*</v>
      </c>
      <c r="PN44" s="20" t="str">
        <f t="shared" si="254"/>
        <v>*</v>
      </c>
      <c r="PO44" s="33" t="str">
        <f t="shared" si="255"/>
        <v>*</v>
      </c>
      <c r="PP44" s="20" t="str">
        <f t="shared" si="256"/>
        <v>*</v>
      </c>
      <c r="PQ44" s="33" t="str">
        <f t="shared" si="257"/>
        <v>*</v>
      </c>
      <c r="PR44" s="20" t="str">
        <f t="shared" si="258"/>
        <v>*</v>
      </c>
      <c r="PS44" s="33" t="str">
        <f t="shared" si="259"/>
        <v>*</v>
      </c>
      <c r="PT44" s="20" t="str">
        <f t="shared" si="260"/>
        <v>*</v>
      </c>
      <c r="PU44" s="33" t="str">
        <f t="shared" si="261"/>
        <v>*</v>
      </c>
      <c r="PV44" s="20" t="str">
        <f t="shared" si="262"/>
        <v>*</v>
      </c>
      <c r="PW44" s="33" t="str">
        <f t="shared" si="263"/>
        <v>*</v>
      </c>
      <c r="PX44" s="20" t="str">
        <f t="shared" si="264"/>
        <v>*</v>
      </c>
      <c r="PY44" s="33" t="str">
        <f t="shared" si="265"/>
        <v>*</v>
      </c>
      <c r="PZ44" s="20" t="str">
        <f t="shared" si="266"/>
        <v>*</v>
      </c>
      <c r="QA44" s="33" t="str">
        <f t="shared" si="267"/>
        <v>*</v>
      </c>
      <c r="QB44" s="20" t="str">
        <f t="shared" si="268"/>
        <v>*</v>
      </c>
      <c r="QC44" s="33" t="str">
        <f t="shared" si="269"/>
        <v>*</v>
      </c>
      <c r="QD44" s="20" t="str">
        <f t="shared" si="270"/>
        <v>*</v>
      </c>
      <c r="QE44" s="33" t="str">
        <f t="shared" si="271"/>
        <v>*</v>
      </c>
      <c r="QF44" s="20" t="str">
        <f t="shared" si="272"/>
        <v>*</v>
      </c>
      <c r="QG44" s="33" t="str">
        <f t="shared" si="273"/>
        <v>*</v>
      </c>
      <c r="QH44" s="20" t="str">
        <f t="shared" si="274"/>
        <v>*</v>
      </c>
      <c r="QI44" s="33" t="str">
        <f t="shared" si="275"/>
        <v>*</v>
      </c>
      <c r="QJ44" s="20" t="str">
        <f t="shared" si="276"/>
        <v>*</v>
      </c>
      <c r="QK44" s="33" t="str">
        <f t="shared" si="277"/>
        <v>*</v>
      </c>
      <c r="QL44" s="20" t="str">
        <f t="shared" si="278"/>
        <v>*</v>
      </c>
      <c r="QM44" s="33" t="str">
        <f t="shared" si="279"/>
        <v>*</v>
      </c>
      <c r="QN44" s="20" t="str">
        <f t="shared" si="280"/>
        <v>جعفری-</v>
      </c>
      <c r="QO44" s="33" t="str">
        <f t="shared" si="281"/>
        <v>*</v>
      </c>
      <c r="QP44" s="20" t="str">
        <f t="shared" si="282"/>
        <v>*</v>
      </c>
      <c r="QQ44" s="33" t="str">
        <f t="shared" si="283"/>
        <v>*</v>
      </c>
      <c r="QR44" s="20" t="str">
        <f t="shared" si="284"/>
        <v>*</v>
      </c>
      <c r="QS44" s="33" t="str">
        <f t="shared" si="285"/>
        <v>*</v>
      </c>
      <c r="QT44" s="20" t="str">
        <f t="shared" si="286"/>
        <v>*</v>
      </c>
      <c r="QU44" s="33" t="str">
        <f t="shared" si="287"/>
        <v>*</v>
      </c>
      <c r="QV44" s="20" t="str">
        <f t="shared" si="288"/>
        <v>*</v>
      </c>
      <c r="QW44" s="33" t="str">
        <f t="shared" si="289"/>
        <v>*</v>
      </c>
      <c r="QX44" s="21" t="str">
        <f t="shared" si="290"/>
        <v>*</v>
      </c>
      <c r="QY44" s="21" t="str">
        <f t="shared" si="291"/>
        <v>*</v>
      </c>
      <c r="QZ44" s="20" t="str">
        <f t="shared" si="292"/>
        <v>*</v>
      </c>
      <c r="RA44" s="33" t="str">
        <f t="shared" si="293"/>
        <v>*</v>
      </c>
      <c r="RB44" s="33"/>
      <c r="RC44" s="7"/>
      <c r="RD44" s="337">
        <f t="shared" si="294"/>
        <v>4</v>
      </c>
      <c r="RE44" s="30" t="str">
        <f t="shared" ref="RE44:RE71" si="330">BC5</f>
        <v>چهارشنبه</v>
      </c>
      <c r="RF44" s="63" t="s">
        <v>33</v>
      </c>
      <c r="RG44" s="118" t="str">
        <f t="shared" si="295"/>
        <v>********خوشروزاده- *******حبیبی - *خورسند - ***********کاظمی-*********منفرد-******محبوبی-*********</v>
      </c>
      <c r="RH44" s="119"/>
      <c r="RI44" s="122">
        <v>4</v>
      </c>
      <c r="RJ44" s="121" t="str">
        <f t="shared" si="296"/>
        <v>****************************************************حیدری-****</v>
      </c>
      <c r="RK44" s="104"/>
      <c r="RL44" s="337">
        <v>4</v>
      </c>
      <c r="RM44" s="29">
        <f t="shared" si="297"/>
        <v>4</v>
      </c>
      <c r="RN44" s="30" t="str">
        <f t="shared" ref="RN44:RN71" si="331">BC5</f>
        <v>چهارشنبه</v>
      </c>
      <c r="RO44" s="729" t="str">
        <f t="shared" si="298"/>
        <v>************************************جعفری-</v>
      </c>
      <c r="RP44" s="731"/>
      <c r="RQ44" s="64" t="s">
        <v>34</v>
      </c>
      <c r="RR44" s="729" t="str">
        <f t="shared" si="299"/>
        <v>**************************************</v>
      </c>
      <c r="RS44" s="730"/>
      <c r="RT44" s="1"/>
      <c r="RU44" s="1"/>
      <c r="RV44" s="29">
        <f t="shared" si="300"/>
        <v>4</v>
      </c>
      <c r="RW44" s="30" t="str">
        <f t="shared" si="301"/>
        <v>چهارشنبه</v>
      </c>
      <c r="RX44" s="764" t="str">
        <f t="shared" si="302"/>
        <v>********************************جعفری-******</v>
      </c>
      <c r="RY44" s="731"/>
      <c r="RZ44" s="64"/>
      <c r="SA44" s="729" t="str">
        <f t="shared" si="303"/>
        <v>***حیدری-*******************************</v>
      </c>
      <c r="SB44" s="730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</row>
    <row r="45" spans="1:507" s="2" customFormat="1" ht="72" customHeight="1" thickBot="1">
      <c r="A45" s="389" t="s">
        <v>29</v>
      </c>
      <c r="B45" s="390"/>
      <c r="C45" s="391"/>
      <c r="D45" s="392"/>
      <c r="E45" s="319" t="s">
        <v>108</v>
      </c>
      <c r="F45" s="320" t="s">
        <v>34</v>
      </c>
      <c r="G45" s="575" t="s">
        <v>73</v>
      </c>
      <c r="H45" s="576"/>
      <c r="I45" s="576"/>
      <c r="J45" s="577"/>
      <c r="K45" s="597" t="s">
        <v>73</v>
      </c>
      <c r="L45" s="597"/>
      <c r="M45" s="597"/>
      <c r="N45" s="597" t="s">
        <v>348</v>
      </c>
      <c r="O45" s="597"/>
      <c r="P45" s="597"/>
      <c r="Q45" s="597" t="s">
        <v>348</v>
      </c>
      <c r="R45" s="597"/>
      <c r="S45" s="598"/>
      <c r="T45" s="584"/>
      <c r="U45" s="585"/>
      <c r="V45" s="585"/>
      <c r="W45" s="586"/>
      <c r="X45" s="587" t="s">
        <v>351</v>
      </c>
      <c r="Y45" s="587"/>
      <c r="Z45" s="587"/>
      <c r="AA45" s="587"/>
      <c r="AB45" s="588"/>
      <c r="AC45" s="599" t="str">
        <f>RO9</f>
        <v>***********</v>
      </c>
      <c r="AD45" s="600"/>
      <c r="AE45" s="600"/>
      <c r="AF45" s="600"/>
      <c r="AG45" s="600"/>
      <c r="AH45" s="600"/>
      <c r="AI45" s="601"/>
      <c r="AJ45" s="602"/>
      <c r="AK45" s="587"/>
      <c r="AL45" s="587"/>
      <c r="AM45" s="587"/>
      <c r="AN45" s="587"/>
      <c r="AO45" s="587"/>
      <c r="AP45" s="587"/>
      <c r="AQ45" s="587"/>
      <c r="AR45" s="588"/>
      <c r="AS45" s="620"/>
      <c r="AT45" s="621"/>
      <c r="AU45" s="621"/>
      <c r="AV45" s="621"/>
      <c r="AW45" s="621"/>
      <c r="AX45" s="622"/>
      <c r="AY45" s="1"/>
      <c r="AZ45" s="1"/>
      <c r="BA45" s="1"/>
      <c r="BB45" s="29">
        <f t="shared" si="304"/>
        <v>5</v>
      </c>
      <c r="BC45" s="159" t="s">
        <v>226</v>
      </c>
      <c r="BD45" s="515" t="s">
        <v>32</v>
      </c>
      <c r="BE45" s="516" t="s">
        <v>32</v>
      </c>
      <c r="BF45" s="515" t="s">
        <v>32</v>
      </c>
      <c r="BG45" s="516" t="s">
        <v>32</v>
      </c>
      <c r="BH45" s="515" t="s">
        <v>32</v>
      </c>
      <c r="BI45" s="516" t="s">
        <v>32</v>
      </c>
      <c r="BJ45" s="515" t="s">
        <v>32</v>
      </c>
      <c r="BK45" s="516" t="s">
        <v>32</v>
      </c>
      <c r="BL45" s="515" t="s">
        <v>32</v>
      </c>
      <c r="BM45" s="516" t="s">
        <v>32</v>
      </c>
      <c r="BN45" s="515" t="s">
        <v>32</v>
      </c>
      <c r="BO45" s="516" t="s">
        <v>32</v>
      </c>
      <c r="BP45" s="515" t="s">
        <v>32</v>
      </c>
      <c r="BQ45" s="516" t="s">
        <v>32</v>
      </c>
      <c r="BR45" s="515" t="s">
        <v>32</v>
      </c>
      <c r="BS45" s="516" t="s">
        <v>32</v>
      </c>
      <c r="BT45" s="515">
        <v>1</v>
      </c>
      <c r="BU45" s="516" t="s">
        <v>32</v>
      </c>
      <c r="BV45" s="515" t="s">
        <v>32</v>
      </c>
      <c r="BW45" s="516" t="s">
        <v>32</v>
      </c>
      <c r="BX45" s="515" t="s">
        <v>32</v>
      </c>
      <c r="BY45" s="516" t="s">
        <v>32</v>
      </c>
      <c r="BZ45" s="515" t="s">
        <v>32</v>
      </c>
      <c r="CA45" s="516" t="s">
        <v>32</v>
      </c>
      <c r="CB45" s="515" t="s">
        <v>32</v>
      </c>
      <c r="CC45" s="516" t="s">
        <v>32</v>
      </c>
      <c r="CD45" s="515" t="s">
        <v>32</v>
      </c>
      <c r="CE45" s="516" t="s">
        <v>32</v>
      </c>
      <c r="CF45" s="515" t="s">
        <v>32</v>
      </c>
      <c r="CG45" s="516" t="s">
        <v>32</v>
      </c>
      <c r="CH45" s="515" t="s">
        <v>32</v>
      </c>
      <c r="CI45" s="516" t="s">
        <v>32</v>
      </c>
      <c r="CJ45" s="515">
        <v>1</v>
      </c>
      <c r="CK45" s="516">
        <v>1</v>
      </c>
      <c r="CL45" s="515" t="s">
        <v>32</v>
      </c>
      <c r="CM45" s="516" t="s">
        <v>32</v>
      </c>
      <c r="CN45" s="515">
        <v>1</v>
      </c>
      <c r="CO45" s="516" t="s">
        <v>32</v>
      </c>
      <c r="CP45" s="515" t="s">
        <v>32</v>
      </c>
      <c r="CQ45" s="516" t="s">
        <v>32</v>
      </c>
      <c r="CR45" s="515" t="s">
        <v>32</v>
      </c>
      <c r="CS45" s="516" t="s">
        <v>32</v>
      </c>
      <c r="CT45" s="515" t="s">
        <v>32</v>
      </c>
      <c r="CU45" s="516" t="s">
        <v>32</v>
      </c>
      <c r="CV45" s="515" t="s">
        <v>32</v>
      </c>
      <c r="CW45" s="516" t="s">
        <v>32</v>
      </c>
      <c r="CX45" s="515" t="s">
        <v>32</v>
      </c>
      <c r="CY45" s="516" t="s">
        <v>32</v>
      </c>
      <c r="CZ45" s="515" t="s">
        <v>32</v>
      </c>
      <c r="DA45" s="516" t="s">
        <v>32</v>
      </c>
      <c r="DB45" s="515" t="s">
        <v>32</v>
      </c>
      <c r="DC45" s="516" t="s">
        <v>32</v>
      </c>
      <c r="DD45" s="515" t="s">
        <v>32</v>
      </c>
      <c r="DE45" s="516" t="s">
        <v>32</v>
      </c>
      <c r="DF45" s="515" t="s">
        <v>32</v>
      </c>
      <c r="DG45" s="516" t="s">
        <v>32</v>
      </c>
      <c r="DH45" s="515" t="s">
        <v>32</v>
      </c>
      <c r="DI45" s="516" t="s">
        <v>32</v>
      </c>
      <c r="DJ45" s="515" t="s">
        <v>32</v>
      </c>
      <c r="DK45" s="516" t="s">
        <v>32</v>
      </c>
      <c r="DL45" s="515" t="s">
        <v>32</v>
      </c>
      <c r="DM45" s="516" t="s">
        <v>32</v>
      </c>
      <c r="DN45" s="515" t="s">
        <v>32</v>
      </c>
      <c r="DO45" s="516" t="s">
        <v>32</v>
      </c>
      <c r="DP45" s="515" t="s">
        <v>32</v>
      </c>
      <c r="DQ45" s="516" t="s">
        <v>32</v>
      </c>
      <c r="DR45" s="515" t="s">
        <v>32</v>
      </c>
      <c r="DS45" s="516" t="s">
        <v>32</v>
      </c>
      <c r="DT45" s="515" t="s">
        <v>32</v>
      </c>
      <c r="DU45" s="516" t="s">
        <v>32</v>
      </c>
      <c r="DV45" s="515" t="s">
        <v>32</v>
      </c>
      <c r="DW45" s="516" t="s">
        <v>32</v>
      </c>
      <c r="DX45" s="515" t="s">
        <v>32</v>
      </c>
      <c r="DY45" s="516" t="s">
        <v>32</v>
      </c>
      <c r="DZ45" s="515">
        <v>1</v>
      </c>
      <c r="EA45" s="516" t="s">
        <v>32</v>
      </c>
      <c r="EB45" s="515" t="s">
        <v>32</v>
      </c>
      <c r="EC45" s="516" t="s">
        <v>32</v>
      </c>
      <c r="ED45" s="515" t="s">
        <v>32</v>
      </c>
      <c r="EE45" s="516" t="s">
        <v>32</v>
      </c>
      <c r="EF45" s="515" t="s">
        <v>32</v>
      </c>
      <c r="EG45" s="516" t="s">
        <v>32</v>
      </c>
      <c r="EH45" s="515" t="s">
        <v>32</v>
      </c>
      <c r="EI45" s="516" t="s">
        <v>32</v>
      </c>
      <c r="EJ45" s="515" t="s">
        <v>32</v>
      </c>
      <c r="EK45" s="516" t="s">
        <v>32</v>
      </c>
      <c r="EL45" s="515" t="s">
        <v>32</v>
      </c>
      <c r="EM45" s="516" t="s">
        <v>32</v>
      </c>
      <c r="EN45" s="515" t="s">
        <v>32</v>
      </c>
      <c r="EO45" s="516" t="s">
        <v>32</v>
      </c>
      <c r="EP45" s="515" t="s">
        <v>32</v>
      </c>
      <c r="EQ45" s="516" t="s">
        <v>32</v>
      </c>
      <c r="ER45" s="515" t="s">
        <v>32</v>
      </c>
      <c r="ES45" s="516" t="s">
        <v>32</v>
      </c>
      <c r="ET45" s="515" t="s">
        <v>32</v>
      </c>
      <c r="EU45" s="516" t="s">
        <v>32</v>
      </c>
      <c r="EV45" s="515" t="s">
        <v>32</v>
      </c>
      <c r="EW45" s="516" t="s">
        <v>32</v>
      </c>
      <c r="EX45" s="515" t="s">
        <v>32</v>
      </c>
      <c r="EY45" s="516" t="s">
        <v>32</v>
      </c>
      <c r="EZ45" s="515" t="s">
        <v>32</v>
      </c>
      <c r="FA45" s="516" t="s">
        <v>32</v>
      </c>
      <c r="FB45" s="515" t="s">
        <v>32</v>
      </c>
      <c r="FC45" s="516" t="s">
        <v>32</v>
      </c>
      <c r="FD45" s="515" t="s">
        <v>32</v>
      </c>
      <c r="FE45" s="516" t="s">
        <v>32</v>
      </c>
      <c r="FF45" s="515" t="s">
        <v>32</v>
      </c>
      <c r="FG45" s="516" t="s">
        <v>32</v>
      </c>
      <c r="FH45" s="515" t="s">
        <v>32</v>
      </c>
      <c r="FI45" s="516" t="s">
        <v>32</v>
      </c>
      <c r="FJ45" s="515" t="s">
        <v>32</v>
      </c>
      <c r="FK45" s="516" t="s">
        <v>32</v>
      </c>
      <c r="FL45" s="515" t="s">
        <v>32</v>
      </c>
      <c r="FM45" s="516" t="s">
        <v>32</v>
      </c>
      <c r="FN45" s="515" t="s">
        <v>32</v>
      </c>
      <c r="FO45" s="516" t="s">
        <v>32</v>
      </c>
      <c r="FP45" s="515" t="s">
        <v>32</v>
      </c>
      <c r="FQ45" s="516" t="s">
        <v>32</v>
      </c>
      <c r="FR45" s="515" t="s">
        <v>32</v>
      </c>
      <c r="FS45" s="516" t="s">
        <v>32</v>
      </c>
      <c r="FT45" s="515" t="s">
        <v>32</v>
      </c>
      <c r="FU45" s="516" t="s">
        <v>32</v>
      </c>
      <c r="FV45" s="515" t="s">
        <v>32</v>
      </c>
      <c r="FW45" s="516" t="s">
        <v>32</v>
      </c>
      <c r="FX45" s="515" t="s">
        <v>32</v>
      </c>
      <c r="FY45" s="516" t="s">
        <v>32</v>
      </c>
      <c r="FZ45" s="554">
        <v>1</v>
      </c>
      <c r="GA45" s="516" t="s">
        <v>32</v>
      </c>
      <c r="GB45" s="515" t="s">
        <v>32</v>
      </c>
      <c r="GC45" s="516" t="s">
        <v>32</v>
      </c>
      <c r="GD45" s="515" t="s">
        <v>32</v>
      </c>
      <c r="GE45" s="516" t="s">
        <v>32</v>
      </c>
      <c r="GF45" s="515" t="s">
        <v>32</v>
      </c>
      <c r="GG45" s="516" t="s">
        <v>32</v>
      </c>
      <c r="GH45" s="515" t="s">
        <v>32</v>
      </c>
      <c r="GI45" s="516" t="s">
        <v>32</v>
      </c>
      <c r="GJ45" s="515" t="s">
        <v>32</v>
      </c>
      <c r="GK45" s="516" t="s">
        <v>32</v>
      </c>
      <c r="GL45" s="515" t="s">
        <v>32</v>
      </c>
      <c r="GM45" s="516" t="s">
        <v>32</v>
      </c>
      <c r="GN45" s="515" t="s">
        <v>32</v>
      </c>
      <c r="GO45" s="516" t="s">
        <v>32</v>
      </c>
      <c r="GP45" s="515" t="s">
        <v>32</v>
      </c>
      <c r="GQ45" s="516" t="s">
        <v>32</v>
      </c>
      <c r="GR45" s="515" t="s">
        <v>32</v>
      </c>
      <c r="GS45" s="516" t="s">
        <v>32</v>
      </c>
      <c r="GT45" s="515" t="s">
        <v>32</v>
      </c>
      <c r="GU45" s="516" t="s">
        <v>32</v>
      </c>
      <c r="GV45" s="515" t="s">
        <v>32</v>
      </c>
      <c r="GW45" s="516" t="s">
        <v>32</v>
      </c>
      <c r="GX45" s="515" t="s">
        <v>32</v>
      </c>
      <c r="GY45" s="516">
        <v>1</v>
      </c>
      <c r="GZ45" s="515" t="s">
        <v>32</v>
      </c>
      <c r="HA45" s="516" t="s">
        <v>32</v>
      </c>
      <c r="HB45" s="515" t="s">
        <v>32</v>
      </c>
      <c r="HC45" s="516" t="s">
        <v>32</v>
      </c>
      <c r="HD45" s="515" t="s">
        <v>32</v>
      </c>
      <c r="HE45" s="516" t="s">
        <v>32</v>
      </c>
      <c r="HF45" s="515" t="s">
        <v>32</v>
      </c>
      <c r="HG45" s="516" t="s">
        <v>32</v>
      </c>
      <c r="HH45" s="515" t="s">
        <v>32</v>
      </c>
      <c r="HI45" s="516" t="s">
        <v>32</v>
      </c>
      <c r="HJ45" s="515" t="s">
        <v>32</v>
      </c>
      <c r="HK45" s="516" t="s">
        <v>32</v>
      </c>
      <c r="HL45" s="515" t="s">
        <v>32</v>
      </c>
      <c r="HM45" s="516" t="s">
        <v>32</v>
      </c>
      <c r="HN45" s="515" t="s">
        <v>32</v>
      </c>
      <c r="HO45" s="516" t="s">
        <v>32</v>
      </c>
      <c r="HP45" s="515" t="s">
        <v>32</v>
      </c>
      <c r="HQ45" s="516" t="s">
        <v>32</v>
      </c>
      <c r="HR45" s="515" t="s">
        <v>32</v>
      </c>
      <c r="HS45" s="516" t="s">
        <v>32</v>
      </c>
      <c r="HT45" s="515" t="s">
        <v>32</v>
      </c>
      <c r="HU45" s="516" t="s">
        <v>32</v>
      </c>
      <c r="HV45" s="515" t="s">
        <v>32</v>
      </c>
      <c r="HW45" s="516" t="s">
        <v>32</v>
      </c>
      <c r="HX45" s="515" t="s">
        <v>32</v>
      </c>
      <c r="HY45" s="516" t="s">
        <v>32</v>
      </c>
      <c r="HZ45" s="515" t="s">
        <v>32</v>
      </c>
      <c r="IA45" s="516" t="s">
        <v>32</v>
      </c>
      <c r="IB45" s="515" t="s">
        <v>32</v>
      </c>
      <c r="IC45" s="516" t="s">
        <v>32</v>
      </c>
      <c r="ID45" s="515" t="s">
        <v>32</v>
      </c>
      <c r="IE45" s="516" t="s">
        <v>32</v>
      </c>
      <c r="IF45" s="515" t="s">
        <v>32</v>
      </c>
      <c r="IG45" s="516" t="s">
        <v>32</v>
      </c>
      <c r="IH45" s="515" t="s">
        <v>32</v>
      </c>
      <c r="II45" s="516" t="s">
        <v>32</v>
      </c>
      <c r="IJ45" s="547">
        <v>1</v>
      </c>
      <c r="IK45" s="516" t="s">
        <v>32</v>
      </c>
      <c r="IL45" s="515" t="s">
        <v>32</v>
      </c>
      <c r="IM45" s="516" t="s">
        <v>32</v>
      </c>
      <c r="IN45" s="547" t="s">
        <v>32</v>
      </c>
      <c r="IO45" s="516" t="s">
        <v>32</v>
      </c>
      <c r="IP45" s="515" t="s">
        <v>32</v>
      </c>
      <c r="IQ45" s="516" t="s">
        <v>32</v>
      </c>
      <c r="IR45" s="515" t="s">
        <v>32</v>
      </c>
      <c r="IS45" s="516" t="s">
        <v>32</v>
      </c>
      <c r="IT45" s="515" t="s">
        <v>32</v>
      </c>
      <c r="IU45" s="516" t="s">
        <v>32</v>
      </c>
      <c r="IV45" s="515" t="s">
        <v>32</v>
      </c>
      <c r="IW45" s="516" t="s">
        <v>32</v>
      </c>
      <c r="IX45" s="515" t="s">
        <v>32</v>
      </c>
      <c r="IY45" s="516" t="s">
        <v>32</v>
      </c>
      <c r="IZ45" s="515" t="s">
        <v>32</v>
      </c>
      <c r="JA45" s="516" t="s">
        <v>32</v>
      </c>
      <c r="JB45" s="60"/>
      <c r="JC45" s="61"/>
      <c r="JD45" s="7"/>
      <c r="JE45" s="7"/>
      <c r="JF45" s="29">
        <f t="shared" si="110"/>
        <v>5</v>
      </c>
      <c r="JG45" s="159" t="s">
        <v>226</v>
      </c>
      <c r="JH45" s="32" t="str">
        <f t="shared" si="111"/>
        <v>*</v>
      </c>
      <c r="JI45" s="33" t="str">
        <f t="shared" si="112"/>
        <v>*</v>
      </c>
      <c r="JJ45" s="32" t="str">
        <f t="shared" si="113"/>
        <v>*</v>
      </c>
      <c r="JK45" s="33" t="str">
        <f t="shared" si="114"/>
        <v>*</v>
      </c>
      <c r="JL45" s="32" t="str">
        <f t="shared" si="115"/>
        <v>*</v>
      </c>
      <c r="JM45" s="33" t="str">
        <f t="shared" si="116"/>
        <v>*</v>
      </c>
      <c r="JN45" s="32" t="str">
        <f t="shared" si="117"/>
        <v>*</v>
      </c>
      <c r="JO45" s="33" t="str">
        <f t="shared" si="118"/>
        <v>*</v>
      </c>
      <c r="JP45" s="32" t="str">
        <f t="shared" si="119"/>
        <v>*</v>
      </c>
      <c r="JQ45" s="33" t="str">
        <f t="shared" si="120"/>
        <v>*</v>
      </c>
      <c r="JR45" s="32" t="str">
        <f t="shared" si="121"/>
        <v>*</v>
      </c>
      <c r="JS45" s="33" t="str">
        <f t="shared" si="122"/>
        <v>*</v>
      </c>
      <c r="JT45" s="32" t="str">
        <f t="shared" si="123"/>
        <v>*</v>
      </c>
      <c r="JU45" s="33" t="str">
        <f t="shared" si="124"/>
        <v>*</v>
      </c>
      <c r="JV45" s="32" t="str">
        <f t="shared" si="125"/>
        <v>*</v>
      </c>
      <c r="JW45" s="33" t="str">
        <f t="shared" si="126"/>
        <v>*</v>
      </c>
      <c r="JX45" s="32" t="str">
        <f t="shared" si="127"/>
        <v xml:space="preserve">خوشروزاده- </v>
      </c>
      <c r="JY45" s="33" t="str">
        <f t="shared" si="128"/>
        <v>*</v>
      </c>
      <c r="JZ45" s="32" t="str">
        <f t="shared" si="129"/>
        <v>*</v>
      </c>
      <c r="KA45" s="33" t="str">
        <f t="shared" si="130"/>
        <v>*</v>
      </c>
      <c r="KB45" s="32" t="str">
        <f t="shared" si="131"/>
        <v>*</v>
      </c>
      <c r="KC45" s="33" t="str">
        <f t="shared" si="132"/>
        <v>*</v>
      </c>
      <c r="KD45" s="32" t="str">
        <f t="shared" si="133"/>
        <v>*</v>
      </c>
      <c r="KE45" s="33" t="str">
        <f t="shared" si="134"/>
        <v>*</v>
      </c>
      <c r="KF45" s="32" t="str">
        <f t="shared" si="135"/>
        <v>*</v>
      </c>
      <c r="KG45" s="33" t="str">
        <f t="shared" si="136"/>
        <v>*</v>
      </c>
      <c r="KH45" s="32" t="str">
        <f t="shared" si="137"/>
        <v>*</v>
      </c>
      <c r="KI45" s="33" t="str">
        <f t="shared" si="138"/>
        <v>*</v>
      </c>
      <c r="KJ45" s="32" t="str">
        <f t="shared" si="139"/>
        <v>*</v>
      </c>
      <c r="KK45" s="33" t="str">
        <f t="shared" si="140"/>
        <v>*</v>
      </c>
      <c r="KL45" s="32" t="str">
        <f t="shared" si="141"/>
        <v>*</v>
      </c>
      <c r="KM45" s="33" t="str">
        <f t="shared" si="142"/>
        <v>*</v>
      </c>
      <c r="KN45" s="32" t="str">
        <f t="shared" si="143"/>
        <v xml:space="preserve">حبیبی - </v>
      </c>
      <c r="KO45" s="33" t="str">
        <f t="shared" si="144"/>
        <v>حبیبی -</v>
      </c>
      <c r="KP45" s="32" t="str">
        <f t="shared" si="145"/>
        <v>*</v>
      </c>
      <c r="KQ45" s="33" t="str">
        <f t="shared" si="146"/>
        <v>*</v>
      </c>
      <c r="KR45" s="32" t="str">
        <f t="shared" si="147"/>
        <v xml:space="preserve">خورسند - </v>
      </c>
      <c r="KS45" s="33" t="str">
        <f t="shared" si="148"/>
        <v>*</v>
      </c>
      <c r="KT45" s="32" t="str">
        <f t="shared" si="149"/>
        <v>*</v>
      </c>
      <c r="KU45" s="33" t="str">
        <f t="shared" si="150"/>
        <v>*</v>
      </c>
      <c r="KV45" s="32" t="str">
        <f t="shared" si="151"/>
        <v>*</v>
      </c>
      <c r="KW45" s="33" t="str">
        <f t="shared" si="152"/>
        <v>*</v>
      </c>
      <c r="KX45" s="32" t="str">
        <f t="shared" si="153"/>
        <v>*</v>
      </c>
      <c r="KY45" s="32" t="str">
        <f t="shared" si="154"/>
        <v>*</v>
      </c>
      <c r="KZ45" s="32" t="str">
        <f t="shared" si="155"/>
        <v>*</v>
      </c>
      <c r="LA45" s="32" t="str">
        <f t="shared" si="156"/>
        <v>*</v>
      </c>
      <c r="LB45" s="20" t="str">
        <f t="shared" si="157"/>
        <v>*</v>
      </c>
      <c r="LC45" s="33" t="str">
        <f t="shared" si="158"/>
        <v>*</v>
      </c>
      <c r="LD45" s="20" t="str">
        <f t="shared" si="159"/>
        <v>*</v>
      </c>
      <c r="LE45" s="33" t="str">
        <f t="shared" si="160"/>
        <v>*</v>
      </c>
      <c r="LF45" s="20" t="str">
        <f t="shared" si="161"/>
        <v>*</v>
      </c>
      <c r="LG45" s="20" t="str">
        <f t="shared" si="162"/>
        <v>*</v>
      </c>
      <c r="LH45" s="20" t="str">
        <f t="shared" si="163"/>
        <v>*</v>
      </c>
      <c r="LI45" s="33" t="str">
        <f t="shared" si="164"/>
        <v>*</v>
      </c>
      <c r="LJ45" s="20" t="str">
        <f t="shared" si="165"/>
        <v>*</v>
      </c>
      <c r="LK45" s="33" t="str">
        <f t="shared" si="166"/>
        <v>*</v>
      </c>
      <c r="LL45" s="20" t="str">
        <f t="shared" si="167"/>
        <v>*</v>
      </c>
      <c r="LM45" s="33" t="str">
        <f t="shared" si="168"/>
        <v>*</v>
      </c>
      <c r="LN45" s="20" t="str">
        <f t="shared" si="169"/>
        <v>*</v>
      </c>
      <c r="LO45" s="33" t="str">
        <f t="shared" si="170"/>
        <v>*</v>
      </c>
      <c r="LP45" s="20" t="str">
        <f t="shared" si="171"/>
        <v>*</v>
      </c>
      <c r="LQ45" s="20" t="str">
        <f t="shared" si="172"/>
        <v>*</v>
      </c>
      <c r="LR45" s="20" t="str">
        <f t="shared" si="173"/>
        <v>*</v>
      </c>
      <c r="LS45" s="20" t="str">
        <f t="shared" si="174"/>
        <v>*</v>
      </c>
      <c r="LT45" s="20" t="str">
        <f t="shared" si="175"/>
        <v>*</v>
      </c>
      <c r="LU45" s="20" t="str">
        <f t="shared" si="176"/>
        <v>*</v>
      </c>
      <c r="LV45" s="20" t="str">
        <f t="shared" si="177"/>
        <v>*</v>
      </c>
      <c r="LW45" s="20" t="str">
        <f t="shared" si="178"/>
        <v>*</v>
      </c>
      <c r="LX45" s="20" t="str">
        <f t="shared" si="179"/>
        <v>*</v>
      </c>
      <c r="LY45" s="20" t="str">
        <f t="shared" si="180"/>
        <v>*</v>
      </c>
      <c r="LZ45" s="20" t="str">
        <f t="shared" si="181"/>
        <v>*</v>
      </c>
      <c r="MA45" s="33" t="str">
        <f t="shared" si="182"/>
        <v>*</v>
      </c>
      <c r="MB45" s="20" t="str">
        <f t="shared" si="183"/>
        <v>کاظمی-</v>
      </c>
      <c r="MC45" s="33" t="str">
        <f t="shared" si="184"/>
        <v>*</v>
      </c>
      <c r="MD45" s="20" t="str">
        <f t="shared" si="185"/>
        <v>*</v>
      </c>
      <c r="ME45" s="33" t="str">
        <f t="shared" si="186"/>
        <v>*</v>
      </c>
      <c r="MF45" s="20" t="str">
        <f t="shared" si="187"/>
        <v>*</v>
      </c>
      <c r="MG45" s="33" t="str">
        <f t="shared" si="188"/>
        <v>*</v>
      </c>
      <c r="MH45" s="20" t="str">
        <f t="shared" si="189"/>
        <v>*</v>
      </c>
      <c r="MI45" s="33" t="str">
        <f t="shared" si="190"/>
        <v>*</v>
      </c>
      <c r="MJ45" s="20" t="str">
        <f t="shared" si="191"/>
        <v>*</v>
      </c>
      <c r="MK45" s="33" t="str">
        <f t="shared" si="192"/>
        <v>*</v>
      </c>
      <c r="ML45" s="20" t="str">
        <f t="shared" si="193"/>
        <v>*</v>
      </c>
      <c r="MM45" s="33" t="str">
        <f t="shared" si="194"/>
        <v>*</v>
      </c>
      <c r="MN45" s="20" t="str">
        <f t="shared" si="195"/>
        <v>*</v>
      </c>
      <c r="MO45" s="33" t="str">
        <f t="shared" si="196"/>
        <v>*</v>
      </c>
      <c r="MP45" s="20" t="str">
        <f t="shared" si="197"/>
        <v>*</v>
      </c>
      <c r="MQ45" s="33" t="str">
        <f t="shared" si="198"/>
        <v>*</v>
      </c>
      <c r="MR45" s="20" t="str">
        <f t="shared" si="199"/>
        <v>*</v>
      </c>
      <c r="MS45" s="33" t="str">
        <f t="shared" si="200"/>
        <v>*</v>
      </c>
      <c r="MT45" s="20" t="str">
        <f t="shared" si="201"/>
        <v>*</v>
      </c>
      <c r="MU45" s="33" t="str">
        <f t="shared" si="202"/>
        <v>*</v>
      </c>
      <c r="MV45" s="175" t="str">
        <f t="shared" si="203"/>
        <v>*</v>
      </c>
      <c r="MW45" s="176" t="str">
        <f t="shared" si="204"/>
        <v>*</v>
      </c>
      <c r="MX45" s="175" t="str">
        <f t="shared" si="205"/>
        <v>*</v>
      </c>
      <c r="MY45" s="176" t="str">
        <f t="shared" si="206"/>
        <v>*</v>
      </c>
      <c r="MZ45" s="175" t="str">
        <f t="shared" si="305"/>
        <v>*</v>
      </c>
      <c r="NA45" s="175" t="str">
        <f t="shared" si="306"/>
        <v>*</v>
      </c>
      <c r="NB45" s="175" t="str">
        <f t="shared" si="307"/>
        <v>*</v>
      </c>
      <c r="NC45" s="175" t="str">
        <f t="shared" si="308"/>
        <v>*</v>
      </c>
      <c r="ND45" s="176" t="str">
        <f t="shared" si="309"/>
        <v>*</v>
      </c>
      <c r="NE45" s="176" t="str">
        <f t="shared" si="310"/>
        <v>*</v>
      </c>
      <c r="NF45" s="176" t="str">
        <f t="shared" si="311"/>
        <v>*</v>
      </c>
      <c r="NG45" s="176" t="str">
        <f t="shared" si="312"/>
        <v>*</v>
      </c>
      <c r="NH45" s="175" t="str">
        <f t="shared" si="209"/>
        <v>*</v>
      </c>
      <c r="NI45" s="176" t="str">
        <f t="shared" si="210"/>
        <v>*</v>
      </c>
      <c r="NJ45" s="175" t="str">
        <f t="shared" si="211"/>
        <v>*</v>
      </c>
      <c r="NK45" s="176" t="str">
        <f t="shared" si="212"/>
        <v>*</v>
      </c>
      <c r="NL45" s="175" t="str">
        <f t="shared" si="213"/>
        <v>*</v>
      </c>
      <c r="NM45" s="176" t="str">
        <f t="shared" si="214"/>
        <v>*</v>
      </c>
      <c r="NN45" s="175" t="str">
        <f t="shared" si="215"/>
        <v>*</v>
      </c>
      <c r="NO45" s="176" t="str">
        <f t="shared" si="216"/>
        <v>*</v>
      </c>
      <c r="NP45" s="175" t="str">
        <f t="shared" si="217"/>
        <v>*</v>
      </c>
      <c r="NQ45" s="176" t="str">
        <f t="shared" si="218"/>
        <v>*</v>
      </c>
      <c r="NR45" s="175" t="str">
        <f t="shared" si="219"/>
        <v>*</v>
      </c>
      <c r="NS45" s="176" t="str">
        <f t="shared" si="220"/>
        <v>*</v>
      </c>
      <c r="NT45" s="175" t="str">
        <f t="shared" si="221"/>
        <v>*</v>
      </c>
      <c r="NU45" s="176" t="str">
        <f t="shared" si="222"/>
        <v>*</v>
      </c>
      <c r="NV45" s="175" t="str">
        <f t="shared" si="223"/>
        <v>*</v>
      </c>
      <c r="NW45" s="176" t="str">
        <f t="shared" si="224"/>
        <v>*</v>
      </c>
      <c r="NX45" s="175" t="str">
        <f t="shared" si="225"/>
        <v>*</v>
      </c>
      <c r="NY45" s="176" t="str">
        <f t="shared" si="226"/>
        <v>*</v>
      </c>
      <c r="NZ45" s="175" t="str">
        <f t="shared" si="227"/>
        <v>*</v>
      </c>
      <c r="OA45" s="176" t="str">
        <f t="shared" si="228"/>
        <v>*</v>
      </c>
      <c r="OB45" s="175" t="str">
        <f t="shared" si="229"/>
        <v>محبوبی-</v>
      </c>
      <c r="OC45" s="175" t="str">
        <f t="shared" si="313"/>
        <v>*</v>
      </c>
      <c r="OD45" s="175" t="str">
        <f t="shared" si="230"/>
        <v>*</v>
      </c>
      <c r="OE45" s="175" t="str">
        <f t="shared" si="231"/>
        <v>*</v>
      </c>
      <c r="OF45" s="175" t="str">
        <f t="shared" si="232"/>
        <v>*</v>
      </c>
      <c r="OG45" s="176" t="str">
        <f t="shared" si="233"/>
        <v>*</v>
      </c>
      <c r="OH45" s="175" t="str">
        <f t="shared" si="234"/>
        <v>*</v>
      </c>
      <c r="OI45" s="176" t="str">
        <f t="shared" si="235"/>
        <v>*</v>
      </c>
      <c r="OJ45" s="175" t="str">
        <f t="shared" si="236"/>
        <v>*</v>
      </c>
      <c r="OK45" s="176" t="str">
        <f t="shared" si="314"/>
        <v>*</v>
      </c>
      <c r="OL45" s="175" t="str">
        <f t="shared" si="315"/>
        <v>*</v>
      </c>
      <c r="OM45" s="176" t="str">
        <f t="shared" si="316"/>
        <v>*</v>
      </c>
      <c r="ON45" s="175" t="str">
        <f t="shared" si="317"/>
        <v>*</v>
      </c>
      <c r="OO45" s="176" t="str">
        <f t="shared" si="318"/>
        <v>*</v>
      </c>
      <c r="OP45" s="175" t="str">
        <f t="shared" si="319"/>
        <v>*</v>
      </c>
      <c r="OQ45" s="176" t="str">
        <f t="shared" si="320"/>
        <v>*</v>
      </c>
      <c r="OR45" s="29">
        <f t="shared" si="239"/>
        <v>5</v>
      </c>
      <c r="OS45" s="30" t="str">
        <f t="shared" si="329"/>
        <v>پنجشنبه</v>
      </c>
      <c r="OT45" s="20" t="str">
        <f t="shared" si="321"/>
        <v>*</v>
      </c>
      <c r="OU45" s="20" t="str">
        <f t="shared" si="322"/>
        <v>*</v>
      </c>
      <c r="OV45" s="20" t="str">
        <f t="shared" si="323"/>
        <v>*</v>
      </c>
      <c r="OW45" s="20" t="str">
        <f t="shared" si="324"/>
        <v>*</v>
      </c>
      <c r="OX45" s="20" t="str">
        <f t="shared" si="325"/>
        <v>*</v>
      </c>
      <c r="OY45" s="20" t="str">
        <f t="shared" si="328"/>
        <v>*</v>
      </c>
      <c r="OZ45" s="20" t="str">
        <f t="shared" si="326"/>
        <v>*</v>
      </c>
      <c r="PA45" s="20" t="str">
        <f t="shared" si="327"/>
        <v>حیدری-</v>
      </c>
      <c r="PB45" s="20" t="str">
        <f t="shared" si="242"/>
        <v>*</v>
      </c>
      <c r="PC45" s="33" t="str">
        <f t="shared" si="243"/>
        <v>*</v>
      </c>
      <c r="PD45" s="20" t="str">
        <f t="shared" si="244"/>
        <v>*</v>
      </c>
      <c r="PE45" s="33" t="str">
        <f t="shared" si="245"/>
        <v>*</v>
      </c>
      <c r="PF45" s="20" t="str">
        <f t="shared" si="246"/>
        <v>*</v>
      </c>
      <c r="PG45" s="33" t="str">
        <f t="shared" si="247"/>
        <v>*</v>
      </c>
      <c r="PH45" s="20" t="str">
        <f t="shared" si="248"/>
        <v>*</v>
      </c>
      <c r="PI45" s="33" t="str">
        <f t="shared" si="249"/>
        <v>*</v>
      </c>
      <c r="PJ45" s="20" t="str">
        <f t="shared" si="250"/>
        <v>*</v>
      </c>
      <c r="PK45" s="33" t="str">
        <f t="shared" si="251"/>
        <v>*</v>
      </c>
      <c r="PL45" s="20" t="str">
        <f t="shared" si="252"/>
        <v>*</v>
      </c>
      <c r="PM45" s="33" t="str">
        <f t="shared" si="253"/>
        <v>*</v>
      </c>
      <c r="PN45" s="20" t="str">
        <f t="shared" si="254"/>
        <v>*</v>
      </c>
      <c r="PO45" s="33" t="str">
        <f t="shared" si="255"/>
        <v>*</v>
      </c>
      <c r="PP45" s="20" t="str">
        <f t="shared" si="256"/>
        <v>*</v>
      </c>
      <c r="PQ45" s="33" t="str">
        <f t="shared" si="257"/>
        <v>*</v>
      </c>
      <c r="PR45" s="20" t="str">
        <f t="shared" si="258"/>
        <v>*</v>
      </c>
      <c r="PS45" s="33" t="str">
        <f t="shared" si="259"/>
        <v>*</v>
      </c>
      <c r="PT45" s="20" t="str">
        <f t="shared" si="260"/>
        <v>*</v>
      </c>
      <c r="PU45" s="33" t="str">
        <f t="shared" si="261"/>
        <v>*</v>
      </c>
      <c r="PV45" s="20" t="str">
        <f t="shared" si="262"/>
        <v>*</v>
      </c>
      <c r="PW45" s="33" t="str">
        <f t="shared" si="263"/>
        <v>*</v>
      </c>
      <c r="PX45" s="20" t="str">
        <f t="shared" si="264"/>
        <v>*</v>
      </c>
      <c r="PY45" s="33" t="str">
        <f t="shared" si="265"/>
        <v>*</v>
      </c>
      <c r="PZ45" s="20" t="str">
        <f t="shared" si="266"/>
        <v>*</v>
      </c>
      <c r="QA45" s="33" t="str">
        <f t="shared" si="267"/>
        <v>*</v>
      </c>
      <c r="QB45" s="20" t="str">
        <f t="shared" si="268"/>
        <v>*</v>
      </c>
      <c r="QC45" s="33" t="str">
        <f t="shared" si="269"/>
        <v>*</v>
      </c>
      <c r="QD45" s="20" t="str">
        <f t="shared" si="270"/>
        <v>*</v>
      </c>
      <c r="QE45" s="33" t="str">
        <f t="shared" si="271"/>
        <v>*</v>
      </c>
      <c r="QF45" s="20" t="str">
        <f t="shared" si="272"/>
        <v>*</v>
      </c>
      <c r="QG45" s="33" t="str">
        <f t="shared" si="273"/>
        <v>*</v>
      </c>
      <c r="QH45" s="20" t="str">
        <f t="shared" si="274"/>
        <v>*</v>
      </c>
      <c r="QI45" s="33" t="str">
        <f t="shared" si="275"/>
        <v>*</v>
      </c>
      <c r="QJ45" s="20" t="str">
        <f t="shared" si="276"/>
        <v>نجفی-</v>
      </c>
      <c r="QK45" s="33" t="str">
        <f t="shared" si="277"/>
        <v>*</v>
      </c>
      <c r="QL45" s="20" t="str">
        <f t="shared" si="278"/>
        <v>*</v>
      </c>
      <c r="QM45" s="33" t="str">
        <f t="shared" si="279"/>
        <v>*</v>
      </c>
      <c r="QN45" s="20" t="str">
        <f t="shared" si="280"/>
        <v>*</v>
      </c>
      <c r="QO45" s="33" t="str">
        <f t="shared" si="281"/>
        <v>*</v>
      </c>
      <c r="QP45" s="20" t="str">
        <f t="shared" si="282"/>
        <v>*</v>
      </c>
      <c r="QQ45" s="33" t="str">
        <f t="shared" si="283"/>
        <v>*</v>
      </c>
      <c r="QR45" s="20" t="str">
        <f t="shared" si="284"/>
        <v>*</v>
      </c>
      <c r="QS45" s="33" t="str">
        <f t="shared" si="285"/>
        <v>*</v>
      </c>
      <c r="QT45" s="20" t="str">
        <f t="shared" si="286"/>
        <v>*</v>
      </c>
      <c r="QU45" s="33" t="str">
        <f t="shared" si="287"/>
        <v>*</v>
      </c>
      <c r="QV45" s="20" t="str">
        <f t="shared" si="288"/>
        <v>*</v>
      </c>
      <c r="QW45" s="33" t="str">
        <f t="shared" si="289"/>
        <v>*</v>
      </c>
      <c r="QX45" s="21" t="str">
        <f t="shared" si="290"/>
        <v>*</v>
      </c>
      <c r="QY45" s="21" t="str">
        <f t="shared" si="291"/>
        <v>*</v>
      </c>
      <c r="QZ45" s="20" t="str">
        <f t="shared" si="292"/>
        <v>*</v>
      </c>
      <c r="RA45" s="33" t="str">
        <f t="shared" si="293"/>
        <v>*</v>
      </c>
      <c r="RB45" s="33"/>
      <c r="RC45" s="7"/>
      <c r="RD45" s="337">
        <f t="shared" si="294"/>
        <v>5</v>
      </c>
      <c r="RE45" s="30" t="str">
        <f t="shared" si="330"/>
        <v>پنجشنبه</v>
      </c>
      <c r="RF45" s="63" t="s">
        <v>33</v>
      </c>
      <c r="RG45" s="118" t="str">
        <f t="shared" si="295"/>
        <v>********خوشروزاده- *******حبیبی - *خورسند - ***********کاظمی-****************محبوبی-*********</v>
      </c>
      <c r="RH45" s="119"/>
      <c r="RI45" s="120">
        <v>5</v>
      </c>
      <c r="RJ45" s="121" t="str">
        <f t="shared" si="296"/>
        <v>****************حبیبی -***********************************حیدری-****</v>
      </c>
      <c r="RK45" s="104"/>
      <c r="RL45" s="337">
        <v>5</v>
      </c>
      <c r="RM45" s="29">
        <f t="shared" si="297"/>
        <v>5</v>
      </c>
      <c r="RN45" s="30" t="str">
        <f t="shared" si="331"/>
        <v>پنجشنبه</v>
      </c>
      <c r="RO45" s="729" t="str">
        <f t="shared" si="298"/>
        <v>**********************************نجفی-**</v>
      </c>
      <c r="RP45" s="731"/>
      <c r="RQ45" s="64" t="s">
        <v>34</v>
      </c>
      <c r="RR45" s="729" t="str">
        <f t="shared" si="299"/>
        <v>**************************************</v>
      </c>
      <c r="RS45" s="730"/>
      <c r="RT45" s="1"/>
      <c r="RU45" s="1"/>
      <c r="RV45" s="29">
        <f t="shared" si="300"/>
        <v>5</v>
      </c>
      <c r="RW45" s="30" t="str">
        <f t="shared" si="301"/>
        <v>پنجشنبه</v>
      </c>
      <c r="RX45" s="764" t="str">
        <f t="shared" si="302"/>
        <v>******************************نجفی-********</v>
      </c>
      <c r="RY45" s="731"/>
      <c r="RZ45" s="64"/>
      <c r="SA45" s="729" t="str">
        <f t="shared" si="303"/>
        <v>***حیدری-*******************************</v>
      </c>
      <c r="SB45" s="730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</row>
    <row r="46" spans="1:507" s="2" customFormat="1" ht="72" customHeight="1" thickTop="1" thickBot="1">
      <c r="A46" s="227" t="s">
        <v>38</v>
      </c>
      <c r="B46" s="251" t="s">
        <v>333</v>
      </c>
      <c r="C46" s="349" t="s">
        <v>171</v>
      </c>
      <c r="D46" s="350" t="s">
        <v>206</v>
      </c>
      <c r="E46" s="351" t="s">
        <v>208</v>
      </c>
      <c r="F46" s="352" t="s">
        <v>207</v>
      </c>
      <c r="G46" s="353"/>
      <c r="H46" s="191">
        <v>1</v>
      </c>
      <c r="I46" s="192">
        <v>2</v>
      </c>
      <c r="J46" s="193">
        <v>3</v>
      </c>
      <c r="K46" s="193">
        <v>4</v>
      </c>
      <c r="L46" s="405">
        <v>5</v>
      </c>
      <c r="M46" s="405">
        <v>6</v>
      </c>
      <c r="N46" s="244" t="s">
        <v>302</v>
      </c>
      <c r="O46" s="245" t="s">
        <v>302</v>
      </c>
      <c r="P46" s="193" t="s">
        <v>302</v>
      </c>
      <c r="Q46" s="581" t="s">
        <v>302</v>
      </c>
      <c r="R46" s="582"/>
      <c r="S46" s="246" t="s">
        <v>109</v>
      </c>
      <c r="T46" s="354"/>
      <c r="U46" s="354"/>
      <c r="V46" s="354"/>
      <c r="W46" s="354"/>
      <c r="X46" s="246" t="s">
        <v>110</v>
      </c>
      <c r="Y46" s="354"/>
      <c r="Z46" s="354"/>
      <c r="AA46" s="354"/>
      <c r="AB46" s="354"/>
      <c r="AC46" s="247" t="s">
        <v>134</v>
      </c>
      <c r="AD46" s="248"/>
      <c r="AE46" s="248"/>
      <c r="AF46" s="248"/>
      <c r="AG46" s="249" t="s">
        <v>31</v>
      </c>
      <c r="AH46" s="248"/>
      <c r="AI46" s="248"/>
      <c r="AJ46" s="248"/>
      <c r="AK46" s="247" t="s">
        <v>111</v>
      </c>
      <c r="AL46" s="248"/>
      <c r="AM46" s="248"/>
      <c r="AN46" s="248"/>
      <c r="AO46" s="249" t="s">
        <v>112</v>
      </c>
      <c r="AP46" s="248"/>
      <c r="AQ46" s="248"/>
      <c r="AR46" s="248"/>
      <c r="AS46" s="247" t="s">
        <v>197</v>
      </c>
      <c r="AT46" s="248"/>
      <c r="AU46" s="248"/>
      <c r="AV46" s="250" t="s">
        <v>113</v>
      </c>
      <c r="AW46" s="189"/>
      <c r="AX46" s="194"/>
      <c r="AY46" s="1"/>
      <c r="AZ46" s="1"/>
      <c r="BA46" s="1"/>
      <c r="BB46" s="29">
        <f t="shared" si="304"/>
        <v>6</v>
      </c>
      <c r="BC46" s="159" t="s">
        <v>38</v>
      </c>
      <c r="BD46" s="515" t="s">
        <v>32</v>
      </c>
      <c r="BE46" s="516" t="s">
        <v>32</v>
      </c>
      <c r="BF46" s="515">
        <v>1</v>
      </c>
      <c r="BG46" s="516" t="s">
        <v>32</v>
      </c>
      <c r="BH46" s="515" t="s">
        <v>32</v>
      </c>
      <c r="BI46" s="516" t="s">
        <v>32</v>
      </c>
      <c r="BJ46" s="515" t="s">
        <v>32</v>
      </c>
      <c r="BK46" s="516" t="s">
        <v>32</v>
      </c>
      <c r="BL46" s="515" t="s">
        <v>32</v>
      </c>
      <c r="BM46" s="516" t="s">
        <v>32</v>
      </c>
      <c r="BN46" s="515" t="s">
        <v>32</v>
      </c>
      <c r="BO46" s="516" t="s">
        <v>32</v>
      </c>
      <c r="BP46" s="515" t="s">
        <v>32</v>
      </c>
      <c r="BQ46" s="516" t="s">
        <v>32</v>
      </c>
      <c r="BR46" s="515" t="s">
        <v>32</v>
      </c>
      <c r="BS46" s="516" t="s">
        <v>32</v>
      </c>
      <c r="BT46" s="515">
        <v>1</v>
      </c>
      <c r="BU46" s="516" t="s">
        <v>32</v>
      </c>
      <c r="BV46" s="515" t="s">
        <v>32</v>
      </c>
      <c r="BW46" s="516" t="s">
        <v>32</v>
      </c>
      <c r="BX46" s="515" t="s">
        <v>32</v>
      </c>
      <c r="BY46" s="516" t="s">
        <v>32</v>
      </c>
      <c r="BZ46" s="515" t="s">
        <v>32</v>
      </c>
      <c r="CA46" s="516" t="s">
        <v>32</v>
      </c>
      <c r="CB46" s="515" t="s">
        <v>32</v>
      </c>
      <c r="CC46" s="516" t="s">
        <v>32</v>
      </c>
      <c r="CD46" s="515" t="s">
        <v>32</v>
      </c>
      <c r="CE46" s="516" t="s">
        <v>32</v>
      </c>
      <c r="CF46" s="515" t="s">
        <v>32</v>
      </c>
      <c r="CG46" s="516" t="s">
        <v>32</v>
      </c>
      <c r="CH46" s="515" t="s">
        <v>32</v>
      </c>
      <c r="CI46" s="516" t="s">
        <v>32</v>
      </c>
      <c r="CJ46" s="515" t="s">
        <v>32</v>
      </c>
      <c r="CK46" s="516" t="s">
        <v>32</v>
      </c>
      <c r="CL46" s="515" t="s">
        <v>32</v>
      </c>
      <c r="CM46" s="516" t="s">
        <v>32</v>
      </c>
      <c r="CN46" s="515">
        <v>1</v>
      </c>
      <c r="CO46" s="516" t="s">
        <v>32</v>
      </c>
      <c r="CP46" s="515" t="s">
        <v>32</v>
      </c>
      <c r="CQ46" s="516" t="s">
        <v>32</v>
      </c>
      <c r="CR46" s="515" t="s">
        <v>32</v>
      </c>
      <c r="CS46" s="516" t="s">
        <v>32</v>
      </c>
      <c r="CT46" s="515" t="s">
        <v>32</v>
      </c>
      <c r="CU46" s="516" t="s">
        <v>32</v>
      </c>
      <c r="CV46" s="515" t="s">
        <v>32</v>
      </c>
      <c r="CW46" s="516" t="s">
        <v>32</v>
      </c>
      <c r="CX46" s="515" t="s">
        <v>32</v>
      </c>
      <c r="CY46" s="516" t="s">
        <v>32</v>
      </c>
      <c r="CZ46" s="515" t="s">
        <v>32</v>
      </c>
      <c r="DA46" s="516" t="s">
        <v>32</v>
      </c>
      <c r="DB46" s="515" t="s">
        <v>32</v>
      </c>
      <c r="DC46" s="516" t="s">
        <v>32</v>
      </c>
      <c r="DD46" s="515" t="s">
        <v>32</v>
      </c>
      <c r="DE46" s="516" t="s">
        <v>32</v>
      </c>
      <c r="DF46" s="515" t="s">
        <v>32</v>
      </c>
      <c r="DG46" s="516" t="s">
        <v>32</v>
      </c>
      <c r="DH46" s="515" t="s">
        <v>32</v>
      </c>
      <c r="DI46" s="516" t="s">
        <v>32</v>
      </c>
      <c r="DJ46" s="515" t="s">
        <v>32</v>
      </c>
      <c r="DK46" s="516" t="s">
        <v>32</v>
      </c>
      <c r="DL46" s="515" t="s">
        <v>32</v>
      </c>
      <c r="DM46" s="516" t="s">
        <v>32</v>
      </c>
      <c r="DN46" s="515" t="s">
        <v>32</v>
      </c>
      <c r="DO46" s="516" t="s">
        <v>32</v>
      </c>
      <c r="DP46" s="515" t="s">
        <v>32</v>
      </c>
      <c r="DQ46" s="516" t="s">
        <v>32</v>
      </c>
      <c r="DR46" s="515" t="s">
        <v>32</v>
      </c>
      <c r="DS46" s="516" t="s">
        <v>32</v>
      </c>
      <c r="DT46" s="515" t="s">
        <v>32</v>
      </c>
      <c r="DU46" s="516" t="s">
        <v>32</v>
      </c>
      <c r="DV46" s="515" t="s">
        <v>32</v>
      </c>
      <c r="DW46" s="516" t="s">
        <v>32</v>
      </c>
      <c r="DX46" s="515" t="s">
        <v>32</v>
      </c>
      <c r="DY46" s="516" t="s">
        <v>32</v>
      </c>
      <c r="DZ46" s="515" t="s">
        <v>32</v>
      </c>
      <c r="EA46" s="516" t="s">
        <v>32</v>
      </c>
      <c r="EB46" s="515" t="s">
        <v>32</v>
      </c>
      <c r="EC46" s="516" t="s">
        <v>32</v>
      </c>
      <c r="ED46" s="515" t="s">
        <v>32</v>
      </c>
      <c r="EE46" s="516" t="s">
        <v>32</v>
      </c>
      <c r="EF46" s="515" t="s">
        <v>32</v>
      </c>
      <c r="EG46" s="516" t="s">
        <v>32</v>
      </c>
      <c r="EH46" s="515" t="s">
        <v>32</v>
      </c>
      <c r="EI46" s="516" t="s">
        <v>32</v>
      </c>
      <c r="EJ46" s="515" t="s">
        <v>32</v>
      </c>
      <c r="EK46" s="516" t="s">
        <v>32</v>
      </c>
      <c r="EL46" s="515" t="s">
        <v>32</v>
      </c>
      <c r="EM46" s="516" t="s">
        <v>32</v>
      </c>
      <c r="EN46" s="515" t="s">
        <v>32</v>
      </c>
      <c r="EO46" s="516" t="s">
        <v>32</v>
      </c>
      <c r="EP46" s="515" t="s">
        <v>32</v>
      </c>
      <c r="EQ46" s="516" t="s">
        <v>32</v>
      </c>
      <c r="ER46" s="515" t="s">
        <v>32</v>
      </c>
      <c r="ES46" s="516" t="s">
        <v>32</v>
      </c>
      <c r="ET46" s="515" t="s">
        <v>32</v>
      </c>
      <c r="EU46" s="516" t="s">
        <v>32</v>
      </c>
      <c r="EV46" s="515" t="s">
        <v>32</v>
      </c>
      <c r="EW46" s="516" t="s">
        <v>32</v>
      </c>
      <c r="EX46" s="515" t="s">
        <v>32</v>
      </c>
      <c r="EY46" s="516" t="s">
        <v>32</v>
      </c>
      <c r="EZ46" s="515" t="s">
        <v>32</v>
      </c>
      <c r="FA46" s="516" t="s">
        <v>32</v>
      </c>
      <c r="FB46" s="515" t="s">
        <v>32</v>
      </c>
      <c r="FC46" s="516" t="s">
        <v>32</v>
      </c>
      <c r="FD46" s="515" t="s">
        <v>32</v>
      </c>
      <c r="FE46" s="516" t="s">
        <v>32</v>
      </c>
      <c r="FF46" s="515" t="s">
        <v>32</v>
      </c>
      <c r="FG46" s="516" t="s">
        <v>32</v>
      </c>
      <c r="FH46" s="515" t="s">
        <v>32</v>
      </c>
      <c r="FI46" s="516" t="s">
        <v>32</v>
      </c>
      <c r="FJ46" s="515" t="s">
        <v>32</v>
      </c>
      <c r="FK46" s="516" t="s">
        <v>32</v>
      </c>
      <c r="FL46" s="515" t="s">
        <v>32</v>
      </c>
      <c r="FM46" s="516" t="s">
        <v>32</v>
      </c>
      <c r="FN46" s="515" t="s">
        <v>32</v>
      </c>
      <c r="FO46" s="516" t="s">
        <v>32</v>
      </c>
      <c r="FP46" s="515" t="s">
        <v>32</v>
      </c>
      <c r="FQ46" s="516" t="s">
        <v>32</v>
      </c>
      <c r="FR46" s="515" t="s">
        <v>32</v>
      </c>
      <c r="FS46" s="516" t="s">
        <v>32</v>
      </c>
      <c r="FT46" s="515" t="s">
        <v>32</v>
      </c>
      <c r="FU46" s="516" t="s">
        <v>32</v>
      </c>
      <c r="FV46" s="515" t="s">
        <v>32</v>
      </c>
      <c r="FW46" s="516" t="s">
        <v>32</v>
      </c>
      <c r="FX46" s="515" t="s">
        <v>32</v>
      </c>
      <c r="FY46" s="516" t="s">
        <v>32</v>
      </c>
      <c r="FZ46" s="554">
        <v>1</v>
      </c>
      <c r="GA46" s="516" t="s">
        <v>32</v>
      </c>
      <c r="GB46" s="515" t="s">
        <v>32</v>
      </c>
      <c r="GC46" s="516" t="s">
        <v>32</v>
      </c>
      <c r="GD46" s="515" t="s">
        <v>32</v>
      </c>
      <c r="GE46" s="516" t="s">
        <v>32</v>
      </c>
      <c r="GF46" s="515" t="s">
        <v>32</v>
      </c>
      <c r="GG46" s="516" t="s">
        <v>32</v>
      </c>
      <c r="GH46" s="515" t="s">
        <v>32</v>
      </c>
      <c r="GI46" s="516" t="s">
        <v>32</v>
      </c>
      <c r="GJ46" s="515" t="s">
        <v>32</v>
      </c>
      <c r="GK46" s="516" t="s">
        <v>32</v>
      </c>
      <c r="GL46" s="515" t="s">
        <v>32</v>
      </c>
      <c r="GM46" s="516" t="s">
        <v>32</v>
      </c>
      <c r="GN46" s="515" t="s">
        <v>32</v>
      </c>
      <c r="GO46" s="516" t="s">
        <v>32</v>
      </c>
      <c r="GP46" s="515" t="s">
        <v>32</v>
      </c>
      <c r="GQ46" s="516" t="s">
        <v>32</v>
      </c>
      <c r="GR46" s="515" t="s">
        <v>32</v>
      </c>
      <c r="GS46" s="516" t="s">
        <v>32</v>
      </c>
      <c r="GT46" s="515" t="s">
        <v>32</v>
      </c>
      <c r="GU46" s="516" t="s">
        <v>32</v>
      </c>
      <c r="GV46" s="515" t="s">
        <v>32</v>
      </c>
      <c r="GW46" s="516" t="s">
        <v>32</v>
      </c>
      <c r="GX46" s="515" t="s">
        <v>32</v>
      </c>
      <c r="GY46" s="516" t="s">
        <v>32</v>
      </c>
      <c r="GZ46" s="515" t="s">
        <v>32</v>
      </c>
      <c r="HA46" s="516" t="s">
        <v>32</v>
      </c>
      <c r="HB46" s="515" t="s">
        <v>32</v>
      </c>
      <c r="HC46" s="516" t="s">
        <v>32</v>
      </c>
      <c r="HD46" s="515" t="s">
        <v>32</v>
      </c>
      <c r="HE46" s="516" t="s">
        <v>32</v>
      </c>
      <c r="HF46" s="515" t="s">
        <v>32</v>
      </c>
      <c r="HG46" s="516" t="s">
        <v>32</v>
      </c>
      <c r="HH46" s="515" t="s">
        <v>32</v>
      </c>
      <c r="HI46" s="516" t="s">
        <v>32</v>
      </c>
      <c r="HJ46" s="515" t="s">
        <v>32</v>
      </c>
      <c r="HK46" s="516" t="s">
        <v>32</v>
      </c>
      <c r="HL46" s="515" t="s">
        <v>32</v>
      </c>
      <c r="HM46" s="516" t="s">
        <v>32</v>
      </c>
      <c r="HN46" s="515" t="s">
        <v>32</v>
      </c>
      <c r="HO46" s="516" t="s">
        <v>32</v>
      </c>
      <c r="HP46" s="515" t="s">
        <v>32</v>
      </c>
      <c r="HQ46" s="516" t="s">
        <v>32</v>
      </c>
      <c r="HR46" s="515" t="s">
        <v>32</v>
      </c>
      <c r="HS46" s="516" t="s">
        <v>32</v>
      </c>
      <c r="HT46" s="515" t="s">
        <v>32</v>
      </c>
      <c r="HU46" s="516" t="s">
        <v>32</v>
      </c>
      <c r="HV46" s="515" t="s">
        <v>32</v>
      </c>
      <c r="HW46" s="516" t="s">
        <v>32</v>
      </c>
      <c r="HX46" s="515" t="s">
        <v>32</v>
      </c>
      <c r="HY46" s="516" t="s">
        <v>32</v>
      </c>
      <c r="HZ46" s="515" t="s">
        <v>32</v>
      </c>
      <c r="IA46" s="516" t="s">
        <v>32</v>
      </c>
      <c r="IB46" s="515" t="s">
        <v>32</v>
      </c>
      <c r="IC46" s="516" t="s">
        <v>32</v>
      </c>
      <c r="ID46" s="515" t="s">
        <v>32</v>
      </c>
      <c r="IE46" s="516" t="s">
        <v>32</v>
      </c>
      <c r="IF46" s="515" t="s">
        <v>32</v>
      </c>
      <c r="IG46" s="516" t="s">
        <v>32</v>
      </c>
      <c r="IH46" s="515" t="s">
        <v>32</v>
      </c>
      <c r="II46" s="516" t="s">
        <v>32</v>
      </c>
      <c r="IJ46" s="421" t="s">
        <v>32</v>
      </c>
      <c r="IK46" s="516" t="s">
        <v>32</v>
      </c>
      <c r="IL46" s="515" t="s">
        <v>32</v>
      </c>
      <c r="IM46" s="516" t="s">
        <v>32</v>
      </c>
      <c r="IN46" s="421" t="s">
        <v>32</v>
      </c>
      <c r="IO46" s="516" t="s">
        <v>32</v>
      </c>
      <c r="IP46" s="515" t="s">
        <v>32</v>
      </c>
      <c r="IQ46" s="516" t="s">
        <v>32</v>
      </c>
      <c r="IR46" s="515" t="s">
        <v>32</v>
      </c>
      <c r="IS46" s="516" t="s">
        <v>32</v>
      </c>
      <c r="IT46" s="515" t="s">
        <v>32</v>
      </c>
      <c r="IU46" s="516" t="s">
        <v>32</v>
      </c>
      <c r="IV46" s="515" t="s">
        <v>32</v>
      </c>
      <c r="IW46" s="516" t="s">
        <v>32</v>
      </c>
      <c r="IX46" s="515" t="s">
        <v>32</v>
      </c>
      <c r="IY46" s="516" t="s">
        <v>32</v>
      </c>
      <c r="IZ46" s="515" t="s">
        <v>32</v>
      </c>
      <c r="JA46" s="516" t="s">
        <v>32</v>
      </c>
      <c r="JB46" s="60"/>
      <c r="JC46" s="61"/>
      <c r="JD46" s="7"/>
      <c r="JE46" s="7"/>
      <c r="JF46" s="29">
        <f t="shared" si="110"/>
        <v>6</v>
      </c>
      <c r="JG46" s="159" t="s">
        <v>38</v>
      </c>
      <c r="JH46" s="32" t="str">
        <f t="shared" si="111"/>
        <v>*</v>
      </c>
      <c r="JI46" s="33" t="str">
        <f t="shared" si="112"/>
        <v>*</v>
      </c>
      <c r="JJ46" s="32" t="str">
        <f t="shared" si="113"/>
        <v xml:space="preserve">حا ج محمدی- </v>
      </c>
      <c r="JK46" s="33" t="str">
        <f t="shared" si="114"/>
        <v>*</v>
      </c>
      <c r="JL46" s="32" t="str">
        <f t="shared" si="115"/>
        <v>*</v>
      </c>
      <c r="JM46" s="33" t="str">
        <f t="shared" si="116"/>
        <v>*</v>
      </c>
      <c r="JN46" s="32" t="str">
        <f t="shared" si="117"/>
        <v>*</v>
      </c>
      <c r="JO46" s="33" t="str">
        <f t="shared" si="118"/>
        <v>*</v>
      </c>
      <c r="JP46" s="32" t="str">
        <f t="shared" si="119"/>
        <v>*</v>
      </c>
      <c r="JQ46" s="33" t="str">
        <f t="shared" si="120"/>
        <v>*</v>
      </c>
      <c r="JR46" s="32" t="str">
        <f t="shared" si="121"/>
        <v>*</v>
      </c>
      <c r="JS46" s="33" t="str">
        <f t="shared" si="122"/>
        <v>*</v>
      </c>
      <c r="JT46" s="32" t="str">
        <f t="shared" si="123"/>
        <v>*</v>
      </c>
      <c r="JU46" s="33" t="str">
        <f t="shared" si="124"/>
        <v>*</v>
      </c>
      <c r="JV46" s="32" t="str">
        <f t="shared" si="125"/>
        <v>*</v>
      </c>
      <c r="JW46" s="33" t="str">
        <f t="shared" si="126"/>
        <v>*</v>
      </c>
      <c r="JX46" s="32" t="str">
        <f t="shared" si="127"/>
        <v xml:space="preserve">خوشروزاده- </v>
      </c>
      <c r="JY46" s="33" t="str">
        <f t="shared" si="128"/>
        <v>*</v>
      </c>
      <c r="JZ46" s="32" t="str">
        <f t="shared" si="129"/>
        <v>*</v>
      </c>
      <c r="KA46" s="33" t="str">
        <f t="shared" si="130"/>
        <v>*</v>
      </c>
      <c r="KB46" s="32" t="str">
        <f t="shared" si="131"/>
        <v>*</v>
      </c>
      <c r="KC46" s="33" t="str">
        <f t="shared" si="132"/>
        <v>*</v>
      </c>
      <c r="KD46" s="32" t="str">
        <f t="shared" si="133"/>
        <v>*</v>
      </c>
      <c r="KE46" s="33" t="str">
        <f t="shared" si="134"/>
        <v>*</v>
      </c>
      <c r="KF46" s="32" t="str">
        <f t="shared" si="135"/>
        <v>*</v>
      </c>
      <c r="KG46" s="33" t="str">
        <f t="shared" si="136"/>
        <v>*</v>
      </c>
      <c r="KH46" s="32" t="str">
        <f t="shared" si="137"/>
        <v>*</v>
      </c>
      <c r="KI46" s="33" t="str">
        <f t="shared" si="138"/>
        <v>*</v>
      </c>
      <c r="KJ46" s="32" t="str">
        <f t="shared" si="139"/>
        <v>*</v>
      </c>
      <c r="KK46" s="33" t="str">
        <f t="shared" si="140"/>
        <v>*</v>
      </c>
      <c r="KL46" s="32" t="str">
        <f t="shared" si="141"/>
        <v>*</v>
      </c>
      <c r="KM46" s="33" t="str">
        <f t="shared" si="142"/>
        <v>*</v>
      </c>
      <c r="KN46" s="32" t="str">
        <f t="shared" si="143"/>
        <v>*</v>
      </c>
      <c r="KO46" s="33" t="str">
        <f t="shared" si="144"/>
        <v>*</v>
      </c>
      <c r="KP46" s="32" t="str">
        <f t="shared" si="145"/>
        <v>*</v>
      </c>
      <c r="KQ46" s="33" t="str">
        <f t="shared" si="146"/>
        <v>*</v>
      </c>
      <c r="KR46" s="32" t="str">
        <f t="shared" si="147"/>
        <v xml:space="preserve">خورسند - </v>
      </c>
      <c r="KS46" s="33" t="str">
        <f t="shared" si="148"/>
        <v>*</v>
      </c>
      <c r="KT46" s="32" t="str">
        <f t="shared" si="149"/>
        <v>*</v>
      </c>
      <c r="KU46" s="33" t="str">
        <f t="shared" si="150"/>
        <v>*</v>
      </c>
      <c r="KV46" s="32" t="str">
        <f t="shared" si="151"/>
        <v>*</v>
      </c>
      <c r="KW46" s="33" t="str">
        <f t="shared" si="152"/>
        <v>*</v>
      </c>
      <c r="KX46" s="32" t="str">
        <f t="shared" si="153"/>
        <v>*</v>
      </c>
      <c r="KY46" s="32" t="str">
        <f t="shared" si="154"/>
        <v>*</v>
      </c>
      <c r="KZ46" s="32" t="str">
        <f t="shared" si="155"/>
        <v>*</v>
      </c>
      <c r="LA46" s="32" t="str">
        <f t="shared" si="156"/>
        <v>*</v>
      </c>
      <c r="LB46" s="20" t="str">
        <f t="shared" si="157"/>
        <v>*</v>
      </c>
      <c r="LC46" s="33" t="str">
        <f t="shared" si="158"/>
        <v>*</v>
      </c>
      <c r="LD46" s="20" t="str">
        <f t="shared" si="159"/>
        <v>*</v>
      </c>
      <c r="LE46" s="33" t="str">
        <f t="shared" si="160"/>
        <v>*</v>
      </c>
      <c r="LF46" s="20" t="str">
        <f t="shared" si="161"/>
        <v>*</v>
      </c>
      <c r="LG46" s="20" t="str">
        <f t="shared" si="162"/>
        <v>*</v>
      </c>
      <c r="LH46" s="20" t="str">
        <f t="shared" si="163"/>
        <v>*</v>
      </c>
      <c r="LI46" s="33" t="str">
        <f t="shared" si="164"/>
        <v>*</v>
      </c>
      <c r="LJ46" s="20" t="str">
        <f t="shared" si="165"/>
        <v>*</v>
      </c>
      <c r="LK46" s="33" t="str">
        <f t="shared" si="166"/>
        <v>*</v>
      </c>
      <c r="LL46" s="20" t="str">
        <f t="shared" si="167"/>
        <v>*</v>
      </c>
      <c r="LM46" s="33" t="str">
        <f t="shared" si="168"/>
        <v>*</v>
      </c>
      <c r="LN46" s="20" t="str">
        <f t="shared" si="169"/>
        <v>*</v>
      </c>
      <c r="LO46" s="33" t="str">
        <f t="shared" si="170"/>
        <v>*</v>
      </c>
      <c r="LP46" s="20" t="str">
        <f t="shared" si="171"/>
        <v>*</v>
      </c>
      <c r="LQ46" s="20" t="str">
        <f t="shared" si="172"/>
        <v>*</v>
      </c>
      <c r="LR46" s="20" t="str">
        <f t="shared" si="173"/>
        <v>*</v>
      </c>
      <c r="LS46" s="20" t="str">
        <f t="shared" si="174"/>
        <v>*</v>
      </c>
      <c r="LT46" s="20" t="str">
        <f t="shared" si="175"/>
        <v>*</v>
      </c>
      <c r="LU46" s="20" t="str">
        <f t="shared" si="176"/>
        <v>*</v>
      </c>
      <c r="LV46" s="20" t="str">
        <f t="shared" si="177"/>
        <v>*</v>
      </c>
      <c r="LW46" s="20" t="str">
        <f t="shared" si="178"/>
        <v>*</v>
      </c>
      <c r="LX46" s="20" t="str">
        <f t="shared" si="179"/>
        <v>*</v>
      </c>
      <c r="LY46" s="20" t="str">
        <f t="shared" si="180"/>
        <v>*</v>
      </c>
      <c r="LZ46" s="20" t="str">
        <f t="shared" si="181"/>
        <v>*</v>
      </c>
      <c r="MA46" s="33" t="str">
        <f t="shared" si="182"/>
        <v>*</v>
      </c>
      <c r="MB46" s="20" t="str">
        <f t="shared" si="183"/>
        <v>*</v>
      </c>
      <c r="MC46" s="33" t="str">
        <f t="shared" si="184"/>
        <v>*</v>
      </c>
      <c r="MD46" s="20" t="str">
        <f t="shared" si="185"/>
        <v>*</v>
      </c>
      <c r="ME46" s="33" t="str">
        <f t="shared" si="186"/>
        <v>*</v>
      </c>
      <c r="MF46" s="20" t="str">
        <f t="shared" si="187"/>
        <v>*</v>
      </c>
      <c r="MG46" s="33" t="str">
        <f t="shared" si="188"/>
        <v>*</v>
      </c>
      <c r="MH46" s="20" t="str">
        <f t="shared" si="189"/>
        <v>*</v>
      </c>
      <c r="MI46" s="33" t="str">
        <f t="shared" si="190"/>
        <v>*</v>
      </c>
      <c r="MJ46" s="20" t="str">
        <f t="shared" si="191"/>
        <v>*</v>
      </c>
      <c r="MK46" s="33" t="str">
        <f t="shared" si="192"/>
        <v>*</v>
      </c>
      <c r="ML46" s="20" t="str">
        <f t="shared" si="193"/>
        <v>*</v>
      </c>
      <c r="MM46" s="33" t="str">
        <f t="shared" si="194"/>
        <v>*</v>
      </c>
      <c r="MN46" s="20" t="str">
        <f t="shared" si="195"/>
        <v>*</v>
      </c>
      <c r="MO46" s="33" t="str">
        <f t="shared" si="196"/>
        <v>*</v>
      </c>
      <c r="MP46" s="20" t="str">
        <f t="shared" si="197"/>
        <v>*</v>
      </c>
      <c r="MQ46" s="33" t="str">
        <f t="shared" si="198"/>
        <v>*</v>
      </c>
      <c r="MR46" s="20" t="str">
        <f t="shared" si="199"/>
        <v>*</v>
      </c>
      <c r="MS46" s="33" t="str">
        <f t="shared" si="200"/>
        <v>*</v>
      </c>
      <c r="MT46" s="20" t="str">
        <f t="shared" si="201"/>
        <v>*</v>
      </c>
      <c r="MU46" s="33" t="str">
        <f t="shared" si="202"/>
        <v>*</v>
      </c>
      <c r="MV46" s="175" t="str">
        <f t="shared" si="203"/>
        <v>*</v>
      </c>
      <c r="MW46" s="176" t="str">
        <f t="shared" si="204"/>
        <v>*</v>
      </c>
      <c r="MX46" s="175" t="str">
        <f t="shared" si="205"/>
        <v>*</v>
      </c>
      <c r="MY46" s="176" t="str">
        <f t="shared" si="206"/>
        <v>*</v>
      </c>
      <c r="MZ46" s="175" t="str">
        <f t="shared" si="305"/>
        <v>*</v>
      </c>
      <c r="NA46" s="175" t="str">
        <f t="shared" si="306"/>
        <v>*</v>
      </c>
      <c r="NB46" s="175" t="str">
        <f t="shared" si="307"/>
        <v>*</v>
      </c>
      <c r="NC46" s="175" t="str">
        <f t="shared" si="308"/>
        <v>*</v>
      </c>
      <c r="ND46" s="176" t="str">
        <f t="shared" si="309"/>
        <v>*</v>
      </c>
      <c r="NE46" s="176" t="str">
        <f t="shared" si="310"/>
        <v>*</v>
      </c>
      <c r="NF46" s="176" t="str">
        <f t="shared" si="311"/>
        <v>*</v>
      </c>
      <c r="NG46" s="176" t="str">
        <f t="shared" si="312"/>
        <v>*</v>
      </c>
      <c r="NH46" s="175" t="str">
        <f t="shared" si="209"/>
        <v>*</v>
      </c>
      <c r="NI46" s="176" t="str">
        <f t="shared" si="210"/>
        <v>*</v>
      </c>
      <c r="NJ46" s="175" t="str">
        <f t="shared" si="211"/>
        <v>*</v>
      </c>
      <c r="NK46" s="176" t="str">
        <f t="shared" si="212"/>
        <v>*</v>
      </c>
      <c r="NL46" s="175" t="str">
        <f t="shared" si="213"/>
        <v>*</v>
      </c>
      <c r="NM46" s="176" t="str">
        <f t="shared" si="214"/>
        <v>*</v>
      </c>
      <c r="NN46" s="175" t="str">
        <f t="shared" si="215"/>
        <v>*</v>
      </c>
      <c r="NO46" s="176" t="str">
        <f t="shared" si="216"/>
        <v>*</v>
      </c>
      <c r="NP46" s="175" t="str">
        <f t="shared" si="217"/>
        <v>*</v>
      </c>
      <c r="NQ46" s="176" t="str">
        <f t="shared" si="218"/>
        <v>*</v>
      </c>
      <c r="NR46" s="175" t="str">
        <f t="shared" si="219"/>
        <v>*</v>
      </c>
      <c r="NS46" s="176" t="str">
        <f t="shared" si="220"/>
        <v>*</v>
      </c>
      <c r="NT46" s="175" t="str">
        <f t="shared" si="221"/>
        <v>*</v>
      </c>
      <c r="NU46" s="176" t="str">
        <f t="shared" si="222"/>
        <v>*</v>
      </c>
      <c r="NV46" s="175" t="str">
        <f t="shared" si="223"/>
        <v>*</v>
      </c>
      <c r="NW46" s="176" t="str">
        <f t="shared" si="224"/>
        <v>*</v>
      </c>
      <c r="NX46" s="175" t="str">
        <f t="shared" si="225"/>
        <v>*</v>
      </c>
      <c r="NY46" s="176" t="str">
        <f t="shared" si="226"/>
        <v>*</v>
      </c>
      <c r="NZ46" s="175" t="str">
        <f t="shared" si="227"/>
        <v>*</v>
      </c>
      <c r="OA46" s="176" t="str">
        <f t="shared" si="228"/>
        <v>*</v>
      </c>
      <c r="OB46" s="175" t="str">
        <f t="shared" si="229"/>
        <v>محبوبی-</v>
      </c>
      <c r="OC46" s="175" t="str">
        <f t="shared" si="313"/>
        <v>*</v>
      </c>
      <c r="OD46" s="175" t="str">
        <f t="shared" si="230"/>
        <v>*</v>
      </c>
      <c r="OE46" s="175" t="str">
        <f t="shared" si="231"/>
        <v>*</v>
      </c>
      <c r="OF46" s="175" t="str">
        <f t="shared" si="232"/>
        <v>*</v>
      </c>
      <c r="OG46" s="176" t="str">
        <f t="shared" si="233"/>
        <v>*</v>
      </c>
      <c r="OH46" s="175" t="str">
        <f t="shared" si="234"/>
        <v>*</v>
      </c>
      <c r="OI46" s="176" t="str">
        <f t="shared" si="235"/>
        <v>*</v>
      </c>
      <c r="OJ46" s="175" t="str">
        <f t="shared" si="236"/>
        <v>*</v>
      </c>
      <c r="OK46" s="176" t="str">
        <f t="shared" si="314"/>
        <v>*</v>
      </c>
      <c r="OL46" s="175" t="str">
        <f t="shared" si="315"/>
        <v>*</v>
      </c>
      <c r="OM46" s="176" t="str">
        <f t="shared" si="316"/>
        <v>*</v>
      </c>
      <c r="ON46" s="175" t="str">
        <f t="shared" si="317"/>
        <v>*</v>
      </c>
      <c r="OO46" s="176" t="str">
        <f t="shared" si="318"/>
        <v>*</v>
      </c>
      <c r="OP46" s="175" t="str">
        <f t="shared" si="319"/>
        <v>*</v>
      </c>
      <c r="OQ46" s="176" t="str">
        <f t="shared" si="320"/>
        <v>*</v>
      </c>
      <c r="OR46" s="29">
        <f t="shared" si="239"/>
        <v>6</v>
      </c>
      <c r="OS46" s="30" t="str">
        <f t="shared" si="329"/>
        <v>جمعه</v>
      </c>
      <c r="OT46" s="20" t="str">
        <f t="shared" si="321"/>
        <v>*</v>
      </c>
      <c r="OU46" s="20" t="str">
        <f t="shared" si="322"/>
        <v>*</v>
      </c>
      <c r="OV46" s="20" t="str">
        <f t="shared" si="323"/>
        <v>*</v>
      </c>
      <c r="OW46" s="20" t="str">
        <f t="shared" si="324"/>
        <v>*</v>
      </c>
      <c r="OX46" s="20" t="str">
        <f t="shared" si="325"/>
        <v>*</v>
      </c>
      <c r="OY46" s="20" t="str">
        <f t="shared" si="328"/>
        <v>*</v>
      </c>
      <c r="OZ46" s="20" t="str">
        <f t="shared" si="326"/>
        <v>*</v>
      </c>
      <c r="PA46" s="20" t="str">
        <f t="shared" si="327"/>
        <v>*</v>
      </c>
      <c r="PB46" s="20" t="str">
        <f t="shared" si="242"/>
        <v>*</v>
      </c>
      <c r="PC46" s="33" t="str">
        <f t="shared" si="243"/>
        <v>*</v>
      </c>
      <c r="PD46" s="20" t="str">
        <f t="shared" si="244"/>
        <v>*</v>
      </c>
      <c r="PE46" s="33" t="str">
        <f t="shared" si="245"/>
        <v>*</v>
      </c>
      <c r="PF46" s="20" t="str">
        <f t="shared" si="246"/>
        <v>*</v>
      </c>
      <c r="PG46" s="33" t="str">
        <f t="shared" si="247"/>
        <v>*</v>
      </c>
      <c r="PH46" s="20" t="str">
        <f t="shared" si="248"/>
        <v>*</v>
      </c>
      <c r="PI46" s="33" t="str">
        <f t="shared" si="249"/>
        <v>*</v>
      </c>
      <c r="PJ46" s="20" t="str">
        <f t="shared" si="250"/>
        <v>*</v>
      </c>
      <c r="PK46" s="33" t="str">
        <f t="shared" si="251"/>
        <v>*</v>
      </c>
      <c r="PL46" s="20" t="str">
        <f t="shared" si="252"/>
        <v>*</v>
      </c>
      <c r="PM46" s="33" t="str">
        <f t="shared" si="253"/>
        <v>*</v>
      </c>
      <c r="PN46" s="20" t="str">
        <f t="shared" si="254"/>
        <v>*</v>
      </c>
      <c r="PO46" s="33" t="str">
        <f t="shared" si="255"/>
        <v>*</v>
      </c>
      <c r="PP46" s="20" t="str">
        <f t="shared" si="256"/>
        <v>*</v>
      </c>
      <c r="PQ46" s="33" t="str">
        <f t="shared" si="257"/>
        <v>*</v>
      </c>
      <c r="PR46" s="20" t="str">
        <f t="shared" si="258"/>
        <v>*</v>
      </c>
      <c r="PS46" s="33" t="str">
        <f t="shared" si="259"/>
        <v>*</v>
      </c>
      <c r="PT46" s="20" t="str">
        <f t="shared" si="260"/>
        <v>*</v>
      </c>
      <c r="PU46" s="33" t="str">
        <f t="shared" si="261"/>
        <v>*</v>
      </c>
      <c r="PV46" s="20" t="str">
        <f t="shared" si="262"/>
        <v>*</v>
      </c>
      <c r="PW46" s="33" t="str">
        <f t="shared" si="263"/>
        <v>*</v>
      </c>
      <c r="PX46" s="20" t="str">
        <f t="shared" si="264"/>
        <v>*</v>
      </c>
      <c r="PY46" s="33" t="str">
        <f t="shared" si="265"/>
        <v>*</v>
      </c>
      <c r="PZ46" s="20" t="str">
        <f t="shared" si="266"/>
        <v>*</v>
      </c>
      <c r="QA46" s="33" t="str">
        <f t="shared" si="267"/>
        <v>*</v>
      </c>
      <c r="QB46" s="20" t="str">
        <f t="shared" si="268"/>
        <v>*</v>
      </c>
      <c r="QC46" s="33" t="str">
        <f t="shared" si="269"/>
        <v>*</v>
      </c>
      <c r="QD46" s="20" t="str">
        <f t="shared" si="270"/>
        <v>*</v>
      </c>
      <c r="QE46" s="33" t="str">
        <f t="shared" si="271"/>
        <v>*</v>
      </c>
      <c r="QF46" s="20" t="str">
        <f t="shared" si="272"/>
        <v>*</v>
      </c>
      <c r="QG46" s="33" t="str">
        <f t="shared" si="273"/>
        <v>*</v>
      </c>
      <c r="QH46" s="20" t="str">
        <f t="shared" si="274"/>
        <v>*</v>
      </c>
      <c r="QI46" s="33" t="str">
        <f t="shared" si="275"/>
        <v>*</v>
      </c>
      <c r="QJ46" s="20" t="str">
        <f t="shared" si="276"/>
        <v>*</v>
      </c>
      <c r="QK46" s="33" t="str">
        <f t="shared" si="277"/>
        <v>*</v>
      </c>
      <c r="QL46" s="20" t="str">
        <f t="shared" si="278"/>
        <v>*</v>
      </c>
      <c r="QM46" s="33" t="str">
        <f t="shared" si="279"/>
        <v>*</v>
      </c>
      <c r="QN46" s="20" t="str">
        <f t="shared" si="280"/>
        <v>*</v>
      </c>
      <c r="QO46" s="33" t="str">
        <f t="shared" si="281"/>
        <v>*</v>
      </c>
      <c r="QP46" s="20" t="str">
        <f t="shared" si="282"/>
        <v>*</v>
      </c>
      <c r="QQ46" s="33" t="str">
        <f t="shared" si="283"/>
        <v>*</v>
      </c>
      <c r="QR46" s="20" t="str">
        <f t="shared" si="284"/>
        <v>*</v>
      </c>
      <c r="QS46" s="33" t="str">
        <f t="shared" si="285"/>
        <v>*</v>
      </c>
      <c r="QT46" s="20" t="str">
        <f t="shared" si="286"/>
        <v>*</v>
      </c>
      <c r="QU46" s="33" t="str">
        <f t="shared" si="287"/>
        <v>*</v>
      </c>
      <c r="QV46" s="20" t="str">
        <f t="shared" si="288"/>
        <v>*</v>
      </c>
      <c r="QW46" s="33" t="str">
        <f t="shared" si="289"/>
        <v>*</v>
      </c>
      <c r="QX46" s="21" t="str">
        <f t="shared" si="290"/>
        <v>*</v>
      </c>
      <c r="QY46" s="21" t="str">
        <f t="shared" si="291"/>
        <v>*</v>
      </c>
      <c r="QZ46" s="20" t="str">
        <f t="shared" si="292"/>
        <v>*</v>
      </c>
      <c r="RA46" s="33" t="str">
        <f t="shared" si="293"/>
        <v>*</v>
      </c>
      <c r="RB46" s="33"/>
      <c r="RC46" s="7"/>
      <c r="RD46" s="337">
        <f t="shared" si="294"/>
        <v>6</v>
      </c>
      <c r="RE46" s="30" t="str">
        <f t="shared" si="330"/>
        <v>جمعه</v>
      </c>
      <c r="RF46" s="63" t="s">
        <v>33</v>
      </c>
      <c r="RG46" s="118" t="str">
        <f t="shared" si="295"/>
        <v>*حا ج محمدی- ******خوشروزاده- *********خورسند - ****************************محبوبی-*********</v>
      </c>
      <c r="RH46" s="119"/>
      <c r="RI46" s="122">
        <v>6</v>
      </c>
      <c r="RJ46" s="121" t="str">
        <f t="shared" si="296"/>
        <v>*********************************************************</v>
      </c>
      <c r="RK46" s="104"/>
      <c r="RL46" s="337">
        <v>6</v>
      </c>
      <c r="RM46" s="29">
        <f t="shared" si="297"/>
        <v>6</v>
      </c>
      <c r="RN46" s="30" t="str">
        <f t="shared" si="331"/>
        <v>جمعه</v>
      </c>
      <c r="RO46" s="729" t="str">
        <f t="shared" si="298"/>
        <v>*************************************</v>
      </c>
      <c r="RP46" s="731"/>
      <c r="RQ46" s="64" t="s">
        <v>34</v>
      </c>
      <c r="RR46" s="729" t="str">
        <f t="shared" si="299"/>
        <v>**************************************</v>
      </c>
      <c r="RS46" s="730"/>
      <c r="RT46" s="1"/>
      <c r="RU46" s="1"/>
      <c r="RV46" s="29">
        <f t="shared" si="300"/>
        <v>6</v>
      </c>
      <c r="RW46" s="30" t="str">
        <f t="shared" si="301"/>
        <v>جمعه</v>
      </c>
      <c r="RX46" s="764" t="str">
        <f t="shared" si="302"/>
        <v>***************************************</v>
      </c>
      <c r="RY46" s="731"/>
      <c r="RZ46" s="64"/>
      <c r="SA46" s="729" t="str">
        <f t="shared" si="303"/>
        <v>***********************************</v>
      </c>
      <c r="SB46" s="730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</row>
    <row r="47" spans="1:507" s="2" customFormat="1" ht="72" customHeight="1" thickTop="1" thickBot="1">
      <c r="A47" s="355" t="s">
        <v>289</v>
      </c>
      <c r="B47" s="252" t="s">
        <v>167</v>
      </c>
      <c r="C47" s="315" t="s">
        <v>345</v>
      </c>
      <c r="D47" s="314" t="s">
        <v>359</v>
      </c>
      <c r="E47" s="308"/>
      <c r="F47" s="321" t="s">
        <v>103</v>
      </c>
      <c r="G47" s="322" t="s">
        <v>27</v>
      </c>
      <c r="H47" s="560" t="s">
        <v>292</v>
      </c>
      <c r="I47" s="561"/>
      <c r="J47" s="279" t="s">
        <v>47</v>
      </c>
      <c r="K47" s="568" t="s">
        <v>296</v>
      </c>
      <c r="L47" s="569"/>
      <c r="M47" s="254" t="s">
        <v>363</v>
      </c>
      <c r="N47" s="356" t="s">
        <v>201</v>
      </c>
      <c r="O47" s="255" t="s">
        <v>356</v>
      </c>
      <c r="P47" s="253"/>
      <c r="Q47" s="256"/>
      <c r="R47" s="257" t="s">
        <v>146</v>
      </c>
      <c r="S47" s="357" t="s">
        <v>193</v>
      </c>
      <c r="T47" s="258" t="s">
        <v>373</v>
      </c>
      <c r="U47" s="259" t="s">
        <v>145</v>
      </c>
      <c r="V47" s="260" t="s">
        <v>74</v>
      </c>
      <c r="W47" s="253" t="s">
        <v>235</v>
      </c>
      <c r="X47" s="262"/>
      <c r="Y47" s="423"/>
      <c r="Z47" s="261"/>
      <c r="AA47" s="262"/>
      <c r="AB47" s="263"/>
      <c r="AC47" s="332" t="s">
        <v>212</v>
      </c>
      <c r="AD47" s="578" t="str">
        <f>RG46</f>
        <v>*حا ج محمدی- ******خوشروزاده- *********خورسند - ****************************محبوبی-*********</v>
      </c>
      <c r="AE47" s="579"/>
      <c r="AF47" s="579"/>
      <c r="AG47" s="579"/>
      <c r="AH47" s="579"/>
      <c r="AI47" s="579"/>
      <c r="AJ47" s="579"/>
      <c r="AK47" s="579"/>
      <c r="AL47" s="579"/>
      <c r="AM47" s="579"/>
      <c r="AN47" s="579"/>
      <c r="AO47" s="579"/>
      <c r="AP47" s="579"/>
      <c r="AQ47" s="579"/>
      <c r="AR47" s="580"/>
      <c r="AS47" s="609" t="s">
        <v>215</v>
      </c>
      <c r="AT47" s="610"/>
      <c r="AU47" s="610"/>
      <c r="AV47" s="610"/>
      <c r="AW47" s="610"/>
      <c r="AX47" s="611"/>
      <c r="AY47" s="1"/>
      <c r="AZ47" s="1"/>
      <c r="BA47" s="1"/>
      <c r="BB47" s="29">
        <f t="shared" si="304"/>
        <v>7</v>
      </c>
      <c r="BC47" s="159" t="s">
        <v>285</v>
      </c>
      <c r="BD47" s="515" t="s">
        <v>32</v>
      </c>
      <c r="BE47" s="516" t="s">
        <v>32</v>
      </c>
      <c r="BF47" s="515" t="s">
        <v>32</v>
      </c>
      <c r="BG47" s="516" t="s">
        <v>32</v>
      </c>
      <c r="BH47" s="515" t="s">
        <v>32</v>
      </c>
      <c r="BI47" s="516" t="s">
        <v>32</v>
      </c>
      <c r="BJ47" s="515" t="s">
        <v>32</v>
      </c>
      <c r="BK47" s="516" t="s">
        <v>32</v>
      </c>
      <c r="BL47" s="515" t="s">
        <v>32</v>
      </c>
      <c r="BM47" s="516" t="s">
        <v>32</v>
      </c>
      <c r="BN47" s="515" t="s">
        <v>32</v>
      </c>
      <c r="BO47" s="516" t="s">
        <v>32</v>
      </c>
      <c r="BP47" s="515" t="s">
        <v>32</v>
      </c>
      <c r="BQ47" s="516" t="s">
        <v>32</v>
      </c>
      <c r="BR47" s="515" t="s">
        <v>32</v>
      </c>
      <c r="BS47" s="516" t="s">
        <v>32</v>
      </c>
      <c r="BT47" s="515">
        <v>1</v>
      </c>
      <c r="BU47" s="516" t="s">
        <v>32</v>
      </c>
      <c r="BV47" s="515" t="s">
        <v>32</v>
      </c>
      <c r="BW47" s="516" t="s">
        <v>32</v>
      </c>
      <c r="BX47" s="515" t="s">
        <v>32</v>
      </c>
      <c r="BY47" s="516" t="s">
        <v>32</v>
      </c>
      <c r="BZ47" s="515" t="s">
        <v>32</v>
      </c>
      <c r="CA47" s="516" t="s">
        <v>32</v>
      </c>
      <c r="CB47" s="515" t="s">
        <v>32</v>
      </c>
      <c r="CC47" s="516" t="s">
        <v>32</v>
      </c>
      <c r="CD47" s="515" t="s">
        <v>32</v>
      </c>
      <c r="CE47" s="516" t="s">
        <v>32</v>
      </c>
      <c r="CF47" s="515" t="s">
        <v>32</v>
      </c>
      <c r="CG47" s="516" t="s">
        <v>32</v>
      </c>
      <c r="CH47" s="515" t="s">
        <v>32</v>
      </c>
      <c r="CI47" s="516" t="s">
        <v>32</v>
      </c>
      <c r="CJ47" s="515">
        <v>1</v>
      </c>
      <c r="CK47" s="516">
        <v>1</v>
      </c>
      <c r="CL47" s="515" t="s">
        <v>32</v>
      </c>
      <c r="CM47" s="516" t="s">
        <v>32</v>
      </c>
      <c r="CN47" s="515">
        <v>1</v>
      </c>
      <c r="CO47" s="516" t="s">
        <v>32</v>
      </c>
      <c r="CP47" s="515" t="s">
        <v>32</v>
      </c>
      <c r="CQ47" s="516" t="s">
        <v>32</v>
      </c>
      <c r="CR47" s="515" t="s">
        <v>32</v>
      </c>
      <c r="CS47" s="516" t="s">
        <v>32</v>
      </c>
      <c r="CT47" s="515" t="s">
        <v>32</v>
      </c>
      <c r="CU47" s="516" t="s">
        <v>32</v>
      </c>
      <c r="CV47" s="515" t="s">
        <v>32</v>
      </c>
      <c r="CW47" s="516" t="s">
        <v>32</v>
      </c>
      <c r="CX47" s="515" t="s">
        <v>32</v>
      </c>
      <c r="CY47" s="516" t="s">
        <v>32</v>
      </c>
      <c r="CZ47" s="515" t="s">
        <v>32</v>
      </c>
      <c r="DA47" s="516" t="s">
        <v>32</v>
      </c>
      <c r="DB47" s="515" t="s">
        <v>32</v>
      </c>
      <c r="DC47" s="516" t="s">
        <v>32</v>
      </c>
      <c r="DD47" s="515" t="s">
        <v>32</v>
      </c>
      <c r="DE47" s="516" t="s">
        <v>32</v>
      </c>
      <c r="DF47" s="515" t="s">
        <v>32</v>
      </c>
      <c r="DG47" s="516" t="s">
        <v>32</v>
      </c>
      <c r="DH47" s="515" t="s">
        <v>32</v>
      </c>
      <c r="DI47" s="516" t="s">
        <v>32</v>
      </c>
      <c r="DJ47" s="515" t="s">
        <v>32</v>
      </c>
      <c r="DK47" s="516" t="s">
        <v>32</v>
      </c>
      <c r="DL47" s="515" t="s">
        <v>32</v>
      </c>
      <c r="DM47" s="516" t="s">
        <v>32</v>
      </c>
      <c r="DN47" s="515" t="s">
        <v>32</v>
      </c>
      <c r="DO47" s="516" t="s">
        <v>32</v>
      </c>
      <c r="DP47" s="515" t="s">
        <v>32</v>
      </c>
      <c r="DQ47" s="516" t="s">
        <v>32</v>
      </c>
      <c r="DR47" s="515" t="s">
        <v>32</v>
      </c>
      <c r="DS47" s="516" t="s">
        <v>32</v>
      </c>
      <c r="DT47" s="515" t="s">
        <v>32</v>
      </c>
      <c r="DU47" s="516" t="s">
        <v>32</v>
      </c>
      <c r="DV47" s="515" t="s">
        <v>32</v>
      </c>
      <c r="DW47" s="516" t="s">
        <v>32</v>
      </c>
      <c r="DX47" s="515" t="s">
        <v>32</v>
      </c>
      <c r="DY47" s="516" t="s">
        <v>32</v>
      </c>
      <c r="DZ47" s="515" t="s">
        <v>32</v>
      </c>
      <c r="EA47" s="516" t="s">
        <v>32</v>
      </c>
      <c r="EB47" s="515" t="s">
        <v>32</v>
      </c>
      <c r="EC47" s="516" t="s">
        <v>32</v>
      </c>
      <c r="ED47" s="515" t="s">
        <v>32</v>
      </c>
      <c r="EE47" s="516" t="s">
        <v>32</v>
      </c>
      <c r="EF47" s="515" t="s">
        <v>32</v>
      </c>
      <c r="EG47" s="516" t="s">
        <v>32</v>
      </c>
      <c r="EH47" s="515" t="s">
        <v>32</v>
      </c>
      <c r="EI47" s="516" t="s">
        <v>32</v>
      </c>
      <c r="EJ47" s="515" t="s">
        <v>32</v>
      </c>
      <c r="EK47" s="516" t="s">
        <v>32</v>
      </c>
      <c r="EL47" s="515" t="s">
        <v>32</v>
      </c>
      <c r="EM47" s="516" t="s">
        <v>32</v>
      </c>
      <c r="EN47" s="515" t="s">
        <v>32</v>
      </c>
      <c r="EO47" s="516" t="s">
        <v>32</v>
      </c>
      <c r="EP47" s="515" t="s">
        <v>32</v>
      </c>
      <c r="EQ47" s="516" t="s">
        <v>32</v>
      </c>
      <c r="ER47" s="515" t="s">
        <v>32</v>
      </c>
      <c r="ES47" s="516" t="s">
        <v>32</v>
      </c>
      <c r="ET47" s="515" t="s">
        <v>32</v>
      </c>
      <c r="EU47" s="516" t="s">
        <v>32</v>
      </c>
      <c r="EV47" s="515" t="s">
        <v>32</v>
      </c>
      <c r="EW47" s="516" t="s">
        <v>32</v>
      </c>
      <c r="EX47" s="515" t="s">
        <v>32</v>
      </c>
      <c r="EY47" s="516" t="s">
        <v>32</v>
      </c>
      <c r="EZ47" s="515" t="s">
        <v>32</v>
      </c>
      <c r="FA47" s="516" t="s">
        <v>32</v>
      </c>
      <c r="FB47" s="515" t="s">
        <v>32</v>
      </c>
      <c r="FC47" s="516" t="s">
        <v>32</v>
      </c>
      <c r="FD47" s="515" t="s">
        <v>32</v>
      </c>
      <c r="FE47" s="516" t="s">
        <v>32</v>
      </c>
      <c r="FF47" s="515" t="s">
        <v>32</v>
      </c>
      <c r="FG47" s="516" t="s">
        <v>32</v>
      </c>
      <c r="FH47" s="515" t="s">
        <v>32</v>
      </c>
      <c r="FI47" s="516" t="s">
        <v>32</v>
      </c>
      <c r="FJ47" s="515" t="s">
        <v>32</v>
      </c>
      <c r="FK47" s="516" t="s">
        <v>32</v>
      </c>
      <c r="FL47" s="515" t="s">
        <v>32</v>
      </c>
      <c r="FM47" s="516" t="s">
        <v>32</v>
      </c>
      <c r="FN47" s="515" t="s">
        <v>32</v>
      </c>
      <c r="FO47" s="516" t="s">
        <v>32</v>
      </c>
      <c r="FP47" s="515" t="s">
        <v>32</v>
      </c>
      <c r="FQ47" s="516" t="s">
        <v>32</v>
      </c>
      <c r="FR47" s="515" t="s">
        <v>32</v>
      </c>
      <c r="FS47" s="516" t="s">
        <v>32</v>
      </c>
      <c r="FT47" s="515" t="s">
        <v>32</v>
      </c>
      <c r="FU47" s="516" t="s">
        <v>32</v>
      </c>
      <c r="FV47" s="515" t="s">
        <v>32</v>
      </c>
      <c r="FW47" s="516" t="s">
        <v>32</v>
      </c>
      <c r="FX47" s="515" t="s">
        <v>32</v>
      </c>
      <c r="FY47" s="516" t="s">
        <v>32</v>
      </c>
      <c r="FZ47" s="554">
        <v>1</v>
      </c>
      <c r="GA47" s="516" t="s">
        <v>32</v>
      </c>
      <c r="GB47" s="515" t="s">
        <v>32</v>
      </c>
      <c r="GC47" s="516" t="s">
        <v>32</v>
      </c>
      <c r="GD47" s="515" t="s">
        <v>32</v>
      </c>
      <c r="GE47" s="516" t="s">
        <v>32</v>
      </c>
      <c r="GF47" s="515" t="s">
        <v>32</v>
      </c>
      <c r="GG47" s="516" t="s">
        <v>32</v>
      </c>
      <c r="GH47" s="515" t="s">
        <v>32</v>
      </c>
      <c r="GI47" s="516" t="s">
        <v>32</v>
      </c>
      <c r="GJ47" s="515" t="s">
        <v>32</v>
      </c>
      <c r="GK47" s="516" t="s">
        <v>32</v>
      </c>
      <c r="GL47" s="515" t="s">
        <v>32</v>
      </c>
      <c r="GM47" s="516" t="s">
        <v>32</v>
      </c>
      <c r="GN47" s="515" t="s">
        <v>32</v>
      </c>
      <c r="GO47" s="516" t="s">
        <v>32</v>
      </c>
      <c r="GP47" s="515" t="s">
        <v>32</v>
      </c>
      <c r="GQ47" s="516" t="s">
        <v>32</v>
      </c>
      <c r="GR47" s="515" t="s">
        <v>32</v>
      </c>
      <c r="GS47" s="516" t="s">
        <v>32</v>
      </c>
      <c r="GT47" s="515" t="s">
        <v>32</v>
      </c>
      <c r="GU47" s="516" t="s">
        <v>32</v>
      </c>
      <c r="GV47" s="515" t="s">
        <v>32</v>
      </c>
      <c r="GW47" s="516" t="s">
        <v>32</v>
      </c>
      <c r="GX47" s="515" t="s">
        <v>32</v>
      </c>
      <c r="GY47" s="516" t="s">
        <v>32</v>
      </c>
      <c r="GZ47" s="515" t="s">
        <v>32</v>
      </c>
      <c r="HA47" s="516" t="s">
        <v>32</v>
      </c>
      <c r="HB47" s="515" t="s">
        <v>32</v>
      </c>
      <c r="HC47" s="516" t="s">
        <v>32</v>
      </c>
      <c r="HD47" s="515" t="s">
        <v>32</v>
      </c>
      <c r="HE47" s="516" t="s">
        <v>32</v>
      </c>
      <c r="HF47" s="515" t="s">
        <v>32</v>
      </c>
      <c r="HG47" s="516" t="s">
        <v>32</v>
      </c>
      <c r="HH47" s="515" t="s">
        <v>32</v>
      </c>
      <c r="HI47" s="516" t="s">
        <v>32</v>
      </c>
      <c r="HJ47" s="515" t="s">
        <v>32</v>
      </c>
      <c r="HK47" s="516" t="s">
        <v>32</v>
      </c>
      <c r="HL47" s="515" t="s">
        <v>32</v>
      </c>
      <c r="HM47" s="516" t="s">
        <v>32</v>
      </c>
      <c r="HN47" s="515" t="s">
        <v>32</v>
      </c>
      <c r="HO47" s="516" t="s">
        <v>32</v>
      </c>
      <c r="HP47" s="515" t="s">
        <v>32</v>
      </c>
      <c r="HQ47" s="516" t="s">
        <v>32</v>
      </c>
      <c r="HR47" s="515" t="s">
        <v>32</v>
      </c>
      <c r="HS47" s="516" t="s">
        <v>32</v>
      </c>
      <c r="HT47" s="515" t="s">
        <v>32</v>
      </c>
      <c r="HU47" s="516" t="s">
        <v>32</v>
      </c>
      <c r="HV47" s="515" t="s">
        <v>32</v>
      </c>
      <c r="HW47" s="516" t="s">
        <v>32</v>
      </c>
      <c r="HX47" s="515" t="s">
        <v>32</v>
      </c>
      <c r="HY47" s="516" t="s">
        <v>32</v>
      </c>
      <c r="HZ47" s="515" t="s">
        <v>32</v>
      </c>
      <c r="IA47" s="516" t="s">
        <v>32</v>
      </c>
      <c r="IB47" s="515" t="s">
        <v>32</v>
      </c>
      <c r="IC47" s="516" t="s">
        <v>32</v>
      </c>
      <c r="ID47" s="515" t="s">
        <v>32</v>
      </c>
      <c r="IE47" s="516" t="s">
        <v>32</v>
      </c>
      <c r="IF47" s="515" t="s">
        <v>32</v>
      </c>
      <c r="IG47" s="516" t="s">
        <v>32</v>
      </c>
      <c r="IH47" s="515" t="s">
        <v>32</v>
      </c>
      <c r="II47" s="516" t="s">
        <v>32</v>
      </c>
      <c r="IJ47" s="421" t="s">
        <v>32</v>
      </c>
      <c r="IK47" s="516" t="s">
        <v>32</v>
      </c>
      <c r="IL47" s="515" t="s">
        <v>32</v>
      </c>
      <c r="IM47" s="516" t="s">
        <v>32</v>
      </c>
      <c r="IN47" s="421">
        <v>1</v>
      </c>
      <c r="IO47" s="516" t="s">
        <v>32</v>
      </c>
      <c r="IP47" s="515" t="s">
        <v>32</v>
      </c>
      <c r="IQ47" s="516" t="s">
        <v>32</v>
      </c>
      <c r="IR47" s="515" t="s">
        <v>32</v>
      </c>
      <c r="IS47" s="516" t="s">
        <v>32</v>
      </c>
      <c r="IT47" s="515" t="s">
        <v>32</v>
      </c>
      <c r="IU47" s="516" t="s">
        <v>32</v>
      </c>
      <c r="IV47" s="515" t="s">
        <v>32</v>
      </c>
      <c r="IW47" s="516" t="s">
        <v>32</v>
      </c>
      <c r="IX47" s="515" t="s">
        <v>32</v>
      </c>
      <c r="IY47" s="516" t="s">
        <v>32</v>
      </c>
      <c r="IZ47" s="515" t="s">
        <v>32</v>
      </c>
      <c r="JA47" s="516" t="s">
        <v>32</v>
      </c>
      <c r="JB47" s="60"/>
      <c r="JC47" s="61"/>
      <c r="JD47" s="7"/>
      <c r="JE47" s="7"/>
      <c r="JF47" s="29">
        <f t="shared" si="110"/>
        <v>7</v>
      </c>
      <c r="JG47" s="159" t="s">
        <v>285</v>
      </c>
      <c r="JH47" s="32" t="str">
        <f t="shared" si="111"/>
        <v>*</v>
      </c>
      <c r="JI47" s="33" t="str">
        <f t="shared" si="112"/>
        <v>*</v>
      </c>
      <c r="JJ47" s="32" t="str">
        <f t="shared" si="113"/>
        <v>*</v>
      </c>
      <c r="JK47" s="33" t="str">
        <f t="shared" si="114"/>
        <v>*</v>
      </c>
      <c r="JL47" s="32" t="str">
        <f t="shared" si="115"/>
        <v>*</v>
      </c>
      <c r="JM47" s="33" t="str">
        <f t="shared" si="116"/>
        <v>*</v>
      </c>
      <c r="JN47" s="32" t="str">
        <f t="shared" si="117"/>
        <v>*</v>
      </c>
      <c r="JO47" s="33" t="str">
        <f t="shared" si="118"/>
        <v>*</v>
      </c>
      <c r="JP47" s="32" t="str">
        <f t="shared" si="119"/>
        <v>*</v>
      </c>
      <c r="JQ47" s="33" t="str">
        <f t="shared" si="120"/>
        <v>*</v>
      </c>
      <c r="JR47" s="32" t="str">
        <f t="shared" si="121"/>
        <v>*</v>
      </c>
      <c r="JS47" s="33" t="str">
        <f t="shared" si="122"/>
        <v>*</v>
      </c>
      <c r="JT47" s="32" t="str">
        <f t="shared" si="123"/>
        <v>*</v>
      </c>
      <c r="JU47" s="33" t="str">
        <f t="shared" si="124"/>
        <v>*</v>
      </c>
      <c r="JV47" s="32" t="str">
        <f t="shared" si="125"/>
        <v>*</v>
      </c>
      <c r="JW47" s="33" t="str">
        <f t="shared" si="126"/>
        <v>*</v>
      </c>
      <c r="JX47" s="32" t="str">
        <f t="shared" si="127"/>
        <v xml:space="preserve">خوشروزاده- </v>
      </c>
      <c r="JY47" s="33" t="str">
        <f t="shared" si="128"/>
        <v>*</v>
      </c>
      <c r="JZ47" s="32" t="str">
        <f t="shared" si="129"/>
        <v>*</v>
      </c>
      <c r="KA47" s="33" t="str">
        <f t="shared" si="130"/>
        <v>*</v>
      </c>
      <c r="KB47" s="32" t="str">
        <f t="shared" si="131"/>
        <v>*</v>
      </c>
      <c r="KC47" s="33" t="str">
        <f t="shared" si="132"/>
        <v>*</v>
      </c>
      <c r="KD47" s="32" t="str">
        <f t="shared" si="133"/>
        <v>*</v>
      </c>
      <c r="KE47" s="33" t="str">
        <f t="shared" si="134"/>
        <v>*</v>
      </c>
      <c r="KF47" s="32" t="str">
        <f t="shared" si="135"/>
        <v>*</v>
      </c>
      <c r="KG47" s="33" t="str">
        <f t="shared" si="136"/>
        <v>*</v>
      </c>
      <c r="KH47" s="32" t="str">
        <f t="shared" si="137"/>
        <v>*</v>
      </c>
      <c r="KI47" s="33" t="str">
        <f t="shared" si="138"/>
        <v>*</v>
      </c>
      <c r="KJ47" s="32" t="str">
        <f t="shared" si="139"/>
        <v>*</v>
      </c>
      <c r="KK47" s="33" t="str">
        <f t="shared" si="140"/>
        <v>*</v>
      </c>
      <c r="KL47" s="32" t="str">
        <f t="shared" si="141"/>
        <v>*</v>
      </c>
      <c r="KM47" s="33" t="str">
        <f t="shared" si="142"/>
        <v>*</v>
      </c>
      <c r="KN47" s="32" t="str">
        <f t="shared" si="143"/>
        <v xml:space="preserve">حبیبی - </v>
      </c>
      <c r="KO47" s="33" t="str">
        <f t="shared" si="144"/>
        <v>حبیبی -</v>
      </c>
      <c r="KP47" s="32" t="str">
        <f t="shared" si="145"/>
        <v>*</v>
      </c>
      <c r="KQ47" s="33" t="str">
        <f t="shared" si="146"/>
        <v>*</v>
      </c>
      <c r="KR47" s="32" t="str">
        <f t="shared" si="147"/>
        <v xml:space="preserve">خورسند - </v>
      </c>
      <c r="KS47" s="33" t="str">
        <f t="shared" si="148"/>
        <v>*</v>
      </c>
      <c r="KT47" s="32" t="str">
        <f t="shared" si="149"/>
        <v>*</v>
      </c>
      <c r="KU47" s="33" t="str">
        <f t="shared" si="150"/>
        <v>*</v>
      </c>
      <c r="KV47" s="32" t="str">
        <f t="shared" si="151"/>
        <v>*</v>
      </c>
      <c r="KW47" s="33" t="str">
        <f t="shared" si="152"/>
        <v>*</v>
      </c>
      <c r="KX47" s="32" t="str">
        <f t="shared" si="153"/>
        <v>*</v>
      </c>
      <c r="KY47" s="32" t="str">
        <f t="shared" si="154"/>
        <v>*</v>
      </c>
      <c r="KZ47" s="32" t="str">
        <f t="shared" si="155"/>
        <v>*</v>
      </c>
      <c r="LA47" s="32" t="str">
        <f t="shared" si="156"/>
        <v>*</v>
      </c>
      <c r="LB47" s="20" t="str">
        <f t="shared" si="157"/>
        <v>*</v>
      </c>
      <c r="LC47" s="33" t="str">
        <f t="shared" si="158"/>
        <v>*</v>
      </c>
      <c r="LD47" s="20" t="str">
        <f t="shared" si="159"/>
        <v>*</v>
      </c>
      <c r="LE47" s="33" t="str">
        <f t="shared" si="160"/>
        <v>*</v>
      </c>
      <c r="LF47" s="20" t="str">
        <f t="shared" si="161"/>
        <v>*</v>
      </c>
      <c r="LG47" s="20" t="str">
        <f t="shared" si="162"/>
        <v>*</v>
      </c>
      <c r="LH47" s="20" t="str">
        <f t="shared" si="163"/>
        <v>*</v>
      </c>
      <c r="LI47" s="33" t="str">
        <f t="shared" si="164"/>
        <v>*</v>
      </c>
      <c r="LJ47" s="20" t="str">
        <f t="shared" si="165"/>
        <v>*</v>
      </c>
      <c r="LK47" s="33" t="str">
        <f t="shared" si="166"/>
        <v>*</v>
      </c>
      <c r="LL47" s="20" t="str">
        <f t="shared" si="167"/>
        <v>*</v>
      </c>
      <c r="LM47" s="33" t="str">
        <f t="shared" si="168"/>
        <v>*</v>
      </c>
      <c r="LN47" s="20" t="str">
        <f t="shared" si="169"/>
        <v>*</v>
      </c>
      <c r="LO47" s="33" t="str">
        <f t="shared" si="170"/>
        <v>*</v>
      </c>
      <c r="LP47" s="20" t="str">
        <f t="shared" si="171"/>
        <v>*</v>
      </c>
      <c r="LQ47" s="20" t="str">
        <f t="shared" si="172"/>
        <v>*</v>
      </c>
      <c r="LR47" s="20" t="str">
        <f t="shared" si="173"/>
        <v>*</v>
      </c>
      <c r="LS47" s="20" t="str">
        <f t="shared" si="174"/>
        <v>*</v>
      </c>
      <c r="LT47" s="20" t="str">
        <f t="shared" si="175"/>
        <v>*</v>
      </c>
      <c r="LU47" s="20" t="str">
        <f t="shared" si="176"/>
        <v>*</v>
      </c>
      <c r="LV47" s="20" t="str">
        <f t="shared" si="177"/>
        <v>*</v>
      </c>
      <c r="LW47" s="20" t="str">
        <f t="shared" si="178"/>
        <v>*</v>
      </c>
      <c r="LX47" s="20" t="str">
        <f t="shared" si="179"/>
        <v>*</v>
      </c>
      <c r="LY47" s="20" t="str">
        <f t="shared" si="180"/>
        <v>*</v>
      </c>
      <c r="LZ47" s="20" t="str">
        <f t="shared" si="181"/>
        <v>*</v>
      </c>
      <c r="MA47" s="33" t="str">
        <f t="shared" si="182"/>
        <v>*</v>
      </c>
      <c r="MB47" s="20" t="str">
        <f t="shared" si="183"/>
        <v>*</v>
      </c>
      <c r="MC47" s="33" t="str">
        <f t="shared" si="184"/>
        <v>*</v>
      </c>
      <c r="MD47" s="20" t="str">
        <f t="shared" si="185"/>
        <v>*</v>
      </c>
      <c r="ME47" s="33" t="str">
        <f t="shared" si="186"/>
        <v>*</v>
      </c>
      <c r="MF47" s="20" t="str">
        <f t="shared" si="187"/>
        <v>*</v>
      </c>
      <c r="MG47" s="33" t="str">
        <f t="shared" si="188"/>
        <v>*</v>
      </c>
      <c r="MH47" s="20" t="str">
        <f t="shared" si="189"/>
        <v>*</v>
      </c>
      <c r="MI47" s="33" t="str">
        <f t="shared" si="190"/>
        <v>*</v>
      </c>
      <c r="MJ47" s="20" t="str">
        <f t="shared" si="191"/>
        <v>*</v>
      </c>
      <c r="MK47" s="33" t="str">
        <f t="shared" si="192"/>
        <v>*</v>
      </c>
      <c r="ML47" s="20" t="str">
        <f t="shared" si="193"/>
        <v>*</v>
      </c>
      <c r="MM47" s="33" t="str">
        <f t="shared" si="194"/>
        <v>*</v>
      </c>
      <c r="MN47" s="20" t="str">
        <f t="shared" si="195"/>
        <v>*</v>
      </c>
      <c r="MO47" s="33" t="str">
        <f t="shared" si="196"/>
        <v>*</v>
      </c>
      <c r="MP47" s="20" t="str">
        <f t="shared" si="197"/>
        <v>*</v>
      </c>
      <c r="MQ47" s="33" t="str">
        <f t="shared" si="198"/>
        <v>*</v>
      </c>
      <c r="MR47" s="20" t="str">
        <f t="shared" si="199"/>
        <v>*</v>
      </c>
      <c r="MS47" s="33" t="str">
        <f t="shared" si="200"/>
        <v>*</v>
      </c>
      <c r="MT47" s="20" t="str">
        <f t="shared" si="201"/>
        <v>*</v>
      </c>
      <c r="MU47" s="33" t="str">
        <f t="shared" si="202"/>
        <v>*</v>
      </c>
      <c r="MV47" s="175" t="str">
        <f t="shared" si="203"/>
        <v>*</v>
      </c>
      <c r="MW47" s="176" t="str">
        <f t="shared" si="204"/>
        <v>*</v>
      </c>
      <c r="MX47" s="175" t="str">
        <f t="shared" si="205"/>
        <v>*</v>
      </c>
      <c r="MY47" s="176" t="str">
        <f t="shared" si="206"/>
        <v>*</v>
      </c>
      <c r="MZ47" s="175" t="str">
        <f t="shared" si="305"/>
        <v>*</v>
      </c>
      <c r="NA47" s="175" t="str">
        <f t="shared" si="306"/>
        <v>*</v>
      </c>
      <c r="NB47" s="175" t="str">
        <f t="shared" si="307"/>
        <v>*</v>
      </c>
      <c r="NC47" s="175" t="str">
        <f t="shared" si="308"/>
        <v>*</v>
      </c>
      <c r="ND47" s="176" t="str">
        <f t="shared" si="309"/>
        <v>*</v>
      </c>
      <c r="NE47" s="176" t="str">
        <f t="shared" si="310"/>
        <v>*</v>
      </c>
      <c r="NF47" s="176" t="str">
        <f t="shared" si="311"/>
        <v>*</v>
      </c>
      <c r="NG47" s="176" t="str">
        <f t="shared" si="312"/>
        <v>*</v>
      </c>
      <c r="NH47" s="175" t="str">
        <f t="shared" si="209"/>
        <v>*</v>
      </c>
      <c r="NI47" s="176" t="str">
        <f t="shared" si="210"/>
        <v>*</v>
      </c>
      <c r="NJ47" s="175" t="str">
        <f t="shared" si="211"/>
        <v>*</v>
      </c>
      <c r="NK47" s="176" t="str">
        <f t="shared" si="212"/>
        <v>*</v>
      </c>
      <c r="NL47" s="175" t="str">
        <f t="shared" si="213"/>
        <v>*</v>
      </c>
      <c r="NM47" s="176" t="str">
        <f t="shared" si="214"/>
        <v>*</v>
      </c>
      <c r="NN47" s="175" t="str">
        <f t="shared" si="215"/>
        <v>*</v>
      </c>
      <c r="NO47" s="176" t="str">
        <f t="shared" si="216"/>
        <v>*</v>
      </c>
      <c r="NP47" s="175" t="str">
        <f t="shared" si="217"/>
        <v>*</v>
      </c>
      <c r="NQ47" s="176" t="str">
        <f t="shared" si="218"/>
        <v>*</v>
      </c>
      <c r="NR47" s="175" t="str">
        <f t="shared" si="219"/>
        <v>*</v>
      </c>
      <c r="NS47" s="176" t="str">
        <f t="shared" si="220"/>
        <v>*</v>
      </c>
      <c r="NT47" s="175" t="str">
        <f t="shared" si="221"/>
        <v>*</v>
      </c>
      <c r="NU47" s="176" t="str">
        <f t="shared" si="222"/>
        <v>*</v>
      </c>
      <c r="NV47" s="175" t="str">
        <f t="shared" si="223"/>
        <v>*</v>
      </c>
      <c r="NW47" s="176" t="str">
        <f t="shared" si="224"/>
        <v>*</v>
      </c>
      <c r="NX47" s="175" t="str">
        <f t="shared" si="225"/>
        <v>*</v>
      </c>
      <c r="NY47" s="176" t="str">
        <f t="shared" si="226"/>
        <v>*</v>
      </c>
      <c r="NZ47" s="175" t="str">
        <f t="shared" si="227"/>
        <v>*</v>
      </c>
      <c r="OA47" s="176" t="str">
        <f t="shared" si="228"/>
        <v>*</v>
      </c>
      <c r="OB47" s="175" t="str">
        <f t="shared" si="229"/>
        <v>محبوبی-</v>
      </c>
      <c r="OC47" s="175" t="str">
        <f t="shared" si="313"/>
        <v>*</v>
      </c>
      <c r="OD47" s="175" t="str">
        <f t="shared" si="230"/>
        <v>*</v>
      </c>
      <c r="OE47" s="175" t="str">
        <f t="shared" si="231"/>
        <v>*</v>
      </c>
      <c r="OF47" s="175" t="str">
        <f t="shared" si="232"/>
        <v>*</v>
      </c>
      <c r="OG47" s="176" t="str">
        <f t="shared" si="233"/>
        <v>*</v>
      </c>
      <c r="OH47" s="175" t="str">
        <f t="shared" si="234"/>
        <v>*</v>
      </c>
      <c r="OI47" s="176" t="str">
        <f t="shared" si="235"/>
        <v>*</v>
      </c>
      <c r="OJ47" s="175" t="str">
        <f t="shared" si="236"/>
        <v>*</v>
      </c>
      <c r="OK47" s="176" t="str">
        <f t="shared" si="314"/>
        <v>*</v>
      </c>
      <c r="OL47" s="175" t="str">
        <f t="shared" si="315"/>
        <v>*</v>
      </c>
      <c r="OM47" s="176" t="str">
        <f t="shared" si="316"/>
        <v>*</v>
      </c>
      <c r="ON47" s="175" t="str">
        <f t="shared" si="317"/>
        <v>*</v>
      </c>
      <c r="OO47" s="176" t="str">
        <f t="shared" si="318"/>
        <v>*</v>
      </c>
      <c r="OP47" s="175" t="str">
        <f t="shared" si="319"/>
        <v>*</v>
      </c>
      <c r="OQ47" s="176" t="str">
        <f t="shared" si="320"/>
        <v>*</v>
      </c>
      <c r="OR47" s="29">
        <f t="shared" si="239"/>
        <v>7</v>
      </c>
      <c r="OS47" s="30" t="str">
        <f t="shared" si="329"/>
        <v>شنبه</v>
      </c>
      <c r="OT47" s="20" t="str">
        <f t="shared" si="321"/>
        <v>*</v>
      </c>
      <c r="OU47" s="20" t="str">
        <f t="shared" si="322"/>
        <v>*</v>
      </c>
      <c r="OV47" s="20" t="str">
        <f t="shared" si="323"/>
        <v>*</v>
      </c>
      <c r="OW47" s="20" t="str">
        <f t="shared" si="324"/>
        <v>*</v>
      </c>
      <c r="OX47" s="20" t="str">
        <f t="shared" si="325"/>
        <v>*</v>
      </c>
      <c r="OY47" s="20" t="str">
        <f t="shared" si="328"/>
        <v>*</v>
      </c>
      <c r="OZ47" s="20" t="str">
        <f t="shared" si="326"/>
        <v>*</v>
      </c>
      <c r="PA47" s="20" t="str">
        <f t="shared" si="327"/>
        <v>*</v>
      </c>
      <c r="PB47" s="20" t="str">
        <f t="shared" si="242"/>
        <v>*</v>
      </c>
      <c r="PC47" s="33" t="str">
        <f t="shared" si="243"/>
        <v>*</v>
      </c>
      <c r="PD47" s="20" t="str">
        <f t="shared" si="244"/>
        <v>*</v>
      </c>
      <c r="PE47" s="33" t="str">
        <f t="shared" si="245"/>
        <v>*</v>
      </c>
      <c r="PF47" s="20" t="str">
        <f t="shared" si="246"/>
        <v>*</v>
      </c>
      <c r="PG47" s="33" t="str">
        <f t="shared" si="247"/>
        <v>*</v>
      </c>
      <c r="PH47" s="20" t="str">
        <f t="shared" si="248"/>
        <v>*</v>
      </c>
      <c r="PI47" s="33" t="str">
        <f t="shared" si="249"/>
        <v>*</v>
      </c>
      <c r="PJ47" s="20" t="str">
        <f t="shared" si="250"/>
        <v>*</v>
      </c>
      <c r="PK47" s="33" t="str">
        <f t="shared" si="251"/>
        <v>*</v>
      </c>
      <c r="PL47" s="20" t="str">
        <f t="shared" si="252"/>
        <v>*</v>
      </c>
      <c r="PM47" s="33" t="str">
        <f t="shared" si="253"/>
        <v>*</v>
      </c>
      <c r="PN47" s="20" t="str">
        <f t="shared" si="254"/>
        <v>*</v>
      </c>
      <c r="PO47" s="33" t="str">
        <f t="shared" si="255"/>
        <v>*</v>
      </c>
      <c r="PP47" s="20" t="str">
        <f t="shared" si="256"/>
        <v>*</v>
      </c>
      <c r="PQ47" s="33" t="str">
        <f t="shared" si="257"/>
        <v>*</v>
      </c>
      <c r="PR47" s="20" t="str">
        <f t="shared" si="258"/>
        <v>*</v>
      </c>
      <c r="PS47" s="33" t="str">
        <f t="shared" si="259"/>
        <v>*</v>
      </c>
      <c r="PT47" s="20" t="str">
        <f t="shared" si="260"/>
        <v>*</v>
      </c>
      <c r="PU47" s="33" t="str">
        <f t="shared" si="261"/>
        <v>*</v>
      </c>
      <c r="PV47" s="20" t="str">
        <f t="shared" si="262"/>
        <v>*</v>
      </c>
      <c r="PW47" s="33" t="str">
        <f t="shared" si="263"/>
        <v>*</v>
      </c>
      <c r="PX47" s="20" t="str">
        <f t="shared" si="264"/>
        <v>*</v>
      </c>
      <c r="PY47" s="33" t="str">
        <f t="shared" si="265"/>
        <v>*</v>
      </c>
      <c r="PZ47" s="20" t="str">
        <f t="shared" si="266"/>
        <v>*</v>
      </c>
      <c r="QA47" s="33" t="str">
        <f t="shared" si="267"/>
        <v>*</v>
      </c>
      <c r="QB47" s="20" t="str">
        <f t="shared" si="268"/>
        <v>*</v>
      </c>
      <c r="QC47" s="33" t="str">
        <f t="shared" si="269"/>
        <v>*</v>
      </c>
      <c r="QD47" s="20" t="str">
        <f t="shared" si="270"/>
        <v>*</v>
      </c>
      <c r="QE47" s="33" t="str">
        <f t="shared" si="271"/>
        <v>*</v>
      </c>
      <c r="QF47" s="20" t="str">
        <f t="shared" si="272"/>
        <v>*</v>
      </c>
      <c r="QG47" s="33" t="str">
        <f t="shared" si="273"/>
        <v>*</v>
      </c>
      <c r="QH47" s="20" t="str">
        <f t="shared" si="274"/>
        <v>*</v>
      </c>
      <c r="QI47" s="33" t="str">
        <f t="shared" si="275"/>
        <v>*</v>
      </c>
      <c r="QJ47" s="20" t="str">
        <f t="shared" si="276"/>
        <v>*</v>
      </c>
      <c r="QK47" s="33" t="str">
        <f t="shared" si="277"/>
        <v>*</v>
      </c>
      <c r="QL47" s="20" t="str">
        <f t="shared" si="278"/>
        <v>*</v>
      </c>
      <c r="QM47" s="33" t="str">
        <f t="shared" si="279"/>
        <v>*</v>
      </c>
      <c r="QN47" s="20" t="str">
        <f t="shared" si="280"/>
        <v>جعفری-</v>
      </c>
      <c r="QO47" s="33" t="str">
        <f t="shared" si="281"/>
        <v>*</v>
      </c>
      <c r="QP47" s="20" t="str">
        <f t="shared" si="282"/>
        <v>*</v>
      </c>
      <c r="QQ47" s="33" t="str">
        <f t="shared" si="283"/>
        <v>*</v>
      </c>
      <c r="QR47" s="20" t="str">
        <f t="shared" si="284"/>
        <v>*</v>
      </c>
      <c r="QS47" s="33" t="str">
        <f t="shared" si="285"/>
        <v>*</v>
      </c>
      <c r="QT47" s="20" t="str">
        <f t="shared" si="286"/>
        <v>*</v>
      </c>
      <c r="QU47" s="33" t="str">
        <f t="shared" si="287"/>
        <v>*</v>
      </c>
      <c r="QV47" s="20" t="str">
        <f t="shared" si="288"/>
        <v>*</v>
      </c>
      <c r="QW47" s="33" t="str">
        <f t="shared" si="289"/>
        <v>*</v>
      </c>
      <c r="QX47" s="21" t="str">
        <f t="shared" si="290"/>
        <v>*</v>
      </c>
      <c r="QY47" s="21" t="str">
        <f t="shared" si="291"/>
        <v>*</v>
      </c>
      <c r="QZ47" s="20" t="str">
        <f t="shared" si="292"/>
        <v>*</v>
      </c>
      <c r="RA47" s="33" t="str">
        <f t="shared" si="293"/>
        <v>*</v>
      </c>
      <c r="RB47" s="33"/>
      <c r="RC47" s="7"/>
      <c r="RD47" s="337">
        <f t="shared" si="294"/>
        <v>7</v>
      </c>
      <c r="RE47" s="30" t="str">
        <f t="shared" si="330"/>
        <v>شنبه</v>
      </c>
      <c r="RF47" s="63" t="s">
        <v>33</v>
      </c>
      <c r="RG47" s="118" t="str">
        <f t="shared" si="295"/>
        <v>********خوشروزاده- *******حبیبی - *خورسند - ****************************محبوبی-*********</v>
      </c>
      <c r="RH47" s="119"/>
      <c r="RI47" s="120">
        <v>7</v>
      </c>
      <c r="RJ47" s="121" t="str">
        <f t="shared" si="296"/>
        <v>****************حبیبی -****************************************</v>
      </c>
      <c r="RK47" s="104"/>
      <c r="RL47" s="337">
        <v>7</v>
      </c>
      <c r="RM47" s="29">
        <f t="shared" si="297"/>
        <v>7</v>
      </c>
      <c r="RN47" s="30" t="str">
        <f t="shared" si="331"/>
        <v>شنبه</v>
      </c>
      <c r="RO47" s="729" t="str">
        <f t="shared" si="298"/>
        <v>************************************جعفری-</v>
      </c>
      <c r="RP47" s="731"/>
      <c r="RQ47" s="64" t="s">
        <v>34</v>
      </c>
      <c r="RR47" s="729" t="str">
        <f t="shared" si="299"/>
        <v>**************************************</v>
      </c>
      <c r="RS47" s="730"/>
      <c r="RT47" s="1"/>
      <c r="RU47" s="1"/>
      <c r="RV47" s="29">
        <f t="shared" si="300"/>
        <v>7</v>
      </c>
      <c r="RW47" s="30" t="str">
        <f t="shared" si="301"/>
        <v>شنبه</v>
      </c>
      <c r="RX47" s="764" t="str">
        <f t="shared" si="302"/>
        <v>********************************جعفری-******</v>
      </c>
      <c r="RY47" s="731"/>
      <c r="RZ47" s="64"/>
      <c r="SA47" s="729" t="str">
        <f t="shared" si="303"/>
        <v>***********************************</v>
      </c>
      <c r="SB47" s="730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</row>
    <row r="48" spans="1:507" s="2" customFormat="1" ht="72" customHeight="1" thickTop="1" thickBot="1">
      <c r="A48" s="358" t="s">
        <v>290</v>
      </c>
      <c r="B48" s="359" t="s">
        <v>305</v>
      </c>
      <c r="C48" s="360"/>
      <c r="D48" s="361"/>
      <c r="E48" s="309"/>
      <c r="F48" s="323" t="s">
        <v>106</v>
      </c>
      <c r="G48" s="324" t="s">
        <v>27</v>
      </c>
      <c r="H48" s="560" t="s">
        <v>202</v>
      </c>
      <c r="I48" s="561"/>
      <c r="J48" s="279" t="s">
        <v>357</v>
      </c>
      <c r="K48" s="568" t="s">
        <v>225</v>
      </c>
      <c r="L48" s="569"/>
      <c r="M48" s="275"/>
      <c r="N48" s="362" t="s">
        <v>198</v>
      </c>
      <c r="O48" s="275" t="s">
        <v>160</v>
      </c>
      <c r="P48" s="271"/>
      <c r="Q48" s="271"/>
      <c r="R48" s="276"/>
      <c r="S48" s="363" t="s">
        <v>193</v>
      </c>
      <c r="T48" s="268" t="s">
        <v>218</v>
      </c>
      <c r="U48" s="269" t="s">
        <v>15</v>
      </c>
      <c r="V48" s="270" t="s">
        <v>216</v>
      </c>
      <c r="W48" s="271"/>
      <c r="X48" s="265"/>
      <c r="Y48" s="424"/>
      <c r="Z48" s="264"/>
      <c r="AA48" s="265"/>
      <c r="AB48" s="266"/>
      <c r="AC48" s="333" t="s">
        <v>213</v>
      </c>
      <c r="AD48" s="635" t="str">
        <f>RG10</f>
        <v>********************************</v>
      </c>
      <c r="AE48" s="636"/>
      <c r="AF48" s="636"/>
      <c r="AG48" s="636"/>
      <c r="AH48" s="636"/>
      <c r="AI48" s="636"/>
      <c r="AJ48" s="636"/>
      <c r="AK48" s="636"/>
      <c r="AL48" s="636"/>
      <c r="AM48" s="636"/>
      <c r="AN48" s="636"/>
      <c r="AO48" s="636"/>
      <c r="AP48" s="636"/>
      <c r="AQ48" s="636"/>
      <c r="AR48" s="637"/>
      <c r="AS48" s="614" t="s">
        <v>222</v>
      </c>
      <c r="AT48" s="615"/>
      <c r="AU48" s="615"/>
      <c r="AV48" s="615"/>
      <c r="AW48" s="615"/>
      <c r="AX48" s="616"/>
      <c r="AY48" s="1"/>
      <c r="AZ48" s="1"/>
      <c r="BA48" s="1"/>
      <c r="BB48" s="29">
        <f t="shared" si="304"/>
        <v>8</v>
      </c>
      <c r="BC48" s="159" t="s">
        <v>40</v>
      </c>
      <c r="BD48" s="515" t="s">
        <v>32</v>
      </c>
      <c r="BE48" s="516" t="s">
        <v>32</v>
      </c>
      <c r="BF48" s="515">
        <v>1</v>
      </c>
      <c r="BG48" s="516" t="s">
        <v>32</v>
      </c>
      <c r="BH48" s="515" t="s">
        <v>32</v>
      </c>
      <c r="BI48" s="516" t="s">
        <v>32</v>
      </c>
      <c r="BJ48" s="515" t="s">
        <v>32</v>
      </c>
      <c r="BK48" s="516" t="s">
        <v>32</v>
      </c>
      <c r="BL48" s="515" t="s">
        <v>32</v>
      </c>
      <c r="BM48" s="516" t="s">
        <v>32</v>
      </c>
      <c r="BN48" s="515" t="s">
        <v>32</v>
      </c>
      <c r="BO48" s="516" t="s">
        <v>32</v>
      </c>
      <c r="BP48" s="515" t="s">
        <v>32</v>
      </c>
      <c r="BQ48" s="516" t="s">
        <v>32</v>
      </c>
      <c r="BR48" s="515" t="s">
        <v>32</v>
      </c>
      <c r="BS48" s="516" t="s">
        <v>32</v>
      </c>
      <c r="BT48" s="515">
        <v>1</v>
      </c>
      <c r="BU48" s="516" t="s">
        <v>32</v>
      </c>
      <c r="BV48" s="515" t="s">
        <v>32</v>
      </c>
      <c r="BW48" s="516" t="s">
        <v>32</v>
      </c>
      <c r="BX48" s="515" t="s">
        <v>32</v>
      </c>
      <c r="BY48" s="516" t="s">
        <v>32</v>
      </c>
      <c r="BZ48" s="515" t="s">
        <v>32</v>
      </c>
      <c r="CA48" s="516" t="s">
        <v>32</v>
      </c>
      <c r="CB48" s="515" t="s">
        <v>32</v>
      </c>
      <c r="CC48" s="516" t="s">
        <v>32</v>
      </c>
      <c r="CD48" s="515" t="s">
        <v>32</v>
      </c>
      <c r="CE48" s="516" t="s">
        <v>32</v>
      </c>
      <c r="CF48" s="515" t="s">
        <v>32</v>
      </c>
      <c r="CG48" s="516" t="s">
        <v>32</v>
      </c>
      <c r="CH48" s="515" t="s">
        <v>32</v>
      </c>
      <c r="CI48" s="516" t="s">
        <v>32</v>
      </c>
      <c r="CJ48" s="515">
        <v>1</v>
      </c>
      <c r="CK48" s="516">
        <v>1</v>
      </c>
      <c r="CL48" s="515" t="s">
        <v>32</v>
      </c>
      <c r="CM48" s="516" t="s">
        <v>32</v>
      </c>
      <c r="CN48" s="515" t="s">
        <v>32</v>
      </c>
      <c r="CO48" s="516" t="s">
        <v>32</v>
      </c>
      <c r="CP48" s="515" t="s">
        <v>32</v>
      </c>
      <c r="CQ48" s="516" t="s">
        <v>32</v>
      </c>
      <c r="CR48" s="515" t="s">
        <v>32</v>
      </c>
      <c r="CS48" s="516" t="s">
        <v>32</v>
      </c>
      <c r="CT48" s="515" t="s">
        <v>32</v>
      </c>
      <c r="CU48" s="516" t="s">
        <v>32</v>
      </c>
      <c r="CV48" s="515" t="s">
        <v>32</v>
      </c>
      <c r="CW48" s="516" t="s">
        <v>32</v>
      </c>
      <c r="CX48" s="515" t="s">
        <v>32</v>
      </c>
      <c r="CY48" s="516" t="s">
        <v>32</v>
      </c>
      <c r="CZ48" s="515" t="s">
        <v>32</v>
      </c>
      <c r="DA48" s="516" t="s">
        <v>32</v>
      </c>
      <c r="DB48" s="515" t="s">
        <v>32</v>
      </c>
      <c r="DC48" s="516" t="s">
        <v>32</v>
      </c>
      <c r="DD48" s="515" t="s">
        <v>32</v>
      </c>
      <c r="DE48" s="516" t="s">
        <v>32</v>
      </c>
      <c r="DF48" s="515" t="s">
        <v>32</v>
      </c>
      <c r="DG48" s="516" t="s">
        <v>32</v>
      </c>
      <c r="DH48" s="515" t="s">
        <v>32</v>
      </c>
      <c r="DI48" s="516" t="s">
        <v>32</v>
      </c>
      <c r="DJ48" s="515" t="s">
        <v>32</v>
      </c>
      <c r="DK48" s="516" t="s">
        <v>32</v>
      </c>
      <c r="DL48" s="515" t="s">
        <v>32</v>
      </c>
      <c r="DM48" s="516" t="s">
        <v>32</v>
      </c>
      <c r="DN48" s="515" t="s">
        <v>32</v>
      </c>
      <c r="DO48" s="516" t="s">
        <v>32</v>
      </c>
      <c r="DP48" s="515" t="s">
        <v>32</v>
      </c>
      <c r="DQ48" s="516" t="s">
        <v>32</v>
      </c>
      <c r="DR48" s="515" t="s">
        <v>32</v>
      </c>
      <c r="DS48" s="516" t="s">
        <v>32</v>
      </c>
      <c r="DT48" s="515" t="s">
        <v>32</v>
      </c>
      <c r="DU48" s="516" t="s">
        <v>32</v>
      </c>
      <c r="DV48" s="515" t="s">
        <v>32</v>
      </c>
      <c r="DW48" s="516" t="s">
        <v>32</v>
      </c>
      <c r="DX48" s="515" t="s">
        <v>32</v>
      </c>
      <c r="DY48" s="516" t="s">
        <v>32</v>
      </c>
      <c r="DZ48" s="515">
        <v>1</v>
      </c>
      <c r="EA48" s="516" t="s">
        <v>32</v>
      </c>
      <c r="EB48" s="515" t="s">
        <v>32</v>
      </c>
      <c r="EC48" s="516" t="s">
        <v>32</v>
      </c>
      <c r="ED48" s="515" t="s">
        <v>32</v>
      </c>
      <c r="EE48" s="516" t="s">
        <v>32</v>
      </c>
      <c r="EF48" s="515" t="s">
        <v>32</v>
      </c>
      <c r="EG48" s="516" t="s">
        <v>32</v>
      </c>
      <c r="EH48" s="515" t="s">
        <v>32</v>
      </c>
      <c r="EI48" s="516" t="s">
        <v>32</v>
      </c>
      <c r="EJ48" s="515" t="s">
        <v>32</v>
      </c>
      <c r="EK48" s="516" t="s">
        <v>32</v>
      </c>
      <c r="EL48" s="515" t="s">
        <v>32</v>
      </c>
      <c r="EM48" s="516" t="s">
        <v>32</v>
      </c>
      <c r="EN48" s="515" t="s">
        <v>32</v>
      </c>
      <c r="EO48" s="516" t="s">
        <v>32</v>
      </c>
      <c r="EP48" s="515" t="s">
        <v>32</v>
      </c>
      <c r="EQ48" s="516" t="s">
        <v>32</v>
      </c>
      <c r="ER48" s="515" t="s">
        <v>32</v>
      </c>
      <c r="ES48" s="516" t="s">
        <v>32</v>
      </c>
      <c r="ET48" s="515" t="s">
        <v>32</v>
      </c>
      <c r="EU48" s="516" t="s">
        <v>32</v>
      </c>
      <c r="EV48" s="515" t="s">
        <v>32</v>
      </c>
      <c r="EW48" s="516" t="s">
        <v>32</v>
      </c>
      <c r="EX48" s="515">
        <v>1</v>
      </c>
      <c r="EY48" s="516" t="s">
        <v>32</v>
      </c>
      <c r="EZ48" s="515" t="s">
        <v>32</v>
      </c>
      <c r="FA48" s="516" t="s">
        <v>32</v>
      </c>
      <c r="FB48" s="515" t="s">
        <v>32</v>
      </c>
      <c r="FC48" s="516" t="s">
        <v>32</v>
      </c>
      <c r="FD48" s="515" t="s">
        <v>32</v>
      </c>
      <c r="FE48" s="516" t="s">
        <v>32</v>
      </c>
      <c r="FF48" s="515" t="s">
        <v>32</v>
      </c>
      <c r="FG48" s="516" t="s">
        <v>32</v>
      </c>
      <c r="FH48" s="515" t="s">
        <v>32</v>
      </c>
      <c r="FI48" s="516" t="s">
        <v>32</v>
      </c>
      <c r="FJ48" s="515" t="s">
        <v>32</v>
      </c>
      <c r="FK48" s="516" t="s">
        <v>32</v>
      </c>
      <c r="FL48" s="515" t="s">
        <v>32</v>
      </c>
      <c r="FM48" s="516" t="s">
        <v>32</v>
      </c>
      <c r="FN48" s="515" t="s">
        <v>32</v>
      </c>
      <c r="FO48" s="516" t="s">
        <v>32</v>
      </c>
      <c r="FP48" s="515" t="s">
        <v>32</v>
      </c>
      <c r="FQ48" s="516" t="s">
        <v>32</v>
      </c>
      <c r="FR48" s="515" t="s">
        <v>32</v>
      </c>
      <c r="FS48" s="516" t="s">
        <v>32</v>
      </c>
      <c r="FT48" s="515" t="s">
        <v>32</v>
      </c>
      <c r="FU48" s="516" t="s">
        <v>32</v>
      </c>
      <c r="FV48" s="515" t="s">
        <v>32</v>
      </c>
      <c r="FW48" s="516" t="s">
        <v>32</v>
      </c>
      <c r="FX48" s="515" t="s">
        <v>32</v>
      </c>
      <c r="FY48" s="516" t="s">
        <v>32</v>
      </c>
      <c r="FZ48" s="554">
        <v>1</v>
      </c>
      <c r="GA48" s="516" t="s">
        <v>32</v>
      </c>
      <c r="GB48" s="515" t="s">
        <v>32</v>
      </c>
      <c r="GC48" s="516" t="s">
        <v>32</v>
      </c>
      <c r="GD48" s="515" t="s">
        <v>32</v>
      </c>
      <c r="GE48" s="516" t="s">
        <v>32</v>
      </c>
      <c r="GF48" s="515" t="s">
        <v>32</v>
      </c>
      <c r="GG48" s="516" t="s">
        <v>32</v>
      </c>
      <c r="GH48" s="515" t="s">
        <v>32</v>
      </c>
      <c r="GI48" s="516" t="s">
        <v>32</v>
      </c>
      <c r="GJ48" s="515" t="s">
        <v>32</v>
      </c>
      <c r="GK48" s="516" t="s">
        <v>32</v>
      </c>
      <c r="GL48" s="515" t="s">
        <v>32</v>
      </c>
      <c r="GM48" s="516" t="s">
        <v>32</v>
      </c>
      <c r="GN48" s="515" t="s">
        <v>32</v>
      </c>
      <c r="GO48" s="516" t="s">
        <v>32</v>
      </c>
      <c r="GP48" s="515" t="s">
        <v>32</v>
      </c>
      <c r="GQ48" s="516" t="s">
        <v>32</v>
      </c>
      <c r="GR48" s="515" t="s">
        <v>32</v>
      </c>
      <c r="GS48" s="516" t="s">
        <v>32</v>
      </c>
      <c r="GT48" s="515" t="s">
        <v>32</v>
      </c>
      <c r="GU48" s="516" t="s">
        <v>32</v>
      </c>
      <c r="GV48" s="515" t="s">
        <v>32</v>
      </c>
      <c r="GW48" s="516" t="s">
        <v>32</v>
      </c>
      <c r="GX48" s="515" t="s">
        <v>32</v>
      </c>
      <c r="GY48" s="516" t="s">
        <v>32</v>
      </c>
      <c r="GZ48" s="515" t="s">
        <v>32</v>
      </c>
      <c r="HA48" s="516" t="s">
        <v>32</v>
      </c>
      <c r="HB48" s="515" t="s">
        <v>32</v>
      </c>
      <c r="HC48" s="516" t="s">
        <v>32</v>
      </c>
      <c r="HD48" s="515" t="s">
        <v>32</v>
      </c>
      <c r="HE48" s="516" t="s">
        <v>32</v>
      </c>
      <c r="HF48" s="515" t="s">
        <v>32</v>
      </c>
      <c r="HG48" s="516" t="s">
        <v>32</v>
      </c>
      <c r="HH48" s="515" t="s">
        <v>32</v>
      </c>
      <c r="HI48" s="516" t="s">
        <v>32</v>
      </c>
      <c r="HJ48" s="515" t="s">
        <v>32</v>
      </c>
      <c r="HK48" s="516" t="s">
        <v>32</v>
      </c>
      <c r="HL48" s="515" t="s">
        <v>32</v>
      </c>
      <c r="HM48" s="516" t="s">
        <v>32</v>
      </c>
      <c r="HN48" s="515" t="s">
        <v>32</v>
      </c>
      <c r="HO48" s="516" t="s">
        <v>32</v>
      </c>
      <c r="HP48" s="515" t="s">
        <v>32</v>
      </c>
      <c r="HQ48" s="516" t="s">
        <v>32</v>
      </c>
      <c r="HR48" s="515" t="s">
        <v>32</v>
      </c>
      <c r="HS48" s="516" t="s">
        <v>32</v>
      </c>
      <c r="HT48" s="515" t="s">
        <v>32</v>
      </c>
      <c r="HU48" s="516" t="s">
        <v>32</v>
      </c>
      <c r="HV48" s="515" t="s">
        <v>32</v>
      </c>
      <c r="HW48" s="516" t="s">
        <v>32</v>
      </c>
      <c r="HX48" s="515" t="s">
        <v>32</v>
      </c>
      <c r="HY48" s="516" t="s">
        <v>32</v>
      </c>
      <c r="HZ48" s="515" t="s">
        <v>32</v>
      </c>
      <c r="IA48" s="516" t="s">
        <v>32</v>
      </c>
      <c r="IB48" s="515" t="s">
        <v>32</v>
      </c>
      <c r="IC48" s="516" t="s">
        <v>32</v>
      </c>
      <c r="ID48" s="515" t="s">
        <v>32</v>
      </c>
      <c r="IE48" s="516" t="s">
        <v>32</v>
      </c>
      <c r="IF48" s="515" t="s">
        <v>32</v>
      </c>
      <c r="IG48" s="516" t="s">
        <v>32</v>
      </c>
      <c r="IH48" s="515" t="s">
        <v>32</v>
      </c>
      <c r="II48" s="516" t="s">
        <v>32</v>
      </c>
      <c r="IJ48" s="547">
        <v>1</v>
      </c>
      <c r="IK48" s="516" t="s">
        <v>32</v>
      </c>
      <c r="IL48" s="515" t="s">
        <v>32</v>
      </c>
      <c r="IM48" s="516" t="s">
        <v>32</v>
      </c>
      <c r="IN48" s="547" t="s">
        <v>32</v>
      </c>
      <c r="IO48" s="516" t="s">
        <v>32</v>
      </c>
      <c r="IP48" s="515" t="s">
        <v>32</v>
      </c>
      <c r="IQ48" s="516" t="s">
        <v>32</v>
      </c>
      <c r="IR48" s="515" t="s">
        <v>32</v>
      </c>
      <c r="IS48" s="516" t="s">
        <v>32</v>
      </c>
      <c r="IT48" s="515" t="s">
        <v>32</v>
      </c>
      <c r="IU48" s="516" t="s">
        <v>32</v>
      </c>
      <c r="IV48" s="515" t="s">
        <v>32</v>
      </c>
      <c r="IW48" s="516" t="s">
        <v>32</v>
      </c>
      <c r="IX48" s="515" t="s">
        <v>32</v>
      </c>
      <c r="IY48" s="516" t="s">
        <v>32</v>
      </c>
      <c r="IZ48" s="515" t="s">
        <v>32</v>
      </c>
      <c r="JA48" s="516" t="s">
        <v>32</v>
      </c>
      <c r="JB48" s="60"/>
      <c r="JC48" s="61"/>
      <c r="JD48" s="7"/>
      <c r="JE48" s="7"/>
      <c r="JF48" s="29">
        <f t="shared" si="110"/>
        <v>8</v>
      </c>
      <c r="JG48" s="159" t="s">
        <v>40</v>
      </c>
      <c r="JH48" s="32" t="str">
        <f t="shared" si="111"/>
        <v>*</v>
      </c>
      <c r="JI48" s="33" t="str">
        <f t="shared" si="112"/>
        <v>*</v>
      </c>
      <c r="JJ48" s="32" t="str">
        <f t="shared" si="113"/>
        <v xml:space="preserve">حا ج محمدی- </v>
      </c>
      <c r="JK48" s="33" t="str">
        <f t="shared" si="114"/>
        <v>*</v>
      </c>
      <c r="JL48" s="32" t="str">
        <f t="shared" si="115"/>
        <v>*</v>
      </c>
      <c r="JM48" s="33" t="str">
        <f t="shared" si="116"/>
        <v>*</v>
      </c>
      <c r="JN48" s="32" t="str">
        <f t="shared" si="117"/>
        <v>*</v>
      </c>
      <c r="JO48" s="33" t="str">
        <f t="shared" si="118"/>
        <v>*</v>
      </c>
      <c r="JP48" s="32" t="str">
        <f t="shared" si="119"/>
        <v>*</v>
      </c>
      <c r="JQ48" s="33" t="str">
        <f t="shared" si="120"/>
        <v>*</v>
      </c>
      <c r="JR48" s="32" t="str">
        <f t="shared" si="121"/>
        <v>*</v>
      </c>
      <c r="JS48" s="33" t="str">
        <f t="shared" si="122"/>
        <v>*</v>
      </c>
      <c r="JT48" s="32" t="str">
        <f t="shared" si="123"/>
        <v>*</v>
      </c>
      <c r="JU48" s="33" t="str">
        <f t="shared" si="124"/>
        <v>*</v>
      </c>
      <c r="JV48" s="32" t="str">
        <f t="shared" si="125"/>
        <v>*</v>
      </c>
      <c r="JW48" s="33" t="str">
        <f t="shared" si="126"/>
        <v>*</v>
      </c>
      <c r="JX48" s="32" t="str">
        <f t="shared" si="127"/>
        <v xml:space="preserve">خوشروزاده- </v>
      </c>
      <c r="JY48" s="33" t="str">
        <f t="shared" si="128"/>
        <v>*</v>
      </c>
      <c r="JZ48" s="32" t="str">
        <f t="shared" si="129"/>
        <v>*</v>
      </c>
      <c r="KA48" s="33" t="str">
        <f t="shared" si="130"/>
        <v>*</v>
      </c>
      <c r="KB48" s="32" t="str">
        <f t="shared" si="131"/>
        <v>*</v>
      </c>
      <c r="KC48" s="33" t="str">
        <f t="shared" si="132"/>
        <v>*</v>
      </c>
      <c r="KD48" s="32" t="str">
        <f t="shared" si="133"/>
        <v>*</v>
      </c>
      <c r="KE48" s="33" t="str">
        <f t="shared" si="134"/>
        <v>*</v>
      </c>
      <c r="KF48" s="32" t="str">
        <f t="shared" si="135"/>
        <v>*</v>
      </c>
      <c r="KG48" s="33" t="str">
        <f t="shared" si="136"/>
        <v>*</v>
      </c>
      <c r="KH48" s="32" t="str">
        <f t="shared" si="137"/>
        <v>*</v>
      </c>
      <c r="KI48" s="33" t="str">
        <f t="shared" si="138"/>
        <v>*</v>
      </c>
      <c r="KJ48" s="32" t="str">
        <f t="shared" si="139"/>
        <v>*</v>
      </c>
      <c r="KK48" s="33" t="str">
        <f t="shared" si="140"/>
        <v>*</v>
      </c>
      <c r="KL48" s="32" t="str">
        <f t="shared" si="141"/>
        <v>*</v>
      </c>
      <c r="KM48" s="33" t="str">
        <f t="shared" si="142"/>
        <v>*</v>
      </c>
      <c r="KN48" s="32" t="str">
        <f t="shared" si="143"/>
        <v xml:space="preserve">حبیبی - </v>
      </c>
      <c r="KO48" s="33" t="str">
        <f t="shared" si="144"/>
        <v>حبیبی -</v>
      </c>
      <c r="KP48" s="32" t="str">
        <f t="shared" si="145"/>
        <v>*</v>
      </c>
      <c r="KQ48" s="33" t="str">
        <f t="shared" si="146"/>
        <v>*</v>
      </c>
      <c r="KR48" s="32" t="str">
        <f t="shared" si="147"/>
        <v>*</v>
      </c>
      <c r="KS48" s="33" t="str">
        <f t="shared" si="148"/>
        <v>*</v>
      </c>
      <c r="KT48" s="32" t="str">
        <f t="shared" si="149"/>
        <v>*</v>
      </c>
      <c r="KU48" s="33" t="str">
        <f t="shared" si="150"/>
        <v>*</v>
      </c>
      <c r="KV48" s="32" t="str">
        <f t="shared" si="151"/>
        <v>*</v>
      </c>
      <c r="KW48" s="33" t="str">
        <f t="shared" si="152"/>
        <v>*</v>
      </c>
      <c r="KX48" s="32" t="str">
        <f t="shared" si="153"/>
        <v>*</v>
      </c>
      <c r="KY48" s="32" t="str">
        <f t="shared" si="154"/>
        <v>*</v>
      </c>
      <c r="KZ48" s="32" t="str">
        <f t="shared" si="155"/>
        <v>*</v>
      </c>
      <c r="LA48" s="32" t="str">
        <f t="shared" si="156"/>
        <v>*</v>
      </c>
      <c r="LB48" s="20" t="str">
        <f t="shared" si="157"/>
        <v>*</v>
      </c>
      <c r="LC48" s="33" t="str">
        <f t="shared" si="158"/>
        <v>*</v>
      </c>
      <c r="LD48" s="20" t="str">
        <f t="shared" si="159"/>
        <v>*</v>
      </c>
      <c r="LE48" s="33" t="str">
        <f t="shared" si="160"/>
        <v>*</v>
      </c>
      <c r="LF48" s="20" t="str">
        <f t="shared" si="161"/>
        <v>*</v>
      </c>
      <c r="LG48" s="20" t="str">
        <f t="shared" si="162"/>
        <v>*</v>
      </c>
      <c r="LH48" s="20" t="str">
        <f t="shared" si="163"/>
        <v>*</v>
      </c>
      <c r="LI48" s="33" t="str">
        <f t="shared" si="164"/>
        <v>*</v>
      </c>
      <c r="LJ48" s="20" t="str">
        <f t="shared" si="165"/>
        <v>*</v>
      </c>
      <c r="LK48" s="33" t="str">
        <f t="shared" si="166"/>
        <v>*</v>
      </c>
      <c r="LL48" s="20" t="str">
        <f t="shared" si="167"/>
        <v>*</v>
      </c>
      <c r="LM48" s="33" t="str">
        <f t="shared" si="168"/>
        <v>*</v>
      </c>
      <c r="LN48" s="20" t="str">
        <f t="shared" si="169"/>
        <v>*</v>
      </c>
      <c r="LO48" s="33" t="str">
        <f t="shared" si="170"/>
        <v>*</v>
      </c>
      <c r="LP48" s="20" t="str">
        <f t="shared" si="171"/>
        <v>*</v>
      </c>
      <c r="LQ48" s="20" t="str">
        <f t="shared" si="172"/>
        <v>*</v>
      </c>
      <c r="LR48" s="20" t="str">
        <f t="shared" si="173"/>
        <v>*</v>
      </c>
      <c r="LS48" s="20" t="str">
        <f t="shared" si="174"/>
        <v>*</v>
      </c>
      <c r="LT48" s="20" t="str">
        <f t="shared" si="175"/>
        <v>*</v>
      </c>
      <c r="LU48" s="20" t="str">
        <f t="shared" si="176"/>
        <v>*</v>
      </c>
      <c r="LV48" s="20" t="str">
        <f t="shared" si="177"/>
        <v>*</v>
      </c>
      <c r="LW48" s="20" t="str">
        <f t="shared" si="178"/>
        <v>*</v>
      </c>
      <c r="LX48" s="20" t="str">
        <f t="shared" si="179"/>
        <v>*</v>
      </c>
      <c r="LY48" s="20" t="str">
        <f t="shared" si="180"/>
        <v>*</v>
      </c>
      <c r="LZ48" s="20" t="str">
        <f t="shared" si="181"/>
        <v>*</v>
      </c>
      <c r="MA48" s="33" t="str">
        <f t="shared" si="182"/>
        <v>*</v>
      </c>
      <c r="MB48" s="20" t="str">
        <f t="shared" si="183"/>
        <v>کاظمی-</v>
      </c>
      <c r="MC48" s="33" t="str">
        <f t="shared" si="184"/>
        <v>*</v>
      </c>
      <c r="MD48" s="20" t="str">
        <f t="shared" si="185"/>
        <v>*</v>
      </c>
      <c r="ME48" s="33" t="str">
        <f t="shared" si="186"/>
        <v>*</v>
      </c>
      <c r="MF48" s="20" t="str">
        <f t="shared" si="187"/>
        <v>*</v>
      </c>
      <c r="MG48" s="33" t="str">
        <f t="shared" si="188"/>
        <v>*</v>
      </c>
      <c r="MH48" s="20" t="str">
        <f t="shared" si="189"/>
        <v>*</v>
      </c>
      <c r="MI48" s="33" t="str">
        <f t="shared" si="190"/>
        <v>*</v>
      </c>
      <c r="MJ48" s="20" t="str">
        <f t="shared" si="191"/>
        <v>*</v>
      </c>
      <c r="MK48" s="33" t="str">
        <f t="shared" si="192"/>
        <v>*</v>
      </c>
      <c r="ML48" s="20" t="str">
        <f t="shared" si="193"/>
        <v>*</v>
      </c>
      <c r="MM48" s="33" t="str">
        <f t="shared" si="194"/>
        <v>*</v>
      </c>
      <c r="MN48" s="20" t="str">
        <f t="shared" si="195"/>
        <v>*</v>
      </c>
      <c r="MO48" s="33" t="str">
        <f t="shared" si="196"/>
        <v>*</v>
      </c>
      <c r="MP48" s="20" t="str">
        <f t="shared" si="197"/>
        <v>*</v>
      </c>
      <c r="MQ48" s="33" t="str">
        <f t="shared" si="198"/>
        <v>*</v>
      </c>
      <c r="MR48" s="20" t="str">
        <f t="shared" si="199"/>
        <v>*</v>
      </c>
      <c r="MS48" s="33" t="str">
        <f t="shared" si="200"/>
        <v>*</v>
      </c>
      <c r="MT48" s="20" t="str">
        <f t="shared" si="201"/>
        <v>*</v>
      </c>
      <c r="MU48" s="33" t="str">
        <f t="shared" si="202"/>
        <v>*</v>
      </c>
      <c r="MV48" s="175" t="str">
        <f t="shared" si="203"/>
        <v>*</v>
      </c>
      <c r="MW48" s="176" t="str">
        <f t="shared" si="204"/>
        <v>*</v>
      </c>
      <c r="MX48" s="175" t="str">
        <f t="shared" si="205"/>
        <v>*</v>
      </c>
      <c r="MY48" s="176" t="str">
        <f t="shared" si="206"/>
        <v>*</v>
      </c>
      <c r="MZ48" s="175" t="str">
        <f t="shared" si="305"/>
        <v>منفرد-</v>
      </c>
      <c r="NA48" s="175" t="str">
        <f t="shared" si="306"/>
        <v>*</v>
      </c>
      <c r="NB48" s="175" t="str">
        <f t="shared" si="307"/>
        <v>*</v>
      </c>
      <c r="NC48" s="175" t="str">
        <f t="shared" si="308"/>
        <v>*</v>
      </c>
      <c r="ND48" s="176" t="str">
        <f t="shared" si="309"/>
        <v>*</v>
      </c>
      <c r="NE48" s="176" t="str">
        <f t="shared" si="310"/>
        <v>*</v>
      </c>
      <c r="NF48" s="176" t="str">
        <f t="shared" si="311"/>
        <v>*</v>
      </c>
      <c r="NG48" s="176" t="str">
        <f t="shared" si="312"/>
        <v>*</v>
      </c>
      <c r="NH48" s="175" t="str">
        <f t="shared" si="209"/>
        <v>*</v>
      </c>
      <c r="NI48" s="176" t="str">
        <f t="shared" si="210"/>
        <v>*</v>
      </c>
      <c r="NJ48" s="175" t="str">
        <f t="shared" si="211"/>
        <v>*</v>
      </c>
      <c r="NK48" s="176" t="str">
        <f t="shared" si="212"/>
        <v>*</v>
      </c>
      <c r="NL48" s="175" t="str">
        <f t="shared" si="213"/>
        <v>*</v>
      </c>
      <c r="NM48" s="176" t="str">
        <f t="shared" si="214"/>
        <v>*</v>
      </c>
      <c r="NN48" s="175" t="str">
        <f t="shared" si="215"/>
        <v>*</v>
      </c>
      <c r="NO48" s="176" t="str">
        <f t="shared" si="216"/>
        <v>*</v>
      </c>
      <c r="NP48" s="175" t="str">
        <f t="shared" si="217"/>
        <v>*</v>
      </c>
      <c r="NQ48" s="176" t="str">
        <f t="shared" si="218"/>
        <v>*</v>
      </c>
      <c r="NR48" s="175" t="str">
        <f t="shared" si="219"/>
        <v>*</v>
      </c>
      <c r="NS48" s="176" t="str">
        <f t="shared" si="220"/>
        <v>*</v>
      </c>
      <c r="NT48" s="175" t="str">
        <f t="shared" si="221"/>
        <v>*</v>
      </c>
      <c r="NU48" s="176" t="str">
        <f t="shared" si="222"/>
        <v>*</v>
      </c>
      <c r="NV48" s="175" t="str">
        <f t="shared" si="223"/>
        <v>*</v>
      </c>
      <c r="NW48" s="176" t="str">
        <f t="shared" si="224"/>
        <v>*</v>
      </c>
      <c r="NX48" s="175" t="str">
        <f t="shared" si="225"/>
        <v>*</v>
      </c>
      <c r="NY48" s="176" t="str">
        <f t="shared" si="226"/>
        <v>*</v>
      </c>
      <c r="NZ48" s="175" t="str">
        <f t="shared" si="227"/>
        <v>*</v>
      </c>
      <c r="OA48" s="176" t="str">
        <f t="shared" si="228"/>
        <v>*</v>
      </c>
      <c r="OB48" s="175" t="str">
        <f t="shared" si="229"/>
        <v>محبوبی-</v>
      </c>
      <c r="OC48" s="175" t="str">
        <f t="shared" si="313"/>
        <v>*</v>
      </c>
      <c r="OD48" s="175" t="str">
        <f t="shared" si="230"/>
        <v>*</v>
      </c>
      <c r="OE48" s="175" t="str">
        <f t="shared" si="231"/>
        <v>*</v>
      </c>
      <c r="OF48" s="175" t="str">
        <f t="shared" si="232"/>
        <v>*</v>
      </c>
      <c r="OG48" s="176" t="str">
        <f t="shared" si="233"/>
        <v>*</v>
      </c>
      <c r="OH48" s="175" t="str">
        <f t="shared" si="234"/>
        <v>*</v>
      </c>
      <c r="OI48" s="176" t="str">
        <f t="shared" si="235"/>
        <v>*</v>
      </c>
      <c r="OJ48" s="175" t="str">
        <f t="shared" si="236"/>
        <v>*</v>
      </c>
      <c r="OK48" s="176" t="str">
        <f t="shared" si="314"/>
        <v>*</v>
      </c>
      <c r="OL48" s="175" t="str">
        <f t="shared" si="315"/>
        <v>*</v>
      </c>
      <c r="OM48" s="176" t="str">
        <f t="shared" si="316"/>
        <v>*</v>
      </c>
      <c r="ON48" s="175" t="str">
        <f t="shared" si="317"/>
        <v>*</v>
      </c>
      <c r="OO48" s="176" t="str">
        <f t="shared" si="318"/>
        <v>*</v>
      </c>
      <c r="OP48" s="175" t="str">
        <f t="shared" si="319"/>
        <v>*</v>
      </c>
      <c r="OQ48" s="176" t="str">
        <f t="shared" si="320"/>
        <v>*</v>
      </c>
      <c r="OR48" s="29">
        <f t="shared" si="239"/>
        <v>8</v>
      </c>
      <c r="OS48" s="30" t="str">
        <f t="shared" si="329"/>
        <v>یکشنبه</v>
      </c>
      <c r="OT48" s="20" t="str">
        <f t="shared" si="321"/>
        <v>*</v>
      </c>
      <c r="OU48" s="20" t="str">
        <f t="shared" si="322"/>
        <v>*</v>
      </c>
      <c r="OV48" s="20" t="str">
        <f t="shared" si="323"/>
        <v>*</v>
      </c>
      <c r="OW48" s="20" t="str">
        <f t="shared" si="324"/>
        <v>*</v>
      </c>
      <c r="OX48" s="20" t="str">
        <f t="shared" si="325"/>
        <v>*</v>
      </c>
      <c r="OY48" s="20" t="str">
        <f t="shared" si="328"/>
        <v>*</v>
      </c>
      <c r="OZ48" s="20" t="str">
        <f t="shared" si="326"/>
        <v>*</v>
      </c>
      <c r="PA48" s="20" t="str">
        <f t="shared" si="327"/>
        <v>*</v>
      </c>
      <c r="PB48" s="20" t="str">
        <f t="shared" si="242"/>
        <v>*</v>
      </c>
      <c r="PC48" s="33" t="str">
        <f t="shared" si="243"/>
        <v>*</v>
      </c>
      <c r="PD48" s="20" t="str">
        <f t="shared" si="244"/>
        <v>*</v>
      </c>
      <c r="PE48" s="33" t="str">
        <f t="shared" si="245"/>
        <v>*</v>
      </c>
      <c r="PF48" s="20" t="str">
        <f t="shared" si="246"/>
        <v>*</v>
      </c>
      <c r="PG48" s="33" t="str">
        <f t="shared" si="247"/>
        <v>*</v>
      </c>
      <c r="PH48" s="20" t="str">
        <f t="shared" si="248"/>
        <v>*</v>
      </c>
      <c r="PI48" s="33" t="str">
        <f t="shared" si="249"/>
        <v>*</v>
      </c>
      <c r="PJ48" s="20" t="str">
        <f t="shared" si="250"/>
        <v>*</v>
      </c>
      <c r="PK48" s="33" t="str">
        <f t="shared" si="251"/>
        <v>*</v>
      </c>
      <c r="PL48" s="20" t="str">
        <f t="shared" si="252"/>
        <v>*</v>
      </c>
      <c r="PM48" s="33" t="str">
        <f t="shared" si="253"/>
        <v>*</v>
      </c>
      <c r="PN48" s="20" t="str">
        <f t="shared" si="254"/>
        <v>*</v>
      </c>
      <c r="PO48" s="33" t="str">
        <f t="shared" si="255"/>
        <v>*</v>
      </c>
      <c r="PP48" s="20" t="str">
        <f t="shared" si="256"/>
        <v>*</v>
      </c>
      <c r="PQ48" s="33" t="str">
        <f t="shared" si="257"/>
        <v>*</v>
      </c>
      <c r="PR48" s="20" t="str">
        <f t="shared" si="258"/>
        <v>*</v>
      </c>
      <c r="PS48" s="33" t="str">
        <f t="shared" si="259"/>
        <v>*</v>
      </c>
      <c r="PT48" s="20" t="str">
        <f t="shared" si="260"/>
        <v>*</v>
      </c>
      <c r="PU48" s="33" t="str">
        <f t="shared" si="261"/>
        <v>*</v>
      </c>
      <c r="PV48" s="20" t="str">
        <f t="shared" si="262"/>
        <v>*</v>
      </c>
      <c r="PW48" s="33" t="str">
        <f t="shared" si="263"/>
        <v>*</v>
      </c>
      <c r="PX48" s="20" t="str">
        <f t="shared" si="264"/>
        <v>*</v>
      </c>
      <c r="PY48" s="33" t="str">
        <f t="shared" si="265"/>
        <v>*</v>
      </c>
      <c r="PZ48" s="20" t="str">
        <f t="shared" si="266"/>
        <v>*</v>
      </c>
      <c r="QA48" s="33" t="str">
        <f t="shared" si="267"/>
        <v>*</v>
      </c>
      <c r="QB48" s="20" t="str">
        <f t="shared" si="268"/>
        <v>*</v>
      </c>
      <c r="QC48" s="33" t="str">
        <f t="shared" si="269"/>
        <v>*</v>
      </c>
      <c r="QD48" s="20" t="str">
        <f t="shared" si="270"/>
        <v>*</v>
      </c>
      <c r="QE48" s="33" t="str">
        <f t="shared" si="271"/>
        <v>*</v>
      </c>
      <c r="QF48" s="20" t="str">
        <f t="shared" si="272"/>
        <v>*</v>
      </c>
      <c r="QG48" s="33" t="str">
        <f t="shared" si="273"/>
        <v>*</v>
      </c>
      <c r="QH48" s="20" t="str">
        <f t="shared" si="274"/>
        <v>*</v>
      </c>
      <c r="QI48" s="33" t="str">
        <f t="shared" si="275"/>
        <v>*</v>
      </c>
      <c r="QJ48" s="20" t="str">
        <f t="shared" si="276"/>
        <v>نجفی-</v>
      </c>
      <c r="QK48" s="33" t="str">
        <f t="shared" si="277"/>
        <v>*</v>
      </c>
      <c r="QL48" s="20" t="str">
        <f t="shared" si="278"/>
        <v>*</v>
      </c>
      <c r="QM48" s="33" t="str">
        <f t="shared" si="279"/>
        <v>*</v>
      </c>
      <c r="QN48" s="20" t="str">
        <f t="shared" si="280"/>
        <v>*</v>
      </c>
      <c r="QO48" s="33" t="str">
        <f t="shared" si="281"/>
        <v>*</v>
      </c>
      <c r="QP48" s="20" t="str">
        <f t="shared" si="282"/>
        <v>*</v>
      </c>
      <c r="QQ48" s="33" t="str">
        <f t="shared" si="283"/>
        <v>*</v>
      </c>
      <c r="QR48" s="20" t="str">
        <f t="shared" si="284"/>
        <v>*</v>
      </c>
      <c r="QS48" s="33" t="str">
        <f t="shared" si="285"/>
        <v>*</v>
      </c>
      <c r="QT48" s="20" t="str">
        <f t="shared" si="286"/>
        <v>*</v>
      </c>
      <c r="QU48" s="33" t="str">
        <f t="shared" si="287"/>
        <v>*</v>
      </c>
      <c r="QV48" s="20" t="str">
        <f t="shared" si="288"/>
        <v>*</v>
      </c>
      <c r="QW48" s="33" t="str">
        <f t="shared" si="289"/>
        <v>*</v>
      </c>
      <c r="QX48" s="21" t="str">
        <f t="shared" si="290"/>
        <v>*</v>
      </c>
      <c r="QY48" s="21" t="str">
        <f t="shared" si="291"/>
        <v>*</v>
      </c>
      <c r="QZ48" s="20" t="str">
        <f t="shared" si="292"/>
        <v>*</v>
      </c>
      <c r="RA48" s="33" t="str">
        <f t="shared" si="293"/>
        <v>*</v>
      </c>
      <c r="RB48" s="33"/>
      <c r="RC48" s="7"/>
      <c r="RD48" s="337">
        <f t="shared" si="294"/>
        <v>8</v>
      </c>
      <c r="RE48" s="30" t="str">
        <f t="shared" si="330"/>
        <v>یکشنبه</v>
      </c>
      <c r="RF48" s="63" t="s">
        <v>33</v>
      </c>
      <c r="RG48" s="118" t="str">
        <f t="shared" si="295"/>
        <v>*حا ج محمدی- ******خوشروزاده- *******حبیبی - *************کاظمی-*********منفرد-******محبوبی-*********</v>
      </c>
      <c r="RH48" s="119"/>
      <c r="RI48" s="122">
        <v>8</v>
      </c>
      <c r="RJ48" s="121" t="str">
        <f t="shared" si="296"/>
        <v>****************حبیبی -****************************************</v>
      </c>
      <c r="RK48" s="104"/>
      <c r="RL48" s="337">
        <v>8</v>
      </c>
      <c r="RM48" s="29">
        <f t="shared" si="297"/>
        <v>8</v>
      </c>
      <c r="RN48" s="30" t="str">
        <f t="shared" si="331"/>
        <v>یکشنبه</v>
      </c>
      <c r="RO48" s="729" t="str">
        <f t="shared" si="298"/>
        <v>**********************************نجفی-**</v>
      </c>
      <c r="RP48" s="731"/>
      <c r="RQ48" s="64" t="s">
        <v>34</v>
      </c>
      <c r="RR48" s="729" t="str">
        <f t="shared" si="299"/>
        <v>**************************************</v>
      </c>
      <c r="RS48" s="730"/>
      <c r="RT48" s="1"/>
      <c r="RU48" s="1"/>
      <c r="RV48" s="29">
        <f t="shared" si="300"/>
        <v>8</v>
      </c>
      <c r="RW48" s="30" t="str">
        <f t="shared" si="301"/>
        <v>یکشنبه</v>
      </c>
      <c r="RX48" s="764" t="str">
        <f t="shared" si="302"/>
        <v>******************************نجفی-********</v>
      </c>
      <c r="RY48" s="731"/>
      <c r="RZ48" s="64"/>
      <c r="SA48" s="729" t="str">
        <f t="shared" si="303"/>
        <v>***********************************</v>
      </c>
      <c r="SB48" s="730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</row>
    <row r="49" spans="1:507" s="2" customFormat="1" ht="72" customHeight="1" thickTop="1" thickBot="1">
      <c r="A49" s="549" t="s">
        <v>291</v>
      </c>
      <c r="B49" s="551" t="s">
        <v>167</v>
      </c>
      <c r="C49" s="472" t="s">
        <v>230</v>
      </c>
      <c r="D49" s="473" t="s">
        <v>159</v>
      </c>
      <c r="E49" s="534"/>
      <c r="F49" s="325" t="s">
        <v>293</v>
      </c>
      <c r="G49" s="326" t="s">
        <v>27</v>
      </c>
      <c r="H49" s="568" t="s">
        <v>294</v>
      </c>
      <c r="I49" s="569"/>
      <c r="J49" s="496" t="s">
        <v>366</v>
      </c>
      <c r="K49" s="570" t="s">
        <v>225</v>
      </c>
      <c r="L49" s="571"/>
      <c r="M49" s="476"/>
      <c r="N49" s="366" t="s">
        <v>191</v>
      </c>
      <c r="O49" s="496" t="s">
        <v>361</v>
      </c>
      <c r="P49" s="366" t="s">
        <v>192</v>
      </c>
      <c r="Q49" s="477" t="s">
        <v>362</v>
      </c>
      <c r="R49" s="478" t="s">
        <v>360</v>
      </c>
      <c r="S49" s="267"/>
      <c r="T49" s="267"/>
      <c r="U49" s="483"/>
      <c r="V49" s="366" t="s">
        <v>131</v>
      </c>
      <c r="W49" s="482"/>
      <c r="X49" s="499"/>
      <c r="Y49" s="367" t="s">
        <v>199</v>
      </c>
      <c r="Z49" s="267" t="s">
        <v>304</v>
      </c>
      <c r="AA49" s="368"/>
      <c r="AB49" s="369"/>
      <c r="AC49" s="345" t="s">
        <v>214</v>
      </c>
      <c r="AD49" s="626" t="str">
        <f>RG82</f>
        <v>*******خ جعفري - *********</v>
      </c>
      <c r="AE49" s="626"/>
      <c r="AF49" s="626"/>
      <c r="AG49" s="626"/>
      <c r="AH49" s="626"/>
      <c r="AI49" s="626"/>
      <c r="AJ49" s="626"/>
      <c r="AK49" s="626"/>
      <c r="AL49" s="627"/>
      <c r="AM49" s="346" t="s">
        <v>211</v>
      </c>
      <c r="AN49" s="626" t="str">
        <f>RG118</f>
        <v>*******************</v>
      </c>
      <c r="AO49" s="626"/>
      <c r="AP49" s="626"/>
      <c r="AQ49" s="626"/>
      <c r="AR49" s="628"/>
      <c r="AS49" s="617"/>
      <c r="AT49" s="618"/>
      <c r="AU49" s="618"/>
      <c r="AV49" s="618"/>
      <c r="AW49" s="618"/>
      <c r="AX49" s="619"/>
      <c r="AY49" s="1"/>
      <c r="AZ49" s="1"/>
      <c r="BA49" s="1"/>
      <c r="BB49" s="29">
        <f t="shared" si="304"/>
        <v>9</v>
      </c>
      <c r="BC49" s="518" t="s">
        <v>41</v>
      </c>
      <c r="BD49" s="515" t="s">
        <v>32</v>
      </c>
      <c r="BE49" s="516" t="s">
        <v>32</v>
      </c>
      <c r="BF49" s="515" t="s">
        <v>32</v>
      </c>
      <c r="BG49" s="516" t="s">
        <v>32</v>
      </c>
      <c r="BH49" s="515" t="s">
        <v>32</v>
      </c>
      <c r="BI49" s="516" t="s">
        <v>32</v>
      </c>
      <c r="BJ49" s="515" t="s">
        <v>32</v>
      </c>
      <c r="BK49" s="516" t="s">
        <v>32</v>
      </c>
      <c r="BL49" s="515" t="s">
        <v>32</v>
      </c>
      <c r="BM49" s="516" t="s">
        <v>32</v>
      </c>
      <c r="BN49" s="515" t="s">
        <v>32</v>
      </c>
      <c r="BO49" s="516" t="s">
        <v>32</v>
      </c>
      <c r="BP49" s="515" t="s">
        <v>32</v>
      </c>
      <c r="BQ49" s="516" t="s">
        <v>32</v>
      </c>
      <c r="BR49" s="515" t="s">
        <v>32</v>
      </c>
      <c r="BS49" s="516" t="s">
        <v>32</v>
      </c>
      <c r="BT49" s="515">
        <v>1</v>
      </c>
      <c r="BU49" s="516" t="s">
        <v>32</v>
      </c>
      <c r="BV49" s="515" t="s">
        <v>32</v>
      </c>
      <c r="BW49" s="516" t="s">
        <v>32</v>
      </c>
      <c r="BX49" s="515" t="s">
        <v>32</v>
      </c>
      <c r="BY49" s="516" t="s">
        <v>32</v>
      </c>
      <c r="BZ49" s="515" t="s">
        <v>32</v>
      </c>
      <c r="CA49" s="516" t="s">
        <v>32</v>
      </c>
      <c r="CB49" s="515" t="s">
        <v>32</v>
      </c>
      <c r="CC49" s="516" t="s">
        <v>32</v>
      </c>
      <c r="CD49" s="515" t="s">
        <v>32</v>
      </c>
      <c r="CE49" s="516" t="s">
        <v>32</v>
      </c>
      <c r="CF49" s="515">
        <v>1</v>
      </c>
      <c r="CG49" s="516" t="s">
        <v>32</v>
      </c>
      <c r="CH49" s="515" t="s">
        <v>32</v>
      </c>
      <c r="CI49" s="516" t="s">
        <v>32</v>
      </c>
      <c r="CJ49" s="515">
        <v>1</v>
      </c>
      <c r="CK49" s="516" t="s">
        <v>32</v>
      </c>
      <c r="CL49" s="515" t="s">
        <v>32</v>
      </c>
      <c r="CM49" s="516" t="s">
        <v>32</v>
      </c>
      <c r="CN49" s="515" t="s">
        <v>32</v>
      </c>
      <c r="CO49" s="516" t="s">
        <v>32</v>
      </c>
      <c r="CP49" s="515" t="s">
        <v>32</v>
      </c>
      <c r="CQ49" s="516" t="s">
        <v>32</v>
      </c>
      <c r="CR49" s="515" t="s">
        <v>32</v>
      </c>
      <c r="CS49" s="516" t="s">
        <v>32</v>
      </c>
      <c r="CT49" s="515" t="s">
        <v>32</v>
      </c>
      <c r="CU49" s="516" t="s">
        <v>32</v>
      </c>
      <c r="CV49" s="515" t="s">
        <v>32</v>
      </c>
      <c r="CW49" s="516" t="s">
        <v>32</v>
      </c>
      <c r="CX49" s="515" t="s">
        <v>32</v>
      </c>
      <c r="CY49" s="516" t="s">
        <v>32</v>
      </c>
      <c r="CZ49" s="515" t="s">
        <v>32</v>
      </c>
      <c r="DA49" s="516" t="s">
        <v>32</v>
      </c>
      <c r="DB49" s="515" t="s">
        <v>32</v>
      </c>
      <c r="DC49" s="516" t="s">
        <v>32</v>
      </c>
      <c r="DD49" s="515" t="s">
        <v>32</v>
      </c>
      <c r="DE49" s="516" t="s">
        <v>32</v>
      </c>
      <c r="DF49" s="515" t="s">
        <v>32</v>
      </c>
      <c r="DG49" s="516" t="s">
        <v>32</v>
      </c>
      <c r="DH49" s="515" t="s">
        <v>32</v>
      </c>
      <c r="DI49" s="516" t="s">
        <v>32</v>
      </c>
      <c r="DJ49" s="515" t="s">
        <v>32</v>
      </c>
      <c r="DK49" s="516" t="s">
        <v>32</v>
      </c>
      <c r="DL49" s="515" t="s">
        <v>32</v>
      </c>
      <c r="DM49" s="516" t="s">
        <v>32</v>
      </c>
      <c r="DN49" s="515" t="s">
        <v>32</v>
      </c>
      <c r="DO49" s="516" t="s">
        <v>32</v>
      </c>
      <c r="DP49" s="515" t="s">
        <v>32</v>
      </c>
      <c r="DQ49" s="516" t="s">
        <v>32</v>
      </c>
      <c r="DR49" s="515" t="s">
        <v>32</v>
      </c>
      <c r="DS49" s="516" t="s">
        <v>32</v>
      </c>
      <c r="DT49" s="515" t="s">
        <v>32</v>
      </c>
      <c r="DU49" s="516" t="s">
        <v>32</v>
      </c>
      <c r="DV49" s="515" t="s">
        <v>32</v>
      </c>
      <c r="DW49" s="516" t="s">
        <v>32</v>
      </c>
      <c r="DX49" s="515" t="s">
        <v>32</v>
      </c>
      <c r="DY49" s="516" t="s">
        <v>32</v>
      </c>
      <c r="DZ49" s="515">
        <v>1</v>
      </c>
      <c r="EA49" s="516" t="s">
        <v>32</v>
      </c>
      <c r="EB49" s="515" t="s">
        <v>32</v>
      </c>
      <c r="EC49" s="516" t="s">
        <v>32</v>
      </c>
      <c r="ED49" s="515" t="s">
        <v>32</v>
      </c>
      <c r="EE49" s="516" t="s">
        <v>32</v>
      </c>
      <c r="EF49" s="515" t="s">
        <v>32</v>
      </c>
      <c r="EG49" s="516" t="s">
        <v>32</v>
      </c>
      <c r="EH49" s="515" t="s">
        <v>32</v>
      </c>
      <c r="EI49" s="516" t="s">
        <v>32</v>
      </c>
      <c r="EJ49" s="515" t="s">
        <v>32</v>
      </c>
      <c r="EK49" s="516" t="s">
        <v>32</v>
      </c>
      <c r="EL49" s="515" t="s">
        <v>32</v>
      </c>
      <c r="EM49" s="516" t="s">
        <v>32</v>
      </c>
      <c r="EN49" s="515" t="s">
        <v>32</v>
      </c>
      <c r="EO49" s="516" t="s">
        <v>32</v>
      </c>
      <c r="EP49" s="515" t="s">
        <v>32</v>
      </c>
      <c r="EQ49" s="516" t="s">
        <v>32</v>
      </c>
      <c r="ER49" s="515" t="s">
        <v>32</v>
      </c>
      <c r="ES49" s="516" t="s">
        <v>32</v>
      </c>
      <c r="ET49" s="515" t="s">
        <v>32</v>
      </c>
      <c r="EU49" s="516" t="s">
        <v>32</v>
      </c>
      <c r="EV49" s="515" t="s">
        <v>32</v>
      </c>
      <c r="EW49" s="516" t="s">
        <v>32</v>
      </c>
      <c r="EX49" s="515">
        <v>1</v>
      </c>
      <c r="EY49" s="516" t="s">
        <v>32</v>
      </c>
      <c r="EZ49" s="515" t="s">
        <v>32</v>
      </c>
      <c r="FA49" s="516" t="s">
        <v>32</v>
      </c>
      <c r="FB49" s="515" t="s">
        <v>32</v>
      </c>
      <c r="FC49" s="516" t="s">
        <v>32</v>
      </c>
      <c r="FD49" s="515" t="s">
        <v>32</v>
      </c>
      <c r="FE49" s="516" t="s">
        <v>32</v>
      </c>
      <c r="FF49" s="515" t="s">
        <v>32</v>
      </c>
      <c r="FG49" s="516" t="s">
        <v>32</v>
      </c>
      <c r="FH49" s="515" t="s">
        <v>32</v>
      </c>
      <c r="FI49" s="516" t="s">
        <v>32</v>
      </c>
      <c r="FJ49" s="515" t="s">
        <v>32</v>
      </c>
      <c r="FK49" s="516" t="s">
        <v>32</v>
      </c>
      <c r="FL49" s="515" t="s">
        <v>32</v>
      </c>
      <c r="FM49" s="516" t="s">
        <v>32</v>
      </c>
      <c r="FN49" s="515" t="s">
        <v>32</v>
      </c>
      <c r="FO49" s="516" t="s">
        <v>32</v>
      </c>
      <c r="FP49" s="515" t="s">
        <v>32</v>
      </c>
      <c r="FQ49" s="516" t="s">
        <v>32</v>
      </c>
      <c r="FR49" s="515" t="s">
        <v>32</v>
      </c>
      <c r="FS49" s="516" t="s">
        <v>32</v>
      </c>
      <c r="FT49" s="515" t="s">
        <v>32</v>
      </c>
      <c r="FU49" s="516" t="s">
        <v>32</v>
      </c>
      <c r="FV49" s="515" t="s">
        <v>32</v>
      </c>
      <c r="FW49" s="516" t="s">
        <v>32</v>
      </c>
      <c r="FX49" s="515" t="s">
        <v>32</v>
      </c>
      <c r="FY49" s="516" t="s">
        <v>32</v>
      </c>
      <c r="FZ49" s="515" t="s">
        <v>32</v>
      </c>
      <c r="GA49" s="516" t="s">
        <v>32</v>
      </c>
      <c r="GB49" s="515" t="s">
        <v>32</v>
      </c>
      <c r="GC49" s="516" t="s">
        <v>32</v>
      </c>
      <c r="GD49" s="515" t="s">
        <v>32</v>
      </c>
      <c r="GE49" s="516" t="s">
        <v>32</v>
      </c>
      <c r="GF49" s="515" t="s">
        <v>32</v>
      </c>
      <c r="GG49" s="516" t="s">
        <v>32</v>
      </c>
      <c r="GH49" s="515" t="s">
        <v>32</v>
      </c>
      <c r="GI49" s="516" t="s">
        <v>32</v>
      </c>
      <c r="GJ49" s="515" t="s">
        <v>32</v>
      </c>
      <c r="GK49" s="516" t="s">
        <v>32</v>
      </c>
      <c r="GL49" s="515" t="s">
        <v>32</v>
      </c>
      <c r="GM49" s="516" t="s">
        <v>32</v>
      </c>
      <c r="GN49" s="515" t="s">
        <v>32</v>
      </c>
      <c r="GO49" s="516" t="s">
        <v>32</v>
      </c>
      <c r="GP49" s="515" t="s">
        <v>32</v>
      </c>
      <c r="GQ49" s="516" t="s">
        <v>32</v>
      </c>
      <c r="GR49" s="515" t="s">
        <v>32</v>
      </c>
      <c r="GS49" s="516" t="s">
        <v>32</v>
      </c>
      <c r="GT49" s="515" t="s">
        <v>32</v>
      </c>
      <c r="GU49" s="516" t="s">
        <v>32</v>
      </c>
      <c r="GV49" s="515" t="s">
        <v>32</v>
      </c>
      <c r="GW49" s="516" t="s">
        <v>32</v>
      </c>
      <c r="GX49" s="515" t="s">
        <v>32</v>
      </c>
      <c r="GY49" s="516" t="s">
        <v>32</v>
      </c>
      <c r="GZ49" s="515" t="s">
        <v>32</v>
      </c>
      <c r="HA49" s="516" t="s">
        <v>32</v>
      </c>
      <c r="HB49" s="515" t="s">
        <v>32</v>
      </c>
      <c r="HC49" s="516" t="s">
        <v>32</v>
      </c>
      <c r="HD49" s="515" t="s">
        <v>32</v>
      </c>
      <c r="HE49" s="516" t="s">
        <v>32</v>
      </c>
      <c r="HF49" s="515" t="s">
        <v>32</v>
      </c>
      <c r="HG49" s="516" t="s">
        <v>32</v>
      </c>
      <c r="HH49" s="515" t="s">
        <v>32</v>
      </c>
      <c r="HI49" s="516" t="s">
        <v>32</v>
      </c>
      <c r="HJ49" s="515" t="s">
        <v>32</v>
      </c>
      <c r="HK49" s="516" t="s">
        <v>32</v>
      </c>
      <c r="HL49" s="515" t="s">
        <v>32</v>
      </c>
      <c r="HM49" s="516" t="s">
        <v>32</v>
      </c>
      <c r="HN49" s="515" t="s">
        <v>32</v>
      </c>
      <c r="HO49" s="516" t="s">
        <v>32</v>
      </c>
      <c r="HP49" s="515" t="s">
        <v>32</v>
      </c>
      <c r="HQ49" s="516" t="s">
        <v>32</v>
      </c>
      <c r="HR49" s="515" t="s">
        <v>32</v>
      </c>
      <c r="HS49" s="516" t="s">
        <v>32</v>
      </c>
      <c r="HT49" s="515" t="s">
        <v>32</v>
      </c>
      <c r="HU49" s="516" t="s">
        <v>32</v>
      </c>
      <c r="HV49" s="515" t="s">
        <v>32</v>
      </c>
      <c r="HW49" s="516" t="s">
        <v>32</v>
      </c>
      <c r="HX49" s="515" t="s">
        <v>32</v>
      </c>
      <c r="HY49" s="516" t="s">
        <v>32</v>
      </c>
      <c r="HZ49" s="515" t="s">
        <v>32</v>
      </c>
      <c r="IA49" s="516" t="s">
        <v>32</v>
      </c>
      <c r="IB49" s="515" t="s">
        <v>32</v>
      </c>
      <c r="IC49" s="516" t="s">
        <v>32</v>
      </c>
      <c r="ID49" s="515" t="s">
        <v>32</v>
      </c>
      <c r="IE49" s="516" t="s">
        <v>32</v>
      </c>
      <c r="IF49" s="515" t="s">
        <v>32</v>
      </c>
      <c r="IG49" s="516" t="s">
        <v>32</v>
      </c>
      <c r="IH49" s="515" t="s">
        <v>32</v>
      </c>
      <c r="II49" s="516" t="s">
        <v>32</v>
      </c>
      <c r="IJ49" s="421" t="s">
        <v>32</v>
      </c>
      <c r="IK49" s="516" t="s">
        <v>32</v>
      </c>
      <c r="IL49" s="515" t="s">
        <v>32</v>
      </c>
      <c r="IM49" s="516" t="s">
        <v>32</v>
      </c>
      <c r="IN49" s="421" t="s">
        <v>32</v>
      </c>
      <c r="IO49" s="516" t="s">
        <v>32</v>
      </c>
      <c r="IP49" s="515" t="s">
        <v>32</v>
      </c>
      <c r="IQ49" s="516" t="s">
        <v>32</v>
      </c>
      <c r="IR49" s="515" t="s">
        <v>32</v>
      </c>
      <c r="IS49" s="516" t="s">
        <v>32</v>
      </c>
      <c r="IT49" s="515" t="s">
        <v>32</v>
      </c>
      <c r="IU49" s="516" t="s">
        <v>32</v>
      </c>
      <c r="IV49" s="515" t="s">
        <v>32</v>
      </c>
      <c r="IW49" s="516" t="s">
        <v>32</v>
      </c>
      <c r="IX49" s="515" t="s">
        <v>32</v>
      </c>
      <c r="IY49" s="516" t="s">
        <v>32</v>
      </c>
      <c r="IZ49" s="515" t="s">
        <v>32</v>
      </c>
      <c r="JA49" s="516" t="s">
        <v>32</v>
      </c>
      <c r="JB49" s="60"/>
      <c r="JC49" s="61"/>
      <c r="JD49" s="7"/>
      <c r="JE49" s="7"/>
      <c r="JF49" s="29">
        <f t="shared" si="110"/>
        <v>9</v>
      </c>
      <c r="JG49" s="518" t="s">
        <v>41</v>
      </c>
      <c r="JH49" s="32" t="str">
        <f t="shared" si="111"/>
        <v>*</v>
      </c>
      <c r="JI49" s="33" t="str">
        <f t="shared" si="112"/>
        <v>*</v>
      </c>
      <c r="JJ49" s="32" t="str">
        <f t="shared" si="113"/>
        <v>*</v>
      </c>
      <c r="JK49" s="33" t="str">
        <f t="shared" si="114"/>
        <v>*</v>
      </c>
      <c r="JL49" s="32" t="str">
        <f t="shared" si="115"/>
        <v>*</v>
      </c>
      <c r="JM49" s="33" t="str">
        <f t="shared" si="116"/>
        <v>*</v>
      </c>
      <c r="JN49" s="32" t="str">
        <f t="shared" si="117"/>
        <v>*</v>
      </c>
      <c r="JO49" s="33" t="str">
        <f t="shared" si="118"/>
        <v>*</v>
      </c>
      <c r="JP49" s="32" t="str">
        <f t="shared" si="119"/>
        <v>*</v>
      </c>
      <c r="JQ49" s="33" t="str">
        <f t="shared" si="120"/>
        <v>*</v>
      </c>
      <c r="JR49" s="32" t="str">
        <f t="shared" si="121"/>
        <v>*</v>
      </c>
      <c r="JS49" s="33" t="str">
        <f t="shared" si="122"/>
        <v>*</v>
      </c>
      <c r="JT49" s="32" t="str">
        <f t="shared" si="123"/>
        <v>*</v>
      </c>
      <c r="JU49" s="33" t="str">
        <f t="shared" si="124"/>
        <v>*</v>
      </c>
      <c r="JV49" s="32" t="str">
        <f t="shared" si="125"/>
        <v>*</v>
      </c>
      <c r="JW49" s="33" t="str">
        <f t="shared" si="126"/>
        <v>*</v>
      </c>
      <c r="JX49" s="32" t="str">
        <f t="shared" si="127"/>
        <v xml:space="preserve">خوشروزاده- </v>
      </c>
      <c r="JY49" s="33" t="str">
        <f t="shared" si="128"/>
        <v>*</v>
      </c>
      <c r="JZ49" s="32" t="str">
        <f t="shared" si="129"/>
        <v>*</v>
      </c>
      <c r="KA49" s="33" t="str">
        <f t="shared" si="130"/>
        <v>*</v>
      </c>
      <c r="KB49" s="32" t="str">
        <f t="shared" si="131"/>
        <v>*</v>
      </c>
      <c r="KC49" s="33" t="str">
        <f t="shared" si="132"/>
        <v>*</v>
      </c>
      <c r="KD49" s="32" t="str">
        <f t="shared" si="133"/>
        <v>*</v>
      </c>
      <c r="KE49" s="33" t="str">
        <f t="shared" si="134"/>
        <v>*</v>
      </c>
      <c r="KF49" s="32" t="str">
        <f t="shared" si="135"/>
        <v>*</v>
      </c>
      <c r="KG49" s="33" t="str">
        <f t="shared" si="136"/>
        <v>*</v>
      </c>
      <c r="KH49" s="32" t="str">
        <f t="shared" si="137"/>
        <v>*</v>
      </c>
      <c r="KI49" s="33" t="str">
        <f t="shared" si="138"/>
        <v>*</v>
      </c>
      <c r="KJ49" s="32" t="str">
        <f t="shared" si="139"/>
        <v xml:space="preserve">گذشتی- </v>
      </c>
      <c r="KK49" s="33" t="str">
        <f t="shared" si="140"/>
        <v>*</v>
      </c>
      <c r="KL49" s="32" t="str">
        <f t="shared" si="141"/>
        <v>*</v>
      </c>
      <c r="KM49" s="33" t="str">
        <f t="shared" si="142"/>
        <v>*</v>
      </c>
      <c r="KN49" s="32" t="str">
        <f t="shared" si="143"/>
        <v xml:space="preserve">حبیبی - </v>
      </c>
      <c r="KO49" s="33" t="str">
        <f t="shared" si="144"/>
        <v>*</v>
      </c>
      <c r="KP49" s="32" t="str">
        <f t="shared" si="145"/>
        <v>*</v>
      </c>
      <c r="KQ49" s="33" t="str">
        <f t="shared" si="146"/>
        <v>*</v>
      </c>
      <c r="KR49" s="32" t="str">
        <f t="shared" si="147"/>
        <v>*</v>
      </c>
      <c r="KS49" s="33" t="str">
        <f t="shared" si="148"/>
        <v>*</v>
      </c>
      <c r="KT49" s="32" t="str">
        <f t="shared" si="149"/>
        <v>*</v>
      </c>
      <c r="KU49" s="33" t="str">
        <f t="shared" si="150"/>
        <v>*</v>
      </c>
      <c r="KV49" s="32" t="str">
        <f t="shared" si="151"/>
        <v>*</v>
      </c>
      <c r="KW49" s="33" t="str">
        <f t="shared" si="152"/>
        <v>*</v>
      </c>
      <c r="KX49" s="32" t="str">
        <f t="shared" si="153"/>
        <v>*</v>
      </c>
      <c r="KY49" s="32" t="str">
        <f t="shared" si="154"/>
        <v>*</v>
      </c>
      <c r="KZ49" s="32" t="str">
        <f t="shared" si="155"/>
        <v>*</v>
      </c>
      <c r="LA49" s="32" t="str">
        <f t="shared" si="156"/>
        <v>*</v>
      </c>
      <c r="LB49" s="20" t="str">
        <f t="shared" si="157"/>
        <v>*</v>
      </c>
      <c r="LC49" s="33" t="str">
        <f t="shared" si="158"/>
        <v>*</v>
      </c>
      <c r="LD49" s="20" t="str">
        <f t="shared" si="159"/>
        <v>*</v>
      </c>
      <c r="LE49" s="33" t="str">
        <f t="shared" si="160"/>
        <v>*</v>
      </c>
      <c r="LF49" s="20" t="str">
        <f t="shared" si="161"/>
        <v>*</v>
      </c>
      <c r="LG49" s="20" t="str">
        <f t="shared" si="162"/>
        <v>*</v>
      </c>
      <c r="LH49" s="20" t="str">
        <f t="shared" si="163"/>
        <v>*</v>
      </c>
      <c r="LI49" s="33" t="str">
        <f t="shared" si="164"/>
        <v>*</v>
      </c>
      <c r="LJ49" s="20" t="str">
        <f t="shared" si="165"/>
        <v>*</v>
      </c>
      <c r="LK49" s="33" t="str">
        <f t="shared" si="166"/>
        <v>*</v>
      </c>
      <c r="LL49" s="20" t="str">
        <f t="shared" si="167"/>
        <v>*</v>
      </c>
      <c r="LM49" s="33" t="str">
        <f t="shared" si="168"/>
        <v>*</v>
      </c>
      <c r="LN49" s="20" t="str">
        <f t="shared" si="169"/>
        <v>*</v>
      </c>
      <c r="LO49" s="33" t="str">
        <f t="shared" si="170"/>
        <v>*</v>
      </c>
      <c r="LP49" s="20" t="str">
        <f t="shared" si="171"/>
        <v>*</v>
      </c>
      <c r="LQ49" s="20" t="str">
        <f t="shared" si="172"/>
        <v>*</v>
      </c>
      <c r="LR49" s="20" t="str">
        <f t="shared" si="173"/>
        <v>*</v>
      </c>
      <c r="LS49" s="20" t="str">
        <f t="shared" si="174"/>
        <v>*</v>
      </c>
      <c r="LT49" s="20" t="str">
        <f t="shared" si="175"/>
        <v>*</v>
      </c>
      <c r="LU49" s="20" t="str">
        <f t="shared" si="176"/>
        <v>*</v>
      </c>
      <c r="LV49" s="20" t="str">
        <f t="shared" si="177"/>
        <v>*</v>
      </c>
      <c r="LW49" s="20" t="str">
        <f t="shared" si="178"/>
        <v>*</v>
      </c>
      <c r="LX49" s="20" t="str">
        <f t="shared" si="179"/>
        <v>*</v>
      </c>
      <c r="LY49" s="20" t="str">
        <f t="shared" si="180"/>
        <v>*</v>
      </c>
      <c r="LZ49" s="20" t="str">
        <f t="shared" si="181"/>
        <v>*</v>
      </c>
      <c r="MA49" s="33" t="str">
        <f t="shared" si="182"/>
        <v>*</v>
      </c>
      <c r="MB49" s="20" t="str">
        <f t="shared" si="183"/>
        <v>کاظمی-</v>
      </c>
      <c r="MC49" s="33" t="str">
        <f t="shared" si="184"/>
        <v>*</v>
      </c>
      <c r="MD49" s="20" t="str">
        <f t="shared" si="185"/>
        <v>*</v>
      </c>
      <c r="ME49" s="33" t="str">
        <f t="shared" si="186"/>
        <v>*</v>
      </c>
      <c r="MF49" s="20" t="str">
        <f t="shared" si="187"/>
        <v>*</v>
      </c>
      <c r="MG49" s="33" t="str">
        <f t="shared" si="188"/>
        <v>*</v>
      </c>
      <c r="MH49" s="20" t="str">
        <f t="shared" si="189"/>
        <v>*</v>
      </c>
      <c r="MI49" s="33" t="str">
        <f t="shared" si="190"/>
        <v>*</v>
      </c>
      <c r="MJ49" s="20" t="str">
        <f t="shared" si="191"/>
        <v>*</v>
      </c>
      <c r="MK49" s="33" t="str">
        <f t="shared" si="192"/>
        <v>*</v>
      </c>
      <c r="ML49" s="20" t="str">
        <f t="shared" si="193"/>
        <v>*</v>
      </c>
      <c r="MM49" s="33" t="str">
        <f t="shared" si="194"/>
        <v>*</v>
      </c>
      <c r="MN49" s="20" t="str">
        <f t="shared" si="195"/>
        <v>*</v>
      </c>
      <c r="MO49" s="33" t="str">
        <f t="shared" si="196"/>
        <v>*</v>
      </c>
      <c r="MP49" s="20" t="str">
        <f t="shared" si="197"/>
        <v>*</v>
      </c>
      <c r="MQ49" s="33" t="str">
        <f t="shared" si="198"/>
        <v>*</v>
      </c>
      <c r="MR49" s="20" t="str">
        <f t="shared" si="199"/>
        <v>*</v>
      </c>
      <c r="MS49" s="33" t="str">
        <f t="shared" si="200"/>
        <v>*</v>
      </c>
      <c r="MT49" s="20" t="str">
        <f t="shared" si="201"/>
        <v>*</v>
      </c>
      <c r="MU49" s="33" t="str">
        <f t="shared" si="202"/>
        <v>*</v>
      </c>
      <c r="MV49" s="175" t="str">
        <f t="shared" si="203"/>
        <v>*</v>
      </c>
      <c r="MW49" s="176" t="str">
        <f t="shared" si="204"/>
        <v>*</v>
      </c>
      <c r="MX49" s="175" t="str">
        <f t="shared" si="205"/>
        <v>*</v>
      </c>
      <c r="MY49" s="176" t="str">
        <f t="shared" si="206"/>
        <v>*</v>
      </c>
      <c r="MZ49" s="175" t="str">
        <f t="shared" si="305"/>
        <v>منفرد-</v>
      </c>
      <c r="NA49" s="175" t="str">
        <f t="shared" si="306"/>
        <v>*</v>
      </c>
      <c r="NB49" s="175" t="str">
        <f t="shared" si="307"/>
        <v>*</v>
      </c>
      <c r="NC49" s="175" t="str">
        <f t="shared" si="308"/>
        <v>*</v>
      </c>
      <c r="ND49" s="176" t="str">
        <f t="shared" si="309"/>
        <v>*</v>
      </c>
      <c r="NE49" s="176" t="str">
        <f t="shared" si="310"/>
        <v>*</v>
      </c>
      <c r="NF49" s="176" t="str">
        <f t="shared" si="311"/>
        <v>*</v>
      </c>
      <c r="NG49" s="176" t="str">
        <f t="shared" si="312"/>
        <v>*</v>
      </c>
      <c r="NH49" s="175" t="str">
        <f t="shared" si="209"/>
        <v>*</v>
      </c>
      <c r="NI49" s="176" t="str">
        <f t="shared" si="210"/>
        <v>*</v>
      </c>
      <c r="NJ49" s="175" t="str">
        <f t="shared" si="211"/>
        <v>*</v>
      </c>
      <c r="NK49" s="176" t="str">
        <f t="shared" si="212"/>
        <v>*</v>
      </c>
      <c r="NL49" s="175" t="str">
        <f t="shared" si="213"/>
        <v>*</v>
      </c>
      <c r="NM49" s="176" t="str">
        <f t="shared" si="214"/>
        <v>*</v>
      </c>
      <c r="NN49" s="175" t="str">
        <f t="shared" si="215"/>
        <v>*</v>
      </c>
      <c r="NO49" s="176" t="str">
        <f t="shared" si="216"/>
        <v>*</v>
      </c>
      <c r="NP49" s="175" t="str">
        <f t="shared" si="217"/>
        <v>*</v>
      </c>
      <c r="NQ49" s="176" t="str">
        <f t="shared" si="218"/>
        <v>*</v>
      </c>
      <c r="NR49" s="175" t="str">
        <f t="shared" si="219"/>
        <v>*</v>
      </c>
      <c r="NS49" s="176" t="str">
        <f t="shared" si="220"/>
        <v>*</v>
      </c>
      <c r="NT49" s="175" t="str">
        <f t="shared" si="221"/>
        <v>*</v>
      </c>
      <c r="NU49" s="176" t="str">
        <f t="shared" si="222"/>
        <v>*</v>
      </c>
      <c r="NV49" s="175" t="str">
        <f t="shared" si="223"/>
        <v>*</v>
      </c>
      <c r="NW49" s="176" t="str">
        <f t="shared" si="224"/>
        <v>*</v>
      </c>
      <c r="NX49" s="175" t="str">
        <f t="shared" si="225"/>
        <v>*</v>
      </c>
      <c r="NY49" s="176" t="str">
        <f t="shared" si="226"/>
        <v>*</v>
      </c>
      <c r="NZ49" s="175" t="str">
        <f t="shared" si="227"/>
        <v>*</v>
      </c>
      <c r="OA49" s="176" t="str">
        <f t="shared" si="228"/>
        <v>*</v>
      </c>
      <c r="OB49" s="175" t="str">
        <f t="shared" si="229"/>
        <v>*</v>
      </c>
      <c r="OC49" s="175" t="str">
        <f t="shared" si="313"/>
        <v>*</v>
      </c>
      <c r="OD49" s="175" t="str">
        <f t="shared" si="230"/>
        <v>*</v>
      </c>
      <c r="OE49" s="175" t="str">
        <f t="shared" si="231"/>
        <v>*</v>
      </c>
      <c r="OF49" s="175" t="str">
        <f t="shared" si="232"/>
        <v>*</v>
      </c>
      <c r="OG49" s="176" t="str">
        <f t="shared" si="233"/>
        <v>*</v>
      </c>
      <c r="OH49" s="175" t="str">
        <f>TEXT(GF49,"زمانیا-")</f>
        <v>*</v>
      </c>
      <c r="OI49" s="176" t="str">
        <f t="shared" si="235"/>
        <v>*</v>
      </c>
      <c r="OJ49" s="175" t="str">
        <f t="shared" si="236"/>
        <v>*</v>
      </c>
      <c r="OK49" s="176" t="str">
        <f>TEXT(GI49,"عابدینی-")</f>
        <v>*</v>
      </c>
      <c r="OL49" s="175" t="str">
        <f t="shared" si="315"/>
        <v>*</v>
      </c>
      <c r="OM49" s="176" t="str">
        <f t="shared" si="316"/>
        <v>*</v>
      </c>
      <c r="ON49" s="175" t="str">
        <f t="shared" si="317"/>
        <v>*</v>
      </c>
      <c r="OO49" s="176" t="str">
        <f t="shared" si="318"/>
        <v>*</v>
      </c>
      <c r="OP49" s="175" t="str">
        <f t="shared" si="319"/>
        <v>*</v>
      </c>
      <c r="OQ49" s="176" t="str">
        <f t="shared" si="320"/>
        <v>*</v>
      </c>
      <c r="OR49" s="29">
        <f t="shared" si="239"/>
        <v>9</v>
      </c>
      <c r="OS49" s="30" t="str">
        <f t="shared" si="329"/>
        <v>دوشنبه</v>
      </c>
      <c r="OT49" s="20" t="str">
        <f t="shared" si="321"/>
        <v>*</v>
      </c>
      <c r="OU49" s="20" t="str">
        <f t="shared" si="322"/>
        <v>*</v>
      </c>
      <c r="OV49" s="20" t="str">
        <f t="shared" si="323"/>
        <v>*</v>
      </c>
      <c r="OW49" s="20" t="str">
        <f t="shared" si="324"/>
        <v>*</v>
      </c>
      <c r="OX49" s="20" t="str">
        <f t="shared" si="325"/>
        <v>*</v>
      </c>
      <c r="OY49" s="20" t="str">
        <f t="shared" si="328"/>
        <v>*</v>
      </c>
      <c r="OZ49" s="20" t="str">
        <f t="shared" si="326"/>
        <v>*</v>
      </c>
      <c r="PA49" s="20" t="str">
        <f t="shared" si="327"/>
        <v>*</v>
      </c>
      <c r="PB49" s="20" t="str">
        <f t="shared" si="242"/>
        <v>*</v>
      </c>
      <c r="PC49" s="33" t="str">
        <f t="shared" si="243"/>
        <v>*</v>
      </c>
      <c r="PD49" s="20" t="str">
        <f t="shared" si="244"/>
        <v>*</v>
      </c>
      <c r="PE49" s="33" t="str">
        <f t="shared" si="245"/>
        <v>*</v>
      </c>
      <c r="PF49" s="20" t="str">
        <f t="shared" si="246"/>
        <v>*</v>
      </c>
      <c r="PG49" s="33" t="str">
        <f t="shared" si="247"/>
        <v>*</v>
      </c>
      <c r="PH49" s="20" t="str">
        <f t="shared" si="248"/>
        <v>*</v>
      </c>
      <c r="PI49" s="33" t="str">
        <f t="shared" si="249"/>
        <v>*</v>
      </c>
      <c r="PJ49" s="20" t="str">
        <f t="shared" si="250"/>
        <v>*</v>
      </c>
      <c r="PK49" s="33" t="str">
        <f t="shared" si="251"/>
        <v>*</v>
      </c>
      <c r="PL49" s="20" t="str">
        <f t="shared" si="252"/>
        <v>*</v>
      </c>
      <c r="PM49" s="33" t="str">
        <f t="shared" si="253"/>
        <v>*</v>
      </c>
      <c r="PN49" s="20" t="str">
        <f t="shared" si="254"/>
        <v>*</v>
      </c>
      <c r="PO49" s="33" t="str">
        <f t="shared" si="255"/>
        <v>*</v>
      </c>
      <c r="PP49" s="20" t="str">
        <f t="shared" si="256"/>
        <v>*</v>
      </c>
      <c r="PQ49" s="33" t="str">
        <f t="shared" si="257"/>
        <v>*</v>
      </c>
      <c r="PR49" s="20" t="str">
        <f t="shared" si="258"/>
        <v>*</v>
      </c>
      <c r="PS49" s="33" t="str">
        <f t="shared" si="259"/>
        <v>*</v>
      </c>
      <c r="PT49" s="20" t="str">
        <f t="shared" si="260"/>
        <v>*</v>
      </c>
      <c r="PU49" s="33" t="str">
        <f t="shared" si="261"/>
        <v>*</v>
      </c>
      <c r="PV49" s="20" t="str">
        <f t="shared" si="262"/>
        <v>*</v>
      </c>
      <c r="PW49" s="33" t="str">
        <f t="shared" si="263"/>
        <v>*</v>
      </c>
      <c r="PX49" s="20" t="str">
        <f t="shared" si="264"/>
        <v>*</v>
      </c>
      <c r="PY49" s="33" t="str">
        <f t="shared" si="265"/>
        <v>*</v>
      </c>
      <c r="PZ49" s="20" t="str">
        <f t="shared" si="266"/>
        <v>*</v>
      </c>
      <c r="QA49" s="33" t="str">
        <f t="shared" si="267"/>
        <v>*</v>
      </c>
      <c r="QB49" s="20" t="str">
        <f t="shared" si="268"/>
        <v>*</v>
      </c>
      <c r="QC49" s="33" t="str">
        <f t="shared" si="269"/>
        <v>*</v>
      </c>
      <c r="QD49" s="20" t="str">
        <f t="shared" si="270"/>
        <v>*</v>
      </c>
      <c r="QE49" s="33" t="str">
        <f t="shared" si="271"/>
        <v>*</v>
      </c>
      <c r="QF49" s="20" t="str">
        <f t="shared" si="272"/>
        <v>*</v>
      </c>
      <c r="QG49" s="33" t="str">
        <f t="shared" si="273"/>
        <v>*</v>
      </c>
      <c r="QH49" s="20" t="str">
        <f t="shared" si="274"/>
        <v>*</v>
      </c>
      <c r="QI49" s="33" t="str">
        <f t="shared" si="275"/>
        <v>*</v>
      </c>
      <c r="QJ49" s="20" t="str">
        <f t="shared" si="276"/>
        <v>*</v>
      </c>
      <c r="QK49" s="33" t="str">
        <f t="shared" si="277"/>
        <v>*</v>
      </c>
      <c r="QL49" s="20" t="str">
        <f t="shared" si="278"/>
        <v>*</v>
      </c>
      <c r="QM49" s="33" t="str">
        <f t="shared" si="279"/>
        <v>*</v>
      </c>
      <c r="QN49" s="20" t="str">
        <f t="shared" si="280"/>
        <v>*</v>
      </c>
      <c r="QO49" s="33" t="str">
        <f t="shared" si="281"/>
        <v>*</v>
      </c>
      <c r="QP49" s="20" t="str">
        <f t="shared" si="282"/>
        <v>*</v>
      </c>
      <c r="QQ49" s="33" t="str">
        <f t="shared" si="283"/>
        <v>*</v>
      </c>
      <c r="QR49" s="20" t="str">
        <f t="shared" si="284"/>
        <v>*</v>
      </c>
      <c r="QS49" s="33" t="str">
        <f t="shared" si="285"/>
        <v>*</v>
      </c>
      <c r="QT49" s="20" t="str">
        <f t="shared" si="286"/>
        <v>*</v>
      </c>
      <c r="QU49" s="33" t="str">
        <f t="shared" si="287"/>
        <v>*</v>
      </c>
      <c r="QV49" s="20" t="str">
        <f t="shared" si="288"/>
        <v>*</v>
      </c>
      <c r="QW49" s="33" t="str">
        <f t="shared" si="289"/>
        <v>*</v>
      </c>
      <c r="QX49" s="21" t="str">
        <f t="shared" si="290"/>
        <v>*</v>
      </c>
      <c r="QY49" s="21" t="str">
        <f t="shared" si="291"/>
        <v>*</v>
      </c>
      <c r="QZ49" s="20" t="str">
        <f t="shared" si="292"/>
        <v>*</v>
      </c>
      <c r="RA49" s="33" t="str">
        <f t="shared" si="293"/>
        <v>*</v>
      </c>
      <c r="RB49" s="33"/>
      <c r="RC49" s="7"/>
      <c r="RD49" s="337">
        <f t="shared" si="294"/>
        <v>9</v>
      </c>
      <c r="RE49" s="30" t="str">
        <f t="shared" si="330"/>
        <v>دوشنبه</v>
      </c>
      <c r="RF49" s="63" t="s">
        <v>33</v>
      </c>
      <c r="RG49" s="118" t="str">
        <f t="shared" si="295"/>
        <v>********خوشروزاده- *****گذشتی- *حبیبی - *************کاظمی-*********منفرد-****************</v>
      </c>
      <c r="RH49" s="119"/>
      <c r="RI49" s="120">
        <v>9</v>
      </c>
      <c r="RJ49" s="121" t="str">
        <f t="shared" si="296"/>
        <v>*********************************************************</v>
      </c>
      <c r="RK49" s="104"/>
      <c r="RL49" s="337">
        <v>9</v>
      </c>
      <c r="RM49" s="29">
        <f t="shared" si="297"/>
        <v>9</v>
      </c>
      <c r="RN49" s="30" t="str">
        <f t="shared" si="331"/>
        <v>دوشنبه</v>
      </c>
      <c r="RO49" s="729" t="str">
        <f t="shared" si="298"/>
        <v>*************************************</v>
      </c>
      <c r="RP49" s="731"/>
      <c r="RQ49" s="64" t="s">
        <v>34</v>
      </c>
      <c r="RR49" s="729" t="str">
        <f t="shared" si="299"/>
        <v>**************************************</v>
      </c>
      <c r="RS49" s="730"/>
      <c r="RT49" s="1"/>
      <c r="RU49" s="1"/>
      <c r="RV49" s="29">
        <f t="shared" si="300"/>
        <v>9</v>
      </c>
      <c r="RW49" s="30" t="str">
        <f t="shared" si="301"/>
        <v>دوشنبه</v>
      </c>
      <c r="RX49" s="764" t="str">
        <f t="shared" si="302"/>
        <v>***************************************</v>
      </c>
      <c r="RY49" s="731"/>
      <c r="RZ49" s="64"/>
      <c r="SA49" s="729" t="str">
        <f t="shared" si="303"/>
        <v>***********************************</v>
      </c>
      <c r="SB49" s="730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</row>
    <row r="50" spans="1:507" s="2" customFormat="1" ht="72" customHeight="1" thickTop="1" thickBot="1">
      <c r="A50" s="370" t="s">
        <v>289</v>
      </c>
      <c r="B50" s="280" t="s">
        <v>147</v>
      </c>
      <c r="C50" s="316" t="s">
        <v>305</v>
      </c>
      <c r="D50" s="317" t="s">
        <v>149</v>
      </c>
      <c r="E50" s="311"/>
      <c r="F50" s="327" t="s">
        <v>103</v>
      </c>
      <c r="G50" s="328" t="s">
        <v>28</v>
      </c>
      <c r="H50" s="562" t="s">
        <v>292</v>
      </c>
      <c r="I50" s="563"/>
      <c r="J50" s="307" t="s">
        <v>47</v>
      </c>
      <c r="K50" s="566" t="s">
        <v>296</v>
      </c>
      <c r="L50" s="567"/>
      <c r="M50" s="282" t="s">
        <v>374</v>
      </c>
      <c r="N50" s="371" t="s">
        <v>201</v>
      </c>
      <c r="O50" s="283" t="s">
        <v>349</v>
      </c>
      <c r="P50" s="281"/>
      <c r="Q50" s="284"/>
      <c r="R50" s="285" t="s">
        <v>372</v>
      </c>
      <c r="S50" s="372" t="s">
        <v>193</v>
      </c>
      <c r="T50" s="286" t="s">
        <v>141</v>
      </c>
      <c r="U50" s="287" t="s">
        <v>70</v>
      </c>
      <c r="V50" s="288" t="s">
        <v>373</v>
      </c>
      <c r="W50" s="281" t="s">
        <v>150</v>
      </c>
      <c r="X50" s="281" t="s">
        <v>368</v>
      </c>
      <c r="Y50" s="281"/>
      <c r="Z50" s="281"/>
      <c r="AA50" s="294"/>
      <c r="AB50" s="295"/>
      <c r="AC50" s="347" t="s">
        <v>212</v>
      </c>
      <c r="AD50" s="680" t="str">
        <f>RJ46</f>
        <v>*********************************************************</v>
      </c>
      <c r="AE50" s="633"/>
      <c r="AF50" s="633"/>
      <c r="AG50" s="633"/>
      <c r="AH50" s="633"/>
      <c r="AI50" s="633"/>
      <c r="AJ50" s="633"/>
      <c r="AK50" s="633"/>
      <c r="AL50" s="633"/>
      <c r="AM50" s="633"/>
      <c r="AN50" s="633"/>
      <c r="AO50" s="633"/>
      <c r="AP50" s="633"/>
      <c r="AQ50" s="633"/>
      <c r="AR50" s="634"/>
      <c r="AS50" s="617"/>
      <c r="AT50" s="618"/>
      <c r="AU50" s="618"/>
      <c r="AV50" s="618"/>
      <c r="AW50" s="618"/>
      <c r="AX50" s="619"/>
      <c r="AY50" s="1"/>
      <c r="AZ50" s="1"/>
      <c r="BA50" s="1"/>
      <c r="BB50" s="29">
        <f t="shared" si="304"/>
        <v>10</v>
      </c>
      <c r="BC50" s="159" t="s">
        <v>42</v>
      </c>
      <c r="BD50" s="515" t="s">
        <v>32</v>
      </c>
      <c r="BE50" s="516" t="s">
        <v>32</v>
      </c>
      <c r="BF50" s="515">
        <v>1</v>
      </c>
      <c r="BG50" s="516" t="s">
        <v>32</v>
      </c>
      <c r="BH50" s="515" t="s">
        <v>32</v>
      </c>
      <c r="BI50" s="516" t="s">
        <v>32</v>
      </c>
      <c r="BJ50" s="515" t="s">
        <v>32</v>
      </c>
      <c r="BK50" s="516" t="s">
        <v>32</v>
      </c>
      <c r="BL50" s="515" t="s">
        <v>32</v>
      </c>
      <c r="BM50" s="516" t="s">
        <v>32</v>
      </c>
      <c r="BN50" s="515" t="s">
        <v>32</v>
      </c>
      <c r="BO50" s="516" t="s">
        <v>32</v>
      </c>
      <c r="BP50" s="515" t="s">
        <v>32</v>
      </c>
      <c r="BQ50" s="516" t="s">
        <v>32</v>
      </c>
      <c r="BR50" s="515" t="s">
        <v>32</v>
      </c>
      <c r="BS50" s="516" t="s">
        <v>32</v>
      </c>
      <c r="BT50" s="515">
        <v>1</v>
      </c>
      <c r="BU50" s="516" t="s">
        <v>32</v>
      </c>
      <c r="BV50" s="515" t="s">
        <v>32</v>
      </c>
      <c r="BW50" s="516" t="s">
        <v>32</v>
      </c>
      <c r="BX50" s="515" t="s">
        <v>32</v>
      </c>
      <c r="BY50" s="516" t="s">
        <v>32</v>
      </c>
      <c r="BZ50" s="515" t="s">
        <v>32</v>
      </c>
      <c r="CA50" s="516" t="s">
        <v>32</v>
      </c>
      <c r="CB50" s="515" t="s">
        <v>32</v>
      </c>
      <c r="CC50" s="516" t="s">
        <v>32</v>
      </c>
      <c r="CD50" s="515" t="s">
        <v>32</v>
      </c>
      <c r="CE50" s="516" t="s">
        <v>32</v>
      </c>
      <c r="CF50" s="515" t="s">
        <v>32</v>
      </c>
      <c r="CG50" s="516" t="s">
        <v>32</v>
      </c>
      <c r="CH50" s="515" t="s">
        <v>32</v>
      </c>
      <c r="CI50" s="516" t="s">
        <v>32</v>
      </c>
      <c r="CJ50" s="515" t="s">
        <v>32</v>
      </c>
      <c r="CK50" s="516" t="s">
        <v>32</v>
      </c>
      <c r="CL50" s="515" t="s">
        <v>32</v>
      </c>
      <c r="CM50" s="516" t="s">
        <v>32</v>
      </c>
      <c r="CN50" s="515">
        <v>1</v>
      </c>
      <c r="CO50" s="516" t="s">
        <v>32</v>
      </c>
      <c r="CP50" s="515" t="s">
        <v>32</v>
      </c>
      <c r="CQ50" s="516" t="s">
        <v>32</v>
      </c>
      <c r="CR50" s="515" t="s">
        <v>32</v>
      </c>
      <c r="CS50" s="516" t="s">
        <v>32</v>
      </c>
      <c r="CT50" s="515" t="s">
        <v>32</v>
      </c>
      <c r="CU50" s="516" t="s">
        <v>32</v>
      </c>
      <c r="CV50" s="515" t="s">
        <v>32</v>
      </c>
      <c r="CW50" s="516" t="s">
        <v>32</v>
      </c>
      <c r="CX50" s="515" t="s">
        <v>32</v>
      </c>
      <c r="CY50" s="516" t="s">
        <v>32</v>
      </c>
      <c r="CZ50" s="515" t="s">
        <v>32</v>
      </c>
      <c r="DA50" s="516" t="s">
        <v>32</v>
      </c>
      <c r="DB50" s="515" t="s">
        <v>32</v>
      </c>
      <c r="DC50" s="516" t="s">
        <v>32</v>
      </c>
      <c r="DD50" s="515" t="s">
        <v>32</v>
      </c>
      <c r="DE50" s="516" t="s">
        <v>32</v>
      </c>
      <c r="DF50" s="515" t="s">
        <v>32</v>
      </c>
      <c r="DG50" s="516" t="s">
        <v>32</v>
      </c>
      <c r="DH50" s="515" t="s">
        <v>32</v>
      </c>
      <c r="DI50" s="516" t="s">
        <v>32</v>
      </c>
      <c r="DJ50" s="515" t="s">
        <v>32</v>
      </c>
      <c r="DK50" s="516" t="s">
        <v>32</v>
      </c>
      <c r="DL50" s="515" t="s">
        <v>32</v>
      </c>
      <c r="DM50" s="516" t="s">
        <v>32</v>
      </c>
      <c r="DN50" s="515" t="s">
        <v>32</v>
      </c>
      <c r="DO50" s="516" t="s">
        <v>32</v>
      </c>
      <c r="DP50" s="515" t="s">
        <v>32</v>
      </c>
      <c r="DQ50" s="516" t="s">
        <v>32</v>
      </c>
      <c r="DR50" s="515" t="s">
        <v>32</v>
      </c>
      <c r="DS50" s="516" t="s">
        <v>32</v>
      </c>
      <c r="DT50" s="515" t="s">
        <v>32</v>
      </c>
      <c r="DU50" s="516" t="s">
        <v>32</v>
      </c>
      <c r="DV50" s="515" t="s">
        <v>32</v>
      </c>
      <c r="DW50" s="516" t="s">
        <v>32</v>
      </c>
      <c r="DX50" s="515" t="s">
        <v>32</v>
      </c>
      <c r="DY50" s="516" t="s">
        <v>32</v>
      </c>
      <c r="DZ50" s="515" t="s">
        <v>32</v>
      </c>
      <c r="EA50" s="516" t="s">
        <v>32</v>
      </c>
      <c r="EB50" s="515" t="s">
        <v>32</v>
      </c>
      <c r="EC50" s="516" t="s">
        <v>32</v>
      </c>
      <c r="ED50" s="515" t="s">
        <v>32</v>
      </c>
      <c r="EE50" s="516" t="s">
        <v>32</v>
      </c>
      <c r="EF50" s="515" t="s">
        <v>32</v>
      </c>
      <c r="EG50" s="516" t="s">
        <v>32</v>
      </c>
      <c r="EH50" s="515" t="s">
        <v>32</v>
      </c>
      <c r="EI50" s="516" t="s">
        <v>32</v>
      </c>
      <c r="EJ50" s="515" t="s">
        <v>32</v>
      </c>
      <c r="EK50" s="516" t="s">
        <v>32</v>
      </c>
      <c r="EL50" s="515" t="s">
        <v>32</v>
      </c>
      <c r="EM50" s="516" t="s">
        <v>32</v>
      </c>
      <c r="EN50" s="515" t="s">
        <v>32</v>
      </c>
      <c r="EO50" s="516" t="s">
        <v>32</v>
      </c>
      <c r="EP50" s="515" t="s">
        <v>32</v>
      </c>
      <c r="EQ50" s="516" t="s">
        <v>32</v>
      </c>
      <c r="ER50" s="515" t="s">
        <v>32</v>
      </c>
      <c r="ES50" s="516" t="s">
        <v>32</v>
      </c>
      <c r="ET50" s="515" t="s">
        <v>32</v>
      </c>
      <c r="EU50" s="516" t="s">
        <v>32</v>
      </c>
      <c r="EV50" s="515" t="s">
        <v>32</v>
      </c>
      <c r="EW50" s="516" t="s">
        <v>32</v>
      </c>
      <c r="EX50" s="515">
        <v>1</v>
      </c>
      <c r="EY50" s="516" t="s">
        <v>32</v>
      </c>
      <c r="EZ50" s="515" t="s">
        <v>32</v>
      </c>
      <c r="FA50" s="516" t="s">
        <v>32</v>
      </c>
      <c r="FB50" s="515" t="s">
        <v>32</v>
      </c>
      <c r="FC50" s="516" t="s">
        <v>32</v>
      </c>
      <c r="FD50" s="515" t="s">
        <v>32</v>
      </c>
      <c r="FE50" s="516" t="s">
        <v>32</v>
      </c>
      <c r="FF50" s="515" t="s">
        <v>32</v>
      </c>
      <c r="FG50" s="516" t="s">
        <v>32</v>
      </c>
      <c r="FH50" s="515" t="s">
        <v>32</v>
      </c>
      <c r="FI50" s="516" t="s">
        <v>32</v>
      </c>
      <c r="FJ50" s="515" t="s">
        <v>32</v>
      </c>
      <c r="FK50" s="516" t="s">
        <v>32</v>
      </c>
      <c r="FL50" s="515" t="s">
        <v>32</v>
      </c>
      <c r="FM50" s="516" t="s">
        <v>32</v>
      </c>
      <c r="FN50" s="515" t="s">
        <v>32</v>
      </c>
      <c r="FO50" s="516" t="s">
        <v>32</v>
      </c>
      <c r="FP50" s="515" t="s">
        <v>32</v>
      </c>
      <c r="FQ50" s="516" t="s">
        <v>32</v>
      </c>
      <c r="FR50" s="515" t="s">
        <v>32</v>
      </c>
      <c r="FS50" s="516" t="s">
        <v>32</v>
      </c>
      <c r="FT50" s="515" t="s">
        <v>32</v>
      </c>
      <c r="FU50" s="516" t="s">
        <v>32</v>
      </c>
      <c r="FV50" s="515" t="s">
        <v>32</v>
      </c>
      <c r="FW50" s="516" t="s">
        <v>32</v>
      </c>
      <c r="FX50" s="515" t="s">
        <v>32</v>
      </c>
      <c r="FY50" s="516" t="s">
        <v>32</v>
      </c>
      <c r="FZ50" s="515" t="s">
        <v>32</v>
      </c>
      <c r="GA50" s="555">
        <v>1</v>
      </c>
      <c r="GB50" s="515" t="s">
        <v>32</v>
      </c>
      <c r="GC50" s="516" t="s">
        <v>32</v>
      </c>
      <c r="GD50" s="515" t="s">
        <v>32</v>
      </c>
      <c r="GE50" s="516" t="s">
        <v>32</v>
      </c>
      <c r="GF50" s="515" t="s">
        <v>32</v>
      </c>
      <c r="GG50" s="516" t="s">
        <v>32</v>
      </c>
      <c r="GH50" s="515" t="s">
        <v>32</v>
      </c>
      <c r="GI50" s="516" t="s">
        <v>32</v>
      </c>
      <c r="GJ50" s="515" t="s">
        <v>32</v>
      </c>
      <c r="GK50" s="516" t="s">
        <v>32</v>
      </c>
      <c r="GL50" s="515" t="s">
        <v>32</v>
      </c>
      <c r="GM50" s="516" t="s">
        <v>32</v>
      </c>
      <c r="GN50" s="515" t="s">
        <v>32</v>
      </c>
      <c r="GO50" s="516" t="s">
        <v>32</v>
      </c>
      <c r="GP50" s="515" t="s">
        <v>32</v>
      </c>
      <c r="GQ50" s="516" t="s">
        <v>32</v>
      </c>
      <c r="GR50" s="515" t="s">
        <v>32</v>
      </c>
      <c r="GS50" s="516" t="s">
        <v>32</v>
      </c>
      <c r="GT50" s="515" t="s">
        <v>32</v>
      </c>
      <c r="GU50" s="516" t="s">
        <v>32</v>
      </c>
      <c r="GV50" s="515" t="s">
        <v>32</v>
      </c>
      <c r="GW50" s="516" t="s">
        <v>32</v>
      </c>
      <c r="GX50" s="515" t="s">
        <v>32</v>
      </c>
      <c r="GY50" s="516" t="s">
        <v>32</v>
      </c>
      <c r="GZ50" s="515" t="s">
        <v>32</v>
      </c>
      <c r="HA50" s="516" t="s">
        <v>32</v>
      </c>
      <c r="HB50" s="515" t="s">
        <v>32</v>
      </c>
      <c r="HC50" s="516" t="s">
        <v>32</v>
      </c>
      <c r="HD50" s="515" t="s">
        <v>32</v>
      </c>
      <c r="HE50" s="516" t="s">
        <v>32</v>
      </c>
      <c r="HF50" s="515" t="s">
        <v>32</v>
      </c>
      <c r="HG50" s="516" t="s">
        <v>32</v>
      </c>
      <c r="HH50" s="515" t="s">
        <v>32</v>
      </c>
      <c r="HI50" s="516" t="s">
        <v>32</v>
      </c>
      <c r="HJ50" s="515" t="s">
        <v>32</v>
      </c>
      <c r="HK50" s="516" t="s">
        <v>32</v>
      </c>
      <c r="HL50" s="515" t="s">
        <v>32</v>
      </c>
      <c r="HM50" s="516" t="s">
        <v>32</v>
      </c>
      <c r="HN50" s="515" t="s">
        <v>32</v>
      </c>
      <c r="HO50" s="516" t="s">
        <v>32</v>
      </c>
      <c r="HP50" s="515" t="s">
        <v>32</v>
      </c>
      <c r="HQ50" s="516" t="s">
        <v>32</v>
      </c>
      <c r="HR50" s="515" t="s">
        <v>32</v>
      </c>
      <c r="HS50" s="516" t="s">
        <v>32</v>
      </c>
      <c r="HT50" s="515" t="s">
        <v>32</v>
      </c>
      <c r="HU50" s="516" t="s">
        <v>32</v>
      </c>
      <c r="HV50" s="515" t="s">
        <v>32</v>
      </c>
      <c r="HW50" s="516" t="s">
        <v>32</v>
      </c>
      <c r="HX50" s="515" t="s">
        <v>32</v>
      </c>
      <c r="HY50" s="516" t="s">
        <v>32</v>
      </c>
      <c r="HZ50" s="515" t="s">
        <v>32</v>
      </c>
      <c r="IA50" s="516" t="s">
        <v>32</v>
      </c>
      <c r="IB50" s="515" t="s">
        <v>32</v>
      </c>
      <c r="IC50" s="516" t="s">
        <v>32</v>
      </c>
      <c r="ID50" s="515" t="s">
        <v>32</v>
      </c>
      <c r="IE50" s="516" t="s">
        <v>32</v>
      </c>
      <c r="IF50" s="515" t="s">
        <v>32</v>
      </c>
      <c r="IG50" s="516" t="s">
        <v>32</v>
      </c>
      <c r="IH50" s="515" t="s">
        <v>32</v>
      </c>
      <c r="II50" s="516" t="s">
        <v>32</v>
      </c>
      <c r="IJ50" s="421" t="s">
        <v>32</v>
      </c>
      <c r="IK50" s="516" t="s">
        <v>32</v>
      </c>
      <c r="IL50" s="515" t="s">
        <v>32</v>
      </c>
      <c r="IM50" s="516" t="s">
        <v>32</v>
      </c>
      <c r="IN50" s="421">
        <v>1</v>
      </c>
      <c r="IO50" s="516" t="s">
        <v>32</v>
      </c>
      <c r="IP50" s="515" t="s">
        <v>32</v>
      </c>
      <c r="IQ50" s="516" t="s">
        <v>32</v>
      </c>
      <c r="IR50" s="515" t="s">
        <v>32</v>
      </c>
      <c r="IS50" s="516" t="s">
        <v>32</v>
      </c>
      <c r="IT50" s="515" t="s">
        <v>32</v>
      </c>
      <c r="IU50" s="516" t="s">
        <v>32</v>
      </c>
      <c r="IV50" s="515" t="s">
        <v>32</v>
      </c>
      <c r="IW50" s="516" t="s">
        <v>32</v>
      </c>
      <c r="IX50" s="515" t="s">
        <v>32</v>
      </c>
      <c r="IY50" s="516" t="s">
        <v>32</v>
      </c>
      <c r="IZ50" s="515" t="s">
        <v>32</v>
      </c>
      <c r="JA50" s="516" t="s">
        <v>32</v>
      </c>
      <c r="JB50" s="60"/>
      <c r="JC50" s="61"/>
      <c r="JD50" s="7"/>
      <c r="JE50" s="7"/>
      <c r="JF50" s="29">
        <f t="shared" si="110"/>
        <v>10</v>
      </c>
      <c r="JG50" s="159" t="s">
        <v>42</v>
      </c>
      <c r="JH50" s="32" t="str">
        <f t="shared" si="111"/>
        <v>*</v>
      </c>
      <c r="JI50" s="33" t="str">
        <f t="shared" si="112"/>
        <v>*</v>
      </c>
      <c r="JJ50" s="32" t="str">
        <f t="shared" si="113"/>
        <v xml:space="preserve">حا ج محمدی- </v>
      </c>
      <c r="JK50" s="33" t="str">
        <f t="shared" si="114"/>
        <v>*</v>
      </c>
      <c r="JL50" s="32" t="str">
        <f t="shared" si="115"/>
        <v>*</v>
      </c>
      <c r="JM50" s="33" t="str">
        <f t="shared" si="116"/>
        <v>*</v>
      </c>
      <c r="JN50" s="32" t="str">
        <f t="shared" si="117"/>
        <v>*</v>
      </c>
      <c r="JO50" s="33" t="str">
        <f t="shared" si="118"/>
        <v>*</v>
      </c>
      <c r="JP50" s="32" t="str">
        <f t="shared" si="119"/>
        <v>*</v>
      </c>
      <c r="JQ50" s="33" t="str">
        <f t="shared" si="120"/>
        <v>*</v>
      </c>
      <c r="JR50" s="32" t="str">
        <f t="shared" si="121"/>
        <v>*</v>
      </c>
      <c r="JS50" s="33" t="str">
        <f t="shared" si="122"/>
        <v>*</v>
      </c>
      <c r="JT50" s="32" t="str">
        <f t="shared" si="123"/>
        <v>*</v>
      </c>
      <c r="JU50" s="33" t="str">
        <f t="shared" si="124"/>
        <v>*</v>
      </c>
      <c r="JV50" s="32" t="str">
        <f t="shared" si="125"/>
        <v>*</v>
      </c>
      <c r="JW50" s="33" t="str">
        <f t="shared" si="126"/>
        <v>*</v>
      </c>
      <c r="JX50" s="32" t="str">
        <f t="shared" si="127"/>
        <v xml:space="preserve">خوشروزاده- </v>
      </c>
      <c r="JY50" s="33" t="str">
        <f t="shared" si="128"/>
        <v>*</v>
      </c>
      <c r="JZ50" s="32" t="str">
        <f t="shared" si="129"/>
        <v>*</v>
      </c>
      <c r="KA50" s="33" t="str">
        <f t="shared" si="130"/>
        <v>*</v>
      </c>
      <c r="KB50" s="32" t="str">
        <f t="shared" si="131"/>
        <v>*</v>
      </c>
      <c r="KC50" s="33" t="str">
        <f t="shared" si="132"/>
        <v>*</v>
      </c>
      <c r="KD50" s="32" t="str">
        <f t="shared" si="133"/>
        <v>*</v>
      </c>
      <c r="KE50" s="33" t="str">
        <f t="shared" si="134"/>
        <v>*</v>
      </c>
      <c r="KF50" s="32" t="str">
        <f t="shared" si="135"/>
        <v>*</v>
      </c>
      <c r="KG50" s="33" t="str">
        <f t="shared" si="136"/>
        <v>*</v>
      </c>
      <c r="KH50" s="32" t="str">
        <f t="shared" si="137"/>
        <v>*</v>
      </c>
      <c r="KI50" s="33" t="str">
        <f t="shared" si="138"/>
        <v>*</v>
      </c>
      <c r="KJ50" s="32" t="str">
        <f t="shared" si="139"/>
        <v>*</v>
      </c>
      <c r="KK50" s="33" t="str">
        <f t="shared" si="140"/>
        <v>*</v>
      </c>
      <c r="KL50" s="32" t="str">
        <f t="shared" si="141"/>
        <v>*</v>
      </c>
      <c r="KM50" s="33" t="str">
        <f t="shared" si="142"/>
        <v>*</v>
      </c>
      <c r="KN50" s="32" t="str">
        <f t="shared" si="143"/>
        <v>*</v>
      </c>
      <c r="KO50" s="33" t="str">
        <f t="shared" si="144"/>
        <v>*</v>
      </c>
      <c r="KP50" s="32" t="str">
        <f t="shared" si="145"/>
        <v>*</v>
      </c>
      <c r="KQ50" s="33" t="str">
        <f t="shared" si="146"/>
        <v>*</v>
      </c>
      <c r="KR50" s="32" t="str">
        <f t="shared" si="147"/>
        <v xml:space="preserve">خورسند - </v>
      </c>
      <c r="KS50" s="33" t="str">
        <f t="shared" si="148"/>
        <v>*</v>
      </c>
      <c r="KT50" s="32" t="str">
        <f t="shared" si="149"/>
        <v>*</v>
      </c>
      <c r="KU50" s="33" t="str">
        <f t="shared" si="150"/>
        <v>*</v>
      </c>
      <c r="KV50" s="32" t="str">
        <f t="shared" si="151"/>
        <v>*</v>
      </c>
      <c r="KW50" s="33" t="str">
        <f t="shared" si="152"/>
        <v>*</v>
      </c>
      <c r="KX50" s="32" t="str">
        <f t="shared" si="153"/>
        <v>*</v>
      </c>
      <c r="KY50" s="32" t="str">
        <f t="shared" si="154"/>
        <v>*</v>
      </c>
      <c r="KZ50" s="32" t="str">
        <f t="shared" si="155"/>
        <v>*</v>
      </c>
      <c r="LA50" s="32" t="str">
        <f t="shared" si="156"/>
        <v>*</v>
      </c>
      <c r="LB50" s="20" t="str">
        <f t="shared" si="157"/>
        <v>*</v>
      </c>
      <c r="LC50" s="33" t="str">
        <f t="shared" si="158"/>
        <v>*</v>
      </c>
      <c r="LD50" s="20" t="str">
        <f t="shared" si="159"/>
        <v>*</v>
      </c>
      <c r="LE50" s="33" t="str">
        <f t="shared" si="160"/>
        <v>*</v>
      </c>
      <c r="LF50" s="20" t="str">
        <f t="shared" si="161"/>
        <v>*</v>
      </c>
      <c r="LG50" s="20" t="str">
        <f t="shared" si="162"/>
        <v>*</v>
      </c>
      <c r="LH50" s="20" t="str">
        <f t="shared" si="163"/>
        <v>*</v>
      </c>
      <c r="LI50" s="33" t="str">
        <f t="shared" si="164"/>
        <v>*</v>
      </c>
      <c r="LJ50" s="20" t="str">
        <f t="shared" si="165"/>
        <v>*</v>
      </c>
      <c r="LK50" s="33" t="str">
        <f t="shared" si="166"/>
        <v>*</v>
      </c>
      <c r="LL50" s="20" t="str">
        <f t="shared" si="167"/>
        <v>*</v>
      </c>
      <c r="LM50" s="33" t="str">
        <f t="shared" si="168"/>
        <v>*</v>
      </c>
      <c r="LN50" s="20" t="str">
        <f t="shared" si="169"/>
        <v>*</v>
      </c>
      <c r="LO50" s="33" t="str">
        <f t="shared" si="170"/>
        <v>*</v>
      </c>
      <c r="LP50" s="20" t="str">
        <f t="shared" si="171"/>
        <v>*</v>
      </c>
      <c r="LQ50" s="20" t="str">
        <f t="shared" si="172"/>
        <v>*</v>
      </c>
      <c r="LR50" s="20" t="str">
        <f t="shared" si="173"/>
        <v>*</v>
      </c>
      <c r="LS50" s="20" t="str">
        <f t="shared" si="174"/>
        <v>*</v>
      </c>
      <c r="LT50" s="20" t="str">
        <f t="shared" si="175"/>
        <v>*</v>
      </c>
      <c r="LU50" s="20" t="str">
        <f t="shared" si="176"/>
        <v>*</v>
      </c>
      <c r="LV50" s="20" t="str">
        <f t="shared" si="177"/>
        <v>*</v>
      </c>
      <c r="LW50" s="20" t="str">
        <f t="shared" si="178"/>
        <v>*</v>
      </c>
      <c r="LX50" s="20" t="str">
        <f t="shared" si="179"/>
        <v>*</v>
      </c>
      <c r="LY50" s="20" t="str">
        <f t="shared" si="180"/>
        <v>*</v>
      </c>
      <c r="LZ50" s="20" t="str">
        <f t="shared" si="181"/>
        <v>*</v>
      </c>
      <c r="MA50" s="33" t="str">
        <f t="shared" si="182"/>
        <v>*</v>
      </c>
      <c r="MB50" s="20" t="str">
        <f t="shared" si="183"/>
        <v>*</v>
      </c>
      <c r="MC50" s="33" t="str">
        <f t="shared" si="184"/>
        <v>*</v>
      </c>
      <c r="MD50" s="20" t="str">
        <f t="shared" si="185"/>
        <v>*</v>
      </c>
      <c r="ME50" s="33" t="str">
        <f t="shared" si="186"/>
        <v>*</v>
      </c>
      <c r="MF50" s="20" t="str">
        <f t="shared" si="187"/>
        <v>*</v>
      </c>
      <c r="MG50" s="33" t="str">
        <f t="shared" si="188"/>
        <v>*</v>
      </c>
      <c r="MH50" s="20" t="str">
        <f t="shared" si="189"/>
        <v>*</v>
      </c>
      <c r="MI50" s="33" t="str">
        <f t="shared" si="190"/>
        <v>*</v>
      </c>
      <c r="MJ50" s="20" t="str">
        <f t="shared" si="191"/>
        <v>*</v>
      </c>
      <c r="MK50" s="33" t="str">
        <f t="shared" si="192"/>
        <v>*</v>
      </c>
      <c r="ML50" s="20" t="str">
        <f t="shared" si="193"/>
        <v>*</v>
      </c>
      <c r="MM50" s="33" t="str">
        <f t="shared" si="194"/>
        <v>*</v>
      </c>
      <c r="MN50" s="20" t="str">
        <f t="shared" si="195"/>
        <v>*</v>
      </c>
      <c r="MO50" s="33" t="str">
        <f t="shared" si="196"/>
        <v>*</v>
      </c>
      <c r="MP50" s="20" t="str">
        <f t="shared" si="197"/>
        <v>*</v>
      </c>
      <c r="MQ50" s="33" t="str">
        <f t="shared" si="198"/>
        <v>*</v>
      </c>
      <c r="MR50" s="20" t="str">
        <f t="shared" si="199"/>
        <v>*</v>
      </c>
      <c r="MS50" s="33" t="str">
        <f t="shared" si="200"/>
        <v>*</v>
      </c>
      <c r="MT50" s="20" t="str">
        <f t="shared" si="201"/>
        <v>*</v>
      </c>
      <c r="MU50" s="33" t="str">
        <f t="shared" si="202"/>
        <v>*</v>
      </c>
      <c r="MV50" s="175" t="str">
        <f t="shared" si="203"/>
        <v>*</v>
      </c>
      <c r="MW50" s="176" t="str">
        <f t="shared" si="204"/>
        <v>*</v>
      </c>
      <c r="MX50" s="175" t="str">
        <f t="shared" si="205"/>
        <v>*</v>
      </c>
      <c r="MY50" s="176" t="str">
        <f t="shared" si="206"/>
        <v>*</v>
      </c>
      <c r="MZ50" s="175" t="str">
        <f t="shared" si="305"/>
        <v>منفرد-</v>
      </c>
      <c r="NA50" s="175" t="str">
        <f t="shared" si="306"/>
        <v>*</v>
      </c>
      <c r="NB50" s="175" t="str">
        <f t="shared" si="307"/>
        <v>*</v>
      </c>
      <c r="NC50" s="175" t="str">
        <f t="shared" si="308"/>
        <v>*</v>
      </c>
      <c r="ND50" s="176" t="str">
        <f t="shared" si="309"/>
        <v>*</v>
      </c>
      <c r="NE50" s="176" t="str">
        <f t="shared" si="310"/>
        <v>*</v>
      </c>
      <c r="NF50" s="176" t="str">
        <f t="shared" si="311"/>
        <v>*</v>
      </c>
      <c r="NG50" s="176" t="str">
        <f t="shared" si="312"/>
        <v>*</v>
      </c>
      <c r="NH50" s="175" t="str">
        <f t="shared" si="209"/>
        <v>*</v>
      </c>
      <c r="NI50" s="176" t="str">
        <f t="shared" si="210"/>
        <v>*</v>
      </c>
      <c r="NJ50" s="175" t="str">
        <f t="shared" si="211"/>
        <v>*</v>
      </c>
      <c r="NK50" s="176" t="str">
        <f t="shared" si="212"/>
        <v>*</v>
      </c>
      <c r="NL50" s="175" t="str">
        <f t="shared" si="213"/>
        <v>*</v>
      </c>
      <c r="NM50" s="176" t="str">
        <f t="shared" si="214"/>
        <v>*</v>
      </c>
      <c r="NN50" s="175" t="str">
        <f t="shared" si="215"/>
        <v>*</v>
      </c>
      <c r="NO50" s="176" t="str">
        <f t="shared" si="216"/>
        <v>*</v>
      </c>
      <c r="NP50" s="175" t="str">
        <f t="shared" si="217"/>
        <v>*</v>
      </c>
      <c r="NQ50" s="176" t="str">
        <f t="shared" si="218"/>
        <v>*</v>
      </c>
      <c r="NR50" s="175" t="str">
        <f t="shared" si="219"/>
        <v>*</v>
      </c>
      <c r="NS50" s="176" t="str">
        <f t="shared" si="220"/>
        <v>*</v>
      </c>
      <c r="NT50" s="175" t="str">
        <f t="shared" si="221"/>
        <v>*</v>
      </c>
      <c r="NU50" s="176" t="str">
        <f t="shared" si="222"/>
        <v>*</v>
      </c>
      <c r="NV50" s="175" t="str">
        <f t="shared" si="223"/>
        <v>*</v>
      </c>
      <c r="NW50" s="176" t="str">
        <f t="shared" si="224"/>
        <v>*</v>
      </c>
      <c r="NX50" s="175" t="str">
        <f t="shared" si="225"/>
        <v>*</v>
      </c>
      <c r="NY50" s="176" t="str">
        <f t="shared" si="226"/>
        <v>*</v>
      </c>
      <c r="NZ50" s="175" t="str">
        <f t="shared" si="227"/>
        <v>*</v>
      </c>
      <c r="OA50" s="176" t="str">
        <f t="shared" si="228"/>
        <v>*</v>
      </c>
      <c r="OB50" s="175" t="str">
        <f t="shared" si="229"/>
        <v>*</v>
      </c>
      <c r="OC50" s="175" t="str">
        <f t="shared" si="313"/>
        <v>محبوبی-</v>
      </c>
      <c r="OD50" s="175" t="str">
        <f t="shared" si="230"/>
        <v>*</v>
      </c>
      <c r="OE50" s="175" t="str">
        <f t="shared" si="231"/>
        <v>*</v>
      </c>
      <c r="OF50" s="175" t="str">
        <f t="shared" si="232"/>
        <v>*</v>
      </c>
      <c r="OG50" s="176" t="str">
        <f t="shared" si="233"/>
        <v>*</v>
      </c>
      <c r="OH50" s="175" t="str">
        <f t="shared" si="234"/>
        <v>*</v>
      </c>
      <c r="OI50" s="176" t="str">
        <f t="shared" si="235"/>
        <v>*</v>
      </c>
      <c r="OJ50" s="175" t="str">
        <f t="shared" si="236"/>
        <v>*</v>
      </c>
      <c r="OK50" s="176" t="str">
        <f>TEXT(GI50,"عابدینی-")</f>
        <v>*</v>
      </c>
      <c r="OL50" s="175" t="str">
        <f t="shared" si="315"/>
        <v>*</v>
      </c>
      <c r="OM50" s="176" t="str">
        <f t="shared" si="316"/>
        <v>*</v>
      </c>
      <c r="ON50" s="175" t="str">
        <f t="shared" si="317"/>
        <v>*</v>
      </c>
      <c r="OO50" s="176" t="str">
        <f t="shared" si="318"/>
        <v>*</v>
      </c>
      <c r="OP50" s="175" t="str">
        <f t="shared" si="319"/>
        <v>*</v>
      </c>
      <c r="OQ50" s="176" t="str">
        <f t="shared" si="320"/>
        <v>*</v>
      </c>
      <c r="OR50" s="29">
        <f t="shared" si="239"/>
        <v>10</v>
      </c>
      <c r="OS50" s="30" t="str">
        <f t="shared" si="329"/>
        <v>سه شنبه</v>
      </c>
      <c r="OT50" s="20" t="str">
        <f t="shared" si="321"/>
        <v>*</v>
      </c>
      <c r="OU50" s="20" t="str">
        <f t="shared" si="322"/>
        <v>*</v>
      </c>
      <c r="OV50" s="20" t="str">
        <f t="shared" si="323"/>
        <v>*</v>
      </c>
      <c r="OW50" s="20" t="str">
        <f t="shared" si="324"/>
        <v>*</v>
      </c>
      <c r="OX50" s="20" t="str">
        <f t="shared" si="325"/>
        <v>*</v>
      </c>
      <c r="OY50" s="20" t="str">
        <f t="shared" si="328"/>
        <v>*</v>
      </c>
      <c r="OZ50" s="20" t="str">
        <f t="shared" si="326"/>
        <v>*</v>
      </c>
      <c r="PA50" s="20" t="str">
        <f t="shared" si="327"/>
        <v>*</v>
      </c>
      <c r="PB50" s="20" t="str">
        <f t="shared" si="242"/>
        <v>*</v>
      </c>
      <c r="PC50" s="33" t="str">
        <f t="shared" si="243"/>
        <v>*</v>
      </c>
      <c r="PD50" s="20" t="str">
        <f t="shared" si="244"/>
        <v>*</v>
      </c>
      <c r="PE50" s="33" t="str">
        <f t="shared" si="245"/>
        <v>*</v>
      </c>
      <c r="PF50" s="20" t="str">
        <f t="shared" si="246"/>
        <v>*</v>
      </c>
      <c r="PG50" s="33" t="str">
        <f t="shared" si="247"/>
        <v>*</v>
      </c>
      <c r="PH50" s="20" t="str">
        <f t="shared" si="248"/>
        <v>*</v>
      </c>
      <c r="PI50" s="33" t="str">
        <f t="shared" si="249"/>
        <v>*</v>
      </c>
      <c r="PJ50" s="20" t="str">
        <f t="shared" si="250"/>
        <v>*</v>
      </c>
      <c r="PK50" s="33" t="str">
        <f t="shared" si="251"/>
        <v>*</v>
      </c>
      <c r="PL50" s="20" t="str">
        <f t="shared" si="252"/>
        <v>*</v>
      </c>
      <c r="PM50" s="33" t="str">
        <f t="shared" si="253"/>
        <v>*</v>
      </c>
      <c r="PN50" s="20" t="str">
        <f t="shared" si="254"/>
        <v>*</v>
      </c>
      <c r="PO50" s="33" t="str">
        <f t="shared" si="255"/>
        <v>*</v>
      </c>
      <c r="PP50" s="20" t="str">
        <f t="shared" si="256"/>
        <v>*</v>
      </c>
      <c r="PQ50" s="33" t="str">
        <f t="shared" si="257"/>
        <v>*</v>
      </c>
      <c r="PR50" s="20" t="str">
        <f t="shared" si="258"/>
        <v>*</v>
      </c>
      <c r="PS50" s="33" t="str">
        <f t="shared" si="259"/>
        <v>*</v>
      </c>
      <c r="PT50" s="20" t="str">
        <f t="shared" si="260"/>
        <v>*</v>
      </c>
      <c r="PU50" s="33" t="str">
        <f t="shared" si="261"/>
        <v>*</v>
      </c>
      <c r="PV50" s="20" t="str">
        <f t="shared" si="262"/>
        <v>*</v>
      </c>
      <c r="PW50" s="33" t="str">
        <f t="shared" si="263"/>
        <v>*</v>
      </c>
      <c r="PX50" s="20" t="str">
        <f t="shared" si="264"/>
        <v>*</v>
      </c>
      <c r="PY50" s="33" t="str">
        <f t="shared" si="265"/>
        <v>*</v>
      </c>
      <c r="PZ50" s="20" t="str">
        <f t="shared" si="266"/>
        <v>*</v>
      </c>
      <c r="QA50" s="33" t="str">
        <f t="shared" si="267"/>
        <v>*</v>
      </c>
      <c r="QB50" s="20" t="str">
        <f t="shared" si="268"/>
        <v>*</v>
      </c>
      <c r="QC50" s="33" t="str">
        <f t="shared" si="269"/>
        <v>*</v>
      </c>
      <c r="QD50" s="20" t="str">
        <f t="shared" si="270"/>
        <v>*</v>
      </c>
      <c r="QE50" s="33" t="str">
        <f t="shared" si="271"/>
        <v>*</v>
      </c>
      <c r="QF50" s="20" t="str">
        <f t="shared" si="272"/>
        <v>*</v>
      </c>
      <c r="QG50" s="33" t="str">
        <f t="shared" si="273"/>
        <v>*</v>
      </c>
      <c r="QH50" s="20" t="str">
        <f t="shared" si="274"/>
        <v>*</v>
      </c>
      <c r="QI50" s="33" t="str">
        <f t="shared" si="275"/>
        <v>*</v>
      </c>
      <c r="QJ50" s="20" t="str">
        <f t="shared" si="276"/>
        <v>*</v>
      </c>
      <c r="QK50" s="33" t="str">
        <f t="shared" si="277"/>
        <v>*</v>
      </c>
      <c r="QL50" s="20" t="str">
        <f t="shared" si="278"/>
        <v>*</v>
      </c>
      <c r="QM50" s="33" t="str">
        <f t="shared" si="279"/>
        <v>*</v>
      </c>
      <c r="QN50" s="20" t="str">
        <f t="shared" si="280"/>
        <v>جعفری-</v>
      </c>
      <c r="QO50" s="33" t="str">
        <f t="shared" si="281"/>
        <v>*</v>
      </c>
      <c r="QP50" s="20" t="str">
        <f t="shared" si="282"/>
        <v>*</v>
      </c>
      <c r="QQ50" s="33" t="str">
        <f t="shared" si="283"/>
        <v>*</v>
      </c>
      <c r="QR50" s="20" t="str">
        <f t="shared" si="284"/>
        <v>*</v>
      </c>
      <c r="QS50" s="33" t="str">
        <f t="shared" si="285"/>
        <v>*</v>
      </c>
      <c r="QT50" s="20" t="str">
        <f t="shared" si="286"/>
        <v>*</v>
      </c>
      <c r="QU50" s="33" t="str">
        <f t="shared" si="287"/>
        <v>*</v>
      </c>
      <c r="QV50" s="20" t="str">
        <f t="shared" si="288"/>
        <v>*</v>
      </c>
      <c r="QW50" s="33" t="str">
        <f t="shared" si="289"/>
        <v>*</v>
      </c>
      <c r="QX50" s="21" t="str">
        <f t="shared" si="290"/>
        <v>*</v>
      </c>
      <c r="QY50" s="21" t="str">
        <f t="shared" si="291"/>
        <v>*</v>
      </c>
      <c r="QZ50" s="20" t="str">
        <f t="shared" si="292"/>
        <v>*</v>
      </c>
      <c r="RA50" s="33" t="str">
        <f t="shared" si="293"/>
        <v>*</v>
      </c>
      <c r="RB50" s="33"/>
      <c r="RC50" s="7"/>
      <c r="RD50" s="337">
        <f t="shared" si="294"/>
        <v>10</v>
      </c>
      <c r="RE50" s="30" t="str">
        <f t="shared" si="330"/>
        <v>سه شنبه</v>
      </c>
      <c r="RF50" s="63" t="s">
        <v>33</v>
      </c>
      <c r="RG50" s="118" t="str">
        <f t="shared" si="295"/>
        <v>*حا ج محمدی- ******خوشروزاده- *********خورسند - *********************منفرد-****************</v>
      </c>
      <c r="RH50" s="119"/>
      <c r="RI50" s="122">
        <v>10</v>
      </c>
      <c r="RJ50" s="121" t="str">
        <f t="shared" si="296"/>
        <v>***********************************************محبوبی-*********</v>
      </c>
      <c r="RK50" s="104"/>
      <c r="RL50" s="337">
        <v>10</v>
      </c>
      <c r="RM50" s="29">
        <f t="shared" si="297"/>
        <v>10</v>
      </c>
      <c r="RN50" s="30" t="str">
        <f t="shared" si="331"/>
        <v>سه شنبه</v>
      </c>
      <c r="RO50" s="729" t="str">
        <f t="shared" si="298"/>
        <v>************************************جعفری-</v>
      </c>
      <c r="RP50" s="731"/>
      <c r="RQ50" s="64" t="s">
        <v>34</v>
      </c>
      <c r="RR50" s="729" t="str">
        <f t="shared" si="299"/>
        <v>**************************************</v>
      </c>
      <c r="RS50" s="730"/>
      <c r="RT50" s="1"/>
      <c r="RU50" s="1"/>
      <c r="RV50" s="29">
        <f t="shared" si="300"/>
        <v>10</v>
      </c>
      <c r="RW50" s="30" t="str">
        <f t="shared" si="301"/>
        <v>سه شنبه</v>
      </c>
      <c r="RX50" s="764" t="str">
        <f t="shared" si="302"/>
        <v>********************************جعفری-******</v>
      </c>
      <c r="RY50" s="731"/>
      <c r="RZ50" s="64"/>
      <c r="SA50" s="729" t="str">
        <f t="shared" si="303"/>
        <v>***********************************</v>
      </c>
      <c r="SB50" s="730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</row>
    <row r="51" spans="1:507" s="2" customFormat="1" ht="72" customHeight="1" thickTop="1" thickBot="1">
      <c r="A51" s="373" t="s">
        <v>290</v>
      </c>
      <c r="B51" s="374" t="s">
        <v>358</v>
      </c>
      <c r="C51" s="375"/>
      <c r="D51" s="376"/>
      <c r="E51" s="312"/>
      <c r="F51" s="329" t="s">
        <v>106</v>
      </c>
      <c r="G51" s="330" t="s">
        <v>28</v>
      </c>
      <c r="H51" s="562" t="s">
        <v>202</v>
      </c>
      <c r="I51" s="563"/>
      <c r="J51" s="307" t="s">
        <v>355</v>
      </c>
      <c r="K51" s="566" t="s">
        <v>225</v>
      </c>
      <c r="L51" s="567"/>
      <c r="M51" s="303"/>
      <c r="N51" s="377" t="s">
        <v>198</v>
      </c>
      <c r="O51" s="303" t="s">
        <v>359</v>
      </c>
      <c r="P51" s="292"/>
      <c r="Q51" s="292"/>
      <c r="R51" s="304"/>
      <c r="S51" s="378" t="s">
        <v>193</v>
      </c>
      <c r="T51" s="289" t="s">
        <v>204</v>
      </c>
      <c r="U51" s="290"/>
      <c r="V51" s="291"/>
      <c r="W51" s="292"/>
      <c r="X51" s="297"/>
      <c r="Y51" s="297"/>
      <c r="Z51" s="296"/>
      <c r="AA51" s="297"/>
      <c r="AB51" s="298"/>
      <c r="AC51" s="340" t="s">
        <v>213</v>
      </c>
      <c r="AD51" s="629" t="str">
        <f>RJ10</f>
        <v>********************************</v>
      </c>
      <c r="AE51" s="630"/>
      <c r="AF51" s="630"/>
      <c r="AG51" s="630"/>
      <c r="AH51" s="630"/>
      <c r="AI51" s="630"/>
      <c r="AJ51" s="630"/>
      <c r="AK51" s="630"/>
      <c r="AL51" s="630"/>
      <c r="AM51" s="630"/>
      <c r="AN51" s="630"/>
      <c r="AO51" s="630"/>
      <c r="AP51" s="630"/>
      <c r="AQ51" s="630"/>
      <c r="AR51" s="631"/>
      <c r="AS51" s="617"/>
      <c r="AT51" s="618"/>
      <c r="AU51" s="618"/>
      <c r="AV51" s="618"/>
      <c r="AW51" s="618"/>
      <c r="AX51" s="619"/>
      <c r="AY51" s="1"/>
      <c r="AZ51" s="1"/>
      <c r="BA51" s="1"/>
      <c r="BB51" s="29">
        <f t="shared" si="304"/>
        <v>11</v>
      </c>
      <c r="BC51" s="159" t="s">
        <v>43</v>
      </c>
      <c r="BD51" s="515" t="s">
        <v>32</v>
      </c>
      <c r="BE51" s="516" t="s">
        <v>32</v>
      </c>
      <c r="BF51" s="515" t="s">
        <v>32</v>
      </c>
      <c r="BG51" s="516" t="s">
        <v>32</v>
      </c>
      <c r="BH51" s="515" t="s">
        <v>32</v>
      </c>
      <c r="BI51" s="516" t="s">
        <v>32</v>
      </c>
      <c r="BJ51" s="515" t="s">
        <v>32</v>
      </c>
      <c r="BK51" s="516" t="s">
        <v>32</v>
      </c>
      <c r="BL51" s="515" t="s">
        <v>32</v>
      </c>
      <c r="BM51" s="516" t="s">
        <v>32</v>
      </c>
      <c r="BN51" s="515" t="s">
        <v>32</v>
      </c>
      <c r="BO51" s="516" t="s">
        <v>32</v>
      </c>
      <c r="BP51" s="515" t="s">
        <v>32</v>
      </c>
      <c r="BQ51" s="516" t="s">
        <v>32</v>
      </c>
      <c r="BR51" s="515" t="s">
        <v>32</v>
      </c>
      <c r="BS51" s="516" t="s">
        <v>32</v>
      </c>
      <c r="BT51" s="515">
        <v>1</v>
      </c>
      <c r="BU51" s="516" t="s">
        <v>32</v>
      </c>
      <c r="BV51" s="515" t="s">
        <v>32</v>
      </c>
      <c r="BW51" s="516" t="s">
        <v>32</v>
      </c>
      <c r="BX51" s="515" t="s">
        <v>32</v>
      </c>
      <c r="BY51" s="516" t="s">
        <v>32</v>
      </c>
      <c r="BZ51" s="515" t="s">
        <v>32</v>
      </c>
      <c r="CA51" s="516" t="s">
        <v>32</v>
      </c>
      <c r="CB51" s="515" t="s">
        <v>32</v>
      </c>
      <c r="CC51" s="516" t="s">
        <v>32</v>
      </c>
      <c r="CD51" s="515" t="s">
        <v>32</v>
      </c>
      <c r="CE51" s="516" t="s">
        <v>32</v>
      </c>
      <c r="CF51" s="515">
        <v>1</v>
      </c>
      <c r="CG51" s="516" t="s">
        <v>32</v>
      </c>
      <c r="CH51" s="515" t="s">
        <v>32</v>
      </c>
      <c r="CI51" s="516" t="s">
        <v>32</v>
      </c>
      <c r="CJ51" s="515">
        <v>1</v>
      </c>
      <c r="CK51" s="516" t="s">
        <v>32</v>
      </c>
      <c r="CL51" s="515" t="s">
        <v>32</v>
      </c>
      <c r="CM51" s="516" t="s">
        <v>32</v>
      </c>
      <c r="CN51" s="515">
        <v>1</v>
      </c>
      <c r="CO51" s="516" t="s">
        <v>32</v>
      </c>
      <c r="CP51" s="515" t="s">
        <v>32</v>
      </c>
      <c r="CQ51" s="516" t="s">
        <v>32</v>
      </c>
      <c r="CR51" s="515" t="s">
        <v>32</v>
      </c>
      <c r="CS51" s="516" t="s">
        <v>32</v>
      </c>
      <c r="CT51" s="515" t="s">
        <v>32</v>
      </c>
      <c r="CU51" s="516" t="s">
        <v>32</v>
      </c>
      <c r="CV51" s="515" t="s">
        <v>32</v>
      </c>
      <c r="CW51" s="516" t="s">
        <v>32</v>
      </c>
      <c r="CX51" s="515" t="s">
        <v>32</v>
      </c>
      <c r="CY51" s="516" t="s">
        <v>32</v>
      </c>
      <c r="CZ51" s="515" t="s">
        <v>32</v>
      </c>
      <c r="DA51" s="516" t="s">
        <v>32</v>
      </c>
      <c r="DB51" s="515" t="s">
        <v>32</v>
      </c>
      <c r="DC51" s="516" t="s">
        <v>32</v>
      </c>
      <c r="DD51" s="515" t="s">
        <v>32</v>
      </c>
      <c r="DE51" s="516" t="s">
        <v>32</v>
      </c>
      <c r="DF51" s="515" t="s">
        <v>32</v>
      </c>
      <c r="DG51" s="516" t="s">
        <v>32</v>
      </c>
      <c r="DH51" s="515" t="s">
        <v>32</v>
      </c>
      <c r="DI51" s="516" t="s">
        <v>32</v>
      </c>
      <c r="DJ51" s="515" t="s">
        <v>32</v>
      </c>
      <c r="DK51" s="516" t="s">
        <v>32</v>
      </c>
      <c r="DL51" s="515" t="s">
        <v>32</v>
      </c>
      <c r="DM51" s="516" t="s">
        <v>32</v>
      </c>
      <c r="DN51" s="515" t="s">
        <v>32</v>
      </c>
      <c r="DO51" s="516" t="s">
        <v>32</v>
      </c>
      <c r="DP51" s="515" t="s">
        <v>32</v>
      </c>
      <c r="DQ51" s="516" t="s">
        <v>32</v>
      </c>
      <c r="DR51" s="515" t="s">
        <v>32</v>
      </c>
      <c r="DS51" s="516" t="s">
        <v>32</v>
      </c>
      <c r="DT51" s="515" t="s">
        <v>32</v>
      </c>
      <c r="DU51" s="516" t="s">
        <v>32</v>
      </c>
      <c r="DV51" s="515" t="s">
        <v>32</v>
      </c>
      <c r="DW51" s="516" t="s">
        <v>32</v>
      </c>
      <c r="DX51" s="515" t="s">
        <v>32</v>
      </c>
      <c r="DY51" s="516" t="s">
        <v>32</v>
      </c>
      <c r="DZ51" s="515" t="s">
        <v>32</v>
      </c>
      <c r="EA51" s="516">
        <v>1</v>
      </c>
      <c r="EB51" s="515" t="s">
        <v>32</v>
      </c>
      <c r="EC51" s="516" t="s">
        <v>32</v>
      </c>
      <c r="ED51" s="515" t="s">
        <v>32</v>
      </c>
      <c r="EE51" s="516" t="s">
        <v>32</v>
      </c>
      <c r="EF51" s="515" t="s">
        <v>32</v>
      </c>
      <c r="EG51" s="516" t="s">
        <v>32</v>
      </c>
      <c r="EH51" s="515" t="s">
        <v>32</v>
      </c>
      <c r="EI51" s="516" t="s">
        <v>32</v>
      </c>
      <c r="EJ51" s="515" t="s">
        <v>32</v>
      </c>
      <c r="EK51" s="516" t="s">
        <v>32</v>
      </c>
      <c r="EL51" s="515" t="s">
        <v>32</v>
      </c>
      <c r="EM51" s="516" t="s">
        <v>32</v>
      </c>
      <c r="EN51" s="515" t="s">
        <v>32</v>
      </c>
      <c r="EO51" s="516" t="s">
        <v>32</v>
      </c>
      <c r="EP51" s="515" t="s">
        <v>32</v>
      </c>
      <c r="EQ51" s="516" t="s">
        <v>32</v>
      </c>
      <c r="ER51" s="515" t="s">
        <v>32</v>
      </c>
      <c r="ES51" s="516" t="s">
        <v>32</v>
      </c>
      <c r="ET51" s="515" t="s">
        <v>32</v>
      </c>
      <c r="EU51" s="516" t="s">
        <v>32</v>
      </c>
      <c r="EV51" s="515" t="s">
        <v>32</v>
      </c>
      <c r="EW51" s="516" t="s">
        <v>32</v>
      </c>
      <c r="EX51" s="515" t="s">
        <v>32</v>
      </c>
      <c r="EY51" s="516">
        <v>1</v>
      </c>
      <c r="EZ51" s="515" t="s">
        <v>32</v>
      </c>
      <c r="FA51" s="516" t="s">
        <v>32</v>
      </c>
      <c r="FB51" s="515" t="s">
        <v>32</v>
      </c>
      <c r="FC51" s="516" t="s">
        <v>32</v>
      </c>
      <c r="FD51" s="515" t="s">
        <v>32</v>
      </c>
      <c r="FE51" s="516" t="s">
        <v>32</v>
      </c>
      <c r="FF51" s="515" t="s">
        <v>32</v>
      </c>
      <c r="FG51" s="516" t="s">
        <v>32</v>
      </c>
      <c r="FH51" s="515" t="s">
        <v>32</v>
      </c>
      <c r="FI51" s="516" t="s">
        <v>32</v>
      </c>
      <c r="FJ51" s="515" t="s">
        <v>32</v>
      </c>
      <c r="FK51" s="516" t="s">
        <v>32</v>
      </c>
      <c r="FL51" s="515" t="s">
        <v>32</v>
      </c>
      <c r="FM51" s="516" t="s">
        <v>32</v>
      </c>
      <c r="FN51" s="515" t="s">
        <v>32</v>
      </c>
      <c r="FO51" s="516" t="s">
        <v>32</v>
      </c>
      <c r="FP51" s="515" t="s">
        <v>32</v>
      </c>
      <c r="FQ51" s="516" t="s">
        <v>32</v>
      </c>
      <c r="FR51" s="515" t="s">
        <v>32</v>
      </c>
      <c r="FS51" s="516" t="s">
        <v>32</v>
      </c>
      <c r="FT51" s="515" t="s">
        <v>32</v>
      </c>
      <c r="FU51" s="516" t="s">
        <v>32</v>
      </c>
      <c r="FV51" s="515" t="s">
        <v>32</v>
      </c>
      <c r="FW51" s="516" t="s">
        <v>32</v>
      </c>
      <c r="FX51" s="515" t="s">
        <v>32</v>
      </c>
      <c r="FY51" s="516" t="s">
        <v>32</v>
      </c>
      <c r="FZ51" s="554">
        <v>1</v>
      </c>
      <c r="GA51" s="516" t="s">
        <v>32</v>
      </c>
      <c r="GB51" s="515" t="s">
        <v>32</v>
      </c>
      <c r="GC51" s="516" t="s">
        <v>32</v>
      </c>
      <c r="GD51" s="515" t="s">
        <v>32</v>
      </c>
      <c r="GE51" s="516" t="s">
        <v>32</v>
      </c>
      <c r="GF51" s="515" t="s">
        <v>32</v>
      </c>
      <c r="GG51" s="516" t="s">
        <v>32</v>
      </c>
      <c r="GH51" s="515" t="s">
        <v>32</v>
      </c>
      <c r="GI51" s="516" t="s">
        <v>32</v>
      </c>
      <c r="GJ51" s="515" t="s">
        <v>32</v>
      </c>
      <c r="GK51" s="516" t="s">
        <v>32</v>
      </c>
      <c r="GL51" s="515" t="s">
        <v>32</v>
      </c>
      <c r="GM51" s="516" t="s">
        <v>32</v>
      </c>
      <c r="GN51" s="515" t="s">
        <v>32</v>
      </c>
      <c r="GO51" s="516" t="s">
        <v>32</v>
      </c>
      <c r="GP51" s="515" t="s">
        <v>32</v>
      </c>
      <c r="GQ51" s="516" t="s">
        <v>32</v>
      </c>
      <c r="GR51" s="515" t="s">
        <v>32</v>
      </c>
      <c r="GS51" s="516" t="s">
        <v>32</v>
      </c>
      <c r="GT51" s="515" t="s">
        <v>32</v>
      </c>
      <c r="GU51" s="516" t="s">
        <v>32</v>
      </c>
      <c r="GV51" s="515" t="s">
        <v>32</v>
      </c>
      <c r="GW51" s="516" t="s">
        <v>32</v>
      </c>
      <c r="GX51" s="515" t="s">
        <v>32</v>
      </c>
      <c r="GY51" s="516">
        <v>1</v>
      </c>
      <c r="GZ51" s="515" t="s">
        <v>32</v>
      </c>
      <c r="HA51" s="516" t="s">
        <v>32</v>
      </c>
      <c r="HB51" s="515" t="s">
        <v>32</v>
      </c>
      <c r="HC51" s="516" t="s">
        <v>32</v>
      </c>
      <c r="HD51" s="515" t="s">
        <v>32</v>
      </c>
      <c r="HE51" s="516" t="s">
        <v>32</v>
      </c>
      <c r="HF51" s="515" t="s">
        <v>32</v>
      </c>
      <c r="HG51" s="516" t="s">
        <v>32</v>
      </c>
      <c r="HH51" s="515" t="s">
        <v>32</v>
      </c>
      <c r="HI51" s="516" t="s">
        <v>32</v>
      </c>
      <c r="HJ51" s="515" t="s">
        <v>32</v>
      </c>
      <c r="HK51" s="516" t="s">
        <v>32</v>
      </c>
      <c r="HL51" s="515" t="s">
        <v>32</v>
      </c>
      <c r="HM51" s="516" t="s">
        <v>32</v>
      </c>
      <c r="HN51" s="515" t="s">
        <v>32</v>
      </c>
      <c r="HO51" s="516" t="s">
        <v>32</v>
      </c>
      <c r="HP51" s="515" t="s">
        <v>32</v>
      </c>
      <c r="HQ51" s="516" t="s">
        <v>32</v>
      </c>
      <c r="HR51" s="515" t="s">
        <v>32</v>
      </c>
      <c r="HS51" s="516" t="s">
        <v>32</v>
      </c>
      <c r="HT51" s="515" t="s">
        <v>32</v>
      </c>
      <c r="HU51" s="516" t="s">
        <v>32</v>
      </c>
      <c r="HV51" s="515" t="s">
        <v>32</v>
      </c>
      <c r="HW51" s="516" t="s">
        <v>32</v>
      </c>
      <c r="HX51" s="515" t="s">
        <v>32</v>
      </c>
      <c r="HY51" s="516" t="s">
        <v>32</v>
      </c>
      <c r="HZ51" s="515" t="s">
        <v>32</v>
      </c>
      <c r="IA51" s="516" t="s">
        <v>32</v>
      </c>
      <c r="IB51" s="515" t="s">
        <v>32</v>
      </c>
      <c r="IC51" s="516" t="s">
        <v>32</v>
      </c>
      <c r="ID51" s="515" t="s">
        <v>32</v>
      </c>
      <c r="IE51" s="516" t="s">
        <v>32</v>
      </c>
      <c r="IF51" s="515" t="s">
        <v>32</v>
      </c>
      <c r="IG51" s="516" t="s">
        <v>32</v>
      </c>
      <c r="IH51" s="515" t="s">
        <v>32</v>
      </c>
      <c r="II51" s="516" t="s">
        <v>32</v>
      </c>
      <c r="IJ51" s="421">
        <v>1</v>
      </c>
      <c r="IK51" s="516" t="s">
        <v>32</v>
      </c>
      <c r="IL51" s="515" t="s">
        <v>32</v>
      </c>
      <c r="IM51" s="516" t="s">
        <v>32</v>
      </c>
      <c r="IN51" s="421" t="s">
        <v>32</v>
      </c>
      <c r="IO51" s="516" t="s">
        <v>32</v>
      </c>
      <c r="IP51" s="515" t="s">
        <v>32</v>
      </c>
      <c r="IQ51" s="516" t="s">
        <v>32</v>
      </c>
      <c r="IR51" s="515" t="s">
        <v>32</v>
      </c>
      <c r="IS51" s="516" t="s">
        <v>32</v>
      </c>
      <c r="IT51" s="515" t="s">
        <v>32</v>
      </c>
      <c r="IU51" s="516" t="s">
        <v>32</v>
      </c>
      <c r="IV51" s="515" t="s">
        <v>32</v>
      </c>
      <c r="IW51" s="516" t="s">
        <v>32</v>
      </c>
      <c r="IX51" s="515" t="s">
        <v>32</v>
      </c>
      <c r="IY51" s="516" t="s">
        <v>32</v>
      </c>
      <c r="IZ51" s="515" t="s">
        <v>32</v>
      </c>
      <c r="JA51" s="516" t="s">
        <v>32</v>
      </c>
      <c r="JB51" s="60"/>
      <c r="JC51" s="61"/>
      <c r="JD51" s="7"/>
      <c r="JE51" s="7"/>
      <c r="JF51" s="29">
        <f t="shared" si="110"/>
        <v>11</v>
      </c>
      <c r="JG51" s="159" t="s">
        <v>43</v>
      </c>
      <c r="JH51" s="32" t="str">
        <f t="shared" si="111"/>
        <v>*</v>
      </c>
      <c r="JI51" s="33" t="str">
        <f t="shared" si="112"/>
        <v>*</v>
      </c>
      <c r="JJ51" s="32" t="str">
        <f t="shared" si="113"/>
        <v>*</v>
      </c>
      <c r="JK51" s="33" t="str">
        <f t="shared" si="114"/>
        <v>*</v>
      </c>
      <c r="JL51" s="32" t="str">
        <f t="shared" si="115"/>
        <v>*</v>
      </c>
      <c r="JM51" s="33" t="str">
        <f t="shared" si="116"/>
        <v>*</v>
      </c>
      <c r="JN51" s="32" t="str">
        <f t="shared" si="117"/>
        <v>*</v>
      </c>
      <c r="JO51" s="33" t="str">
        <f t="shared" si="118"/>
        <v>*</v>
      </c>
      <c r="JP51" s="32" t="str">
        <f t="shared" si="119"/>
        <v>*</v>
      </c>
      <c r="JQ51" s="33" t="str">
        <f t="shared" si="120"/>
        <v>*</v>
      </c>
      <c r="JR51" s="32" t="str">
        <f t="shared" si="121"/>
        <v>*</v>
      </c>
      <c r="JS51" s="33" t="str">
        <f t="shared" si="122"/>
        <v>*</v>
      </c>
      <c r="JT51" s="32" t="str">
        <f t="shared" si="123"/>
        <v>*</v>
      </c>
      <c r="JU51" s="33" t="str">
        <f t="shared" si="124"/>
        <v>*</v>
      </c>
      <c r="JV51" s="32" t="str">
        <f t="shared" si="125"/>
        <v>*</v>
      </c>
      <c r="JW51" s="33" t="str">
        <f t="shared" si="126"/>
        <v>*</v>
      </c>
      <c r="JX51" s="32" t="str">
        <f t="shared" si="127"/>
        <v xml:space="preserve">خوشروزاده- </v>
      </c>
      <c r="JY51" s="33" t="str">
        <f t="shared" si="128"/>
        <v>*</v>
      </c>
      <c r="JZ51" s="32" t="str">
        <f t="shared" si="129"/>
        <v>*</v>
      </c>
      <c r="KA51" s="33" t="str">
        <f t="shared" si="130"/>
        <v>*</v>
      </c>
      <c r="KB51" s="32" t="str">
        <f t="shared" si="131"/>
        <v>*</v>
      </c>
      <c r="KC51" s="33" t="str">
        <f t="shared" si="132"/>
        <v>*</v>
      </c>
      <c r="KD51" s="32" t="str">
        <f t="shared" si="133"/>
        <v>*</v>
      </c>
      <c r="KE51" s="33" t="str">
        <f t="shared" si="134"/>
        <v>*</v>
      </c>
      <c r="KF51" s="32" t="str">
        <f t="shared" si="135"/>
        <v>*</v>
      </c>
      <c r="KG51" s="33" t="str">
        <f t="shared" si="136"/>
        <v>*</v>
      </c>
      <c r="KH51" s="32" t="str">
        <f t="shared" si="137"/>
        <v>*</v>
      </c>
      <c r="KI51" s="33" t="str">
        <f t="shared" si="138"/>
        <v>*</v>
      </c>
      <c r="KJ51" s="32" t="str">
        <f t="shared" si="139"/>
        <v xml:space="preserve">گذشتی- </v>
      </c>
      <c r="KK51" s="33" t="str">
        <f t="shared" si="140"/>
        <v>*</v>
      </c>
      <c r="KL51" s="32" t="str">
        <f t="shared" si="141"/>
        <v>*</v>
      </c>
      <c r="KM51" s="33" t="str">
        <f t="shared" si="142"/>
        <v>*</v>
      </c>
      <c r="KN51" s="32" t="str">
        <f t="shared" si="143"/>
        <v xml:space="preserve">حبیبی - </v>
      </c>
      <c r="KO51" s="33" t="str">
        <f t="shared" si="144"/>
        <v>*</v>
      </c>
      <c r="KP51" s="32" t="str">
        <f t="shared" si="145"/>
        <v>*</v>
      </c>
      <c r="KQ51" s="33" t="str">
        <f t="shared" si="146"/>
        <v>*</v>
      </c>
      <c r="KR51" s="32" t="str">
        <f t="shared" si="147"/>
        <v xml:space="preserve">خورسند - </v>
      </c>
      <c r="KS51" s="33" t="str">
        <f t="shared" si="148"/>
        <v>*</v>
      </c>
      <c r="KT51" s="32" t="str">
        <f t="shared" si="149"/>
        <v>*</v>
      </c>
      <c r="KU51" s="33" t="str">
        <f t="shared" si="150"/>
        <v>*</v>
      </c>
      <c r="KV51" s="32" t="str">
        <f t="shared" si="151"/>
        <v>*</v>
      </c>
      <c r="KW51" s="33" t="str">
        <f t="shared" si="152"/>
        <v>*</v>
      </c>
      <c r="KX51" s="32" t="str">
        <f t="shared" si="153"/>
        <v>*</v>
      </c>
      <c r="KY51" s="32" t="str">
        <f t="shared" si="154"/>
        <v>*</v>
      </c>
      <c r="KZ51" s="32" t="str">
        <f t="shared" si="155"/>
        <v>*</v>
      </c>
      <c r="LA51" s="32" t="str">
        <f t="shared" si="156"/>
        <v>*</v>
      </c>
      <c r="LB51" s="20" t="str">
        <f t="shared" si="157"/>
        <v>*</v>
      </c>
      <c r="LC51" s="33" t="str">
        <f t="shared" si="158"/>
        <v>*</v>
      </c>
      <c r="LD51" s="20" t="str">
        <f t="shared" si="159"/>
        <v>*</v>
      </c>
      <c r="LE51" s="33" t="str">
        <f t="shared" si="160"/>
        <v>*</v>
      </c>
      <c r="LF51" s="20" t="str">
        <f t="shared" si="161"/>
        <v>*</v>
      </c>
      <c r="LG51" s="20" t="str">
        <f t="shared" si="162"/>
        <v>*</v>
      </c>
      <c r="LH51" s="20" t="str">
        <f t="shared" si="163"/>
        <v>*</v>
      </c>
      <c r="LI51" s="33" t="str">
        <f t="shared" si="164"/>
        <v>*</v>
      </c>
      <c r="LJ51" s="20" t="str">
        <f t="shared" si="165"/>
        <v>*</v>
      </c>
      <c r="LK51" s="33" t="str">
        <f t="shared" si="166"/>
        <v>*</v>
      </c>
      <c r="LL51" s="20" t="str">
        <f t="shared" si="167"/>
        <v>*</v>
      </c>
      <c r="LM51" s="33" t="str">
        <f t="shared" si="168"/>
        <v>*</v>
      </c>
      <c r="LN51" s="20" t="str">
        <f t="shared" si="169"/>
        <v>*</v>
      </c>
      <c r="LO51" s="33" t="str">
        <f t="shared" si="170"/>
        <v>*</v>
      </c>
      <c r="LP51" s="20" t="str">
        <f t="shared" si="171"/>
        <v>*</v>
      </c>
      <c r="LQ51" s="20" t="str">
        <f t="shared" si="172"/>
        <v>*</v>
      </c>
      <c r="LR51" s="20" t="str">
        <f t="shared" si="173"/>
        <v>*</v>
      </c>
      <c r="LS51" s="20" t="str">
        <f t="shared" si="174"/>
        <v>*</v>
      </c>
      <c r="LT51" s="20" t="str">
        <f t="shared" si="175"/>
        <v>*</v>
      </c>
      <c r="LU51" s="20" t="str">
        <f t="shared" si="176"/>
        <v>*</v>
      </c>
      <c r="LV51" s="20" t="str">
        <f t="shared" si="177"/>
        <v>*</v>
      </c>
      <c r="LW51" s="20" t="str">
        <f t="shared" si="178"/>
        <v>*</v>
      </c>
      <c r="LX51" s="20" t="str">
        <f t="shared" si="179"/>
        <v>*</v>
      </c>
      <c r="LY51" s="20" t="str">
        <f t="shared" si="180"/>
        <v>*</v>
      </c>
      <c r="LZ51" s="20" t="str">
        <f t="shared" si="181"/>
        <v>*</v>
      </c>
      <c r="MA51" s="33" t="str">
        <f t="shared" si="182"/>
        <v>*</v>
      </c>
      <c r="MB51" s="20" t="str">
        <f t="shared" si="183"/>
        <v>*</v>
      </c>
      <c r="MC51" s="33" t="str">
        <f t="shared" si="184"/>
        <v xml:space="preserve">کاظمی - </v>
      </c>
      <c r="MD51" s="20" t="str">
        <f t="shared" si="185"/>
        <v>*</v>
      </c>
      <c r="ME51" s="33" t="str">
        <f t="shared" si="186"/>
        <v>*</v>
      </c>
      <c r="MF51" s="20" t="str">
        <f t="shared" si="187"/>
        <v>*</v>
      </c>
      <c r="MG51" s="33" t="str">
        <f t="shared" si="188"/>
        <v>*</v>
      </c>
      <c r="MH51" s="20" t="str">
        <f t="shared" si="189"/>
        <v>*</v>
      </c>
      <c r="MI51" s="33" t="str">
        <f t="shared" si="190"/>
        <v>*</v>
      </c>
      <c r="MJ51" s="20" t="str">
        <f t="shared" si="191"/>
        <v>*</v>
      </c>
      <c r="MK51" s="33" t="str">
        <f t="shared" si="192"/>
        <v>*</v>
      </c>
      <c r="ML51" s="20" t="str">
        <f t="shared" si="193"/>
        <v>*</v>
      </c>
      <c r="MM51" s="33" t="str">
        <f t="shared" si="194"/>
        <v>*</v>
      </c>
      <c r="MN51" s="20" t="str">
        <f t="shared" si="195"/>
        <v>*</v>
      </c>
      <c r="MO51" s="33" t="str">
        <f t="shared" si="196"/>
        <v>*</v>
      </c>
      <c r="MP51" s="20" t="str">
        <f t="shared" si="197"/>
        <v>*</v>
      </c>
      <c r="MQ51" s="33" t="str">
        <f t="shared" si="198"/>
        <v>*</v>
      </c>
      <c r="MR51" s="20" t="str">
        <f t="shared" si="199"/>
        <v>*</v>
      </c>
      <c r="MS51" s="33" t="str">
        <f t="shared" si="200"/>
        <v>*</v>
      </c>
      <c r="MT51" s="20" t="str">
        <f t="shared" si="201"/>
        <v>*</v>
      </c>
      <c r="MU51" s="33" t="str">
        <f t="shared" si="202"/>
        <v>*</v>
      </c>
      <c r="MV51" s="175" t="str">
        <f t="shared" si="203"/>
        <v>*</v>
      </c>
      <c r="MW51" s="176" t="str">
        <f t="shared" si="204"/>
        <v>*</v>
      </c>
      <c r="MX51" s="175" t="str">
        <f t="shared" si="205"/>
        <v>*</v>
      </c>
      <c r="MY51" s="176" t="str">
        <f t="shared" si="206"/>
        <v>*</v>
      </c>
      <c r="MZ51" s="175" t="str">
        <f t="shared" si="305"/>
        <v>*</v>
      </c>
      <c r="NA51" s="175" t="str">
        <f t="shared" si="306"/>
        <v>منفرد-</v>
      </c>
      <c r="NB51" s="175" t="str">
        <f t="shared" si="307"/>
        <v>*</v>
      </c>
      <c r="NC51" s="175" t="str">
        <f t="shared" si="308"/>
        <v>*</v>
      </c>
      <c r="ND51" s="176" t="str">
        <f t="shared" si="309"/>
        <v>*</v>
      </c>
      <c r="NE51" s="176" t="str">
        <f t="shared" si="310"/>
        <v>*</v>
      </c>
      <c r="NF51" s="176" t="str">
        <f t="shared" si="311"/>
        <v>*</v>
      </c>
      <c r="NG51" s="176" t="str">
        <f t="shared" si="312"/>
        <v>*</v>
      </c>
      <c r="NH51" s="175" t="str">
        <f t="shared" si="209"/>
        <v>*</v>
      </c>
      <c r="NI51" s="176" t="str">
        <f t="shared" si="210"/>
        <v>*</v>
      </c>
      <c r="NJ51" s="175" t="str">
        <f t="shared" si="211"/>
        <v>*</v>
      </c>
      <c r="NK51" s="176" t="str">
        <f t="shared" si="212"/>
        <v>*</v>
      </c>
      <c r="NL51" s="175" t="str">
        <f t="shared" si="213"/>
        <v>*</v>
      </c>
      <c r="NM51" s="176" t="str">
        <f t="shared" si="214"/>
        <v>*</v>
      </c>
      <c r="NN51" s="175" t="str">
        <f t="shared" si="215"/>
        <v>*</v>
      </c>
      <c r="NO51" s="176" t="str">
        <f t="shared" si="216"/>
        <v>*</v>
      </c>
      <c r="NP51" s="175" t="str">
        <f t="shared" si="217"/>
        <v>*</v>
      </c>
      <c r="NQ51" s="176" t="str">
        <f t="shared" si="218"/>
        <v>*</v>
      </c>
      <c r="NR51" s="175" t="str">
        <f t="shared" si="219"/>
        <v>*</v>
      </c>
      <c r="NS51" s="176" t="str">
        <f t="shared" si="220"/>
        <v>*</v>
      </c>
      <c r="NT51" s="175" t="str">
        <f t="shared" si="221"/>
        <v>*</v>
      </c>
      <c r="NU51" s="176" t="str">
        <f t="shared" si="222"/>
        <v>*</v>
      </c>
      <c r="NV51" s="175" t="str">
        <f t="shared" si="223"/>
        <v>*</v>
      </c>
      <c r="NW51" s="176" t="str">
        <f t="shared" si="224"/>
        <v>*</v>
      </c>
      <c r="NX51" s="175" t="str">
        <f t="shared" si="225"/>
        <v>*</v>
      </c>
      <c r="NY51" s="176" t="str">
        <f t="shared" si="226"/>
        <v>*</v>
      </c>
      <c r="NZ51" s="175" t="str">
        <f t="shared" si="227"/>
        <v>*</v>
      </c>
      <c r="OA51" s="176" t="str">
        <f t="shared" si="228"/>
        <v>*</v>
      </c>
      <c r="OB51" s="175" t="str">
        <f t="shared" si="229"/>
        <v>محبوبی-</v>
      </c>
      <c r="OC51" s="175" t="str">
        <f t="shared" si="313"/>
        <v>*</v>
      </c>
      <c r="OD51" s="175" t="str">
        <f t="shared" si="230"/>
        <v>*</v>
      </c>
      <c r="OE51" s="175" t="str">
        <f t="shared" si="231"/>
        <v>*</v>
      </c>
      <c r="OF51" s="175" t="str">
        <f t="shared" si="232"/>
        <v>*</v>
      </c>
      <c r="OG51" s="176" t="str">
        <f>TEXT(GE51,"زمانیا-")</f>
        <v>*</v>
      </c>
      <c r="OH51" s="175" t="str">
        <f>TEXT(GF51,"زمانیا-")</f>
        <v>*</v>
      </c>
      <c r="OI51" s="176" t="str">
        <f t="shared" si="235"/>
        <v>*</v>
      </c>
      <c r="OJ51" s="175" t="str">
        <f t="shared" si="236"/>
        <v>*</v>
      </c>
      <c r="OK51" s="176" t="str">
        <f t="shared" si="314"/>
        <v>*</v>
      </c>
      <c r="OL51" s="175" t="str">
        <f t="shared" si="315"/>
        <v>*</v>
      </c>
      <c r="OM51" s="176" t="str">
        <f t="shared" si="316"/>
        <v>*</v>
      </c>
      <c r="ON51" s="175" t="str">
        <f t="shared" si="317"/>
        <v>*</v>
      </c>
      <c r="OO51" s="176" t="str">
        <f t="shared" si="318"/>
        <v>*</v>
      </c>
      <c r="OP51" s="175" t="str">
        <f t="shared" si="319"/>
        <v>*</v>
      </c>
      <c r="OQ51" s="176" t="str">
        <f t="shared" si="320"/>
        <v>*</v>
      </c>
      <c r="OR51" s="29">
        <f t="shared" si="239"/>
        <v>11</v>
      </c>
      <c r="OS51" s="30" t="str">
        <f t="shared" si="329"/>
        <v>چهارشنبه</v>
      </c>
      <c r="OT51" s="20" t="str">
        <f t="shared" si="321"/>
        <v>*</v>
      </c>
      <c r="OU51" s="20" t="str">
        <f t="shared" si="322"/>
        <v>*</v>
      </c>
      <c r="OV51" s="20" t="str">
        <f t="shared" si="323"/>
        <v>*</v>
      </c>
      <c r="OW51" s="20" t="str">
        <f t="shared" si="324"/>
        <v>*</v>
      </c>
      <c r="OX51" s="20" t="str">
        <f t="shared" si="325"/>
        <v>*</v>
      </c>
      <c r="OY51" s="20" t="str">
        <f t="shared" si="328"/>
        <v>*</v>
      </c>
      <c r="OZ51" s="20" t="str">
        <f t="shared" si="326"/>
        <v>*</v>
      </c>
      <c r="PA51" s="20" t="str">
        <f t="shared" si="327"/>
        <v>حیدری-</v>
      </c>
      <c r="PB51" s="20" t="str">
        <f t="shared" si="242"/>
        <v>*</v>
      </c>
      <c r="PC51" s="33" t="str">
        <f t="shared" si="243"/>
        <v>*</v>
      </c>
      <c r="PD51" s="20" t="str">
        <f t="shared" si="244"/>
        <v>*</v>
      </c>
      <c r="PE51" s="33" t="str">
        <f t="shared" si="245"/>
        <v>*</v>
      </c>
      <c r="PF51" s="20" t="str">
        <f t="shared" si="246"/>
        <v>*</v>
      </c>
      <c r="PG51" s="33" t="str">
        <f t="shared" si="247"/>
        <v>*</v>
      </c>
      <c r="PH51" s="20" t="str">
        <f t="shared" si="248"/>
        <v>*</v>
      </c>
      <c r="PI51" s="33" t="str">
        <f t="shared" si="249"/>
        <v>*</v>
      </c>
      <c r="PJ51" s="20" t="str">
        <f t="shared" si="250"/>
        <v>*</v>
      </c>
      <c r="PK51" s="33" t="str">
        <f t="shared" si="251"/>
        <v>*</v>
      </c>
      <c r="PL51" s="20" t="str">
        <f t="shared" si="252"/>
        <v>*</v>
      </c>
      <c r="PM51" s="33" t="str">
        <f t="shared" si="253"/>
        <v>*</v>
      </c>
      <c r="PN51" s="20" t="str">
        <f t="shared" si="254"/>
        <v>*</v>
      </c>
      <c r="PO51" s="33" t="str">
        <f t="shared" si="255"/>
        <v>*</v>
      </c>
      <c r="PP51" s="20" t="str">
        <f t="shared" si="256"/>
        <v>*</v>
      </c>
      <c r="PQ51" s="33" t="str">
        <f t="shared" si="257"/>
        <v>*</v>
      </c>
      <c r="PR51" s="20" t="str">
        <f t="shared" si="258"/>
        <v>*</v>
      </c>
      <c r="PS51" s="33" t="str">
        <f t="shared" si="259"/>
        <v>*</v>
      </c>
      <c r="PT51" s="20" t="str">
        <f t="shared" si="260"/>
        <v>*</v>
      </c>
      <c r="PU51" s="33" t="str">
        <f t="shared" si="261"/>
        <v>*</v>
      </c>
      <c r="PV51" s="20" t="str">
        <f t="shared" si="262"/>
        <v>*</v>
      </c>
      <c r="PW51" s="33" t="str">
        <f t="shared" si="263"/>
        <v>*</v>
      </c>
      <c r="PX51" s="20" t="str">
        <f t="shared" si="264"/>
        <v>*</v>
      </c>
      <c r="PY51" s="33" t="str">
        <f t="shared" si="265"/>
        <v>*</v>
      </c>
      <c r="PZ51" s="20" t="str">
        <f t="shared" si="266"/>
        <v>*</v>
      </c>
      <c r="QA51" s="33" t="str">
        <f t="shared" si="267"/>
        <v>*</v>
      </c>
      <c r="QB51" s="20" t="str">
        <f t="shared" si="268"/>
        <v>*</v>
      </c>
      <c r="QC51" s="33" t="str">
        <f t="shared" si="269"/>
        <v>*</v>
      </c>
      <c r="QD51" s="20" t="str">
        <f t="shared" si="270"/>
        <v>*</v>
      </c>
      <c r="QE51" s="33" t="str">
        <f t="shared" si="271"/>
        <v>*</v>
      </c>
      <c r="QF51" s="20" t="str">
        <f t="shared" si="272"/>
        <v>*</v>
      </c>
      <c r="QG51" s="33" t="str">
        <f t="shared" si="273"/>
        <v>*</v>
      </c>
      <c r="QH51" s="20" t="str">
        <f t="shared" si="274"/>
        <v>*</v>
      </c>
      <c r="QI51" s="33" t="str">
        <f t="shared" si="275"/>
        <v>*</v>
      </c>
      <c r="QJ51" s="20" t="str">
        <f t="shared" si="276"/>
        <v>نجفی-</v>
      </c>
      <c r="QK51" s="33" t="str">
        <f t="shared" si="277"/>
        <v>*</v>
      </c>
      <c r="QL51" s="20" t="str">
        <f t="shared" si="278"/>
        <v>*</v>
      </c>
      <c r="QM51" s="33" t="str">
        <f t="shared" si="279"/>
        <v>*</v>
      </c>
      <c r="QN51" s="20" t="str">
        <f t="shared" si="280"/>
        <v>*</v>
      </c>
      <c r="QO51" s="33" t="str">
        <f t="shared" si="281"/>
        <v>*</v>
      </c>
      <c r="QP51" s="20" t="str">
        <f t="shared" si="282"/>
        <v>*</v>
      </c>
      <c r="QQ51" s="33" t="str">
        <f t="shared" si="283"/>
        <v>*</v>
      </c>
      <c r="QR51" s="20" t="str">
        <f t="shared" si="284"/>
        <v>*</v>
      </c>
      <c r="QS51" s="33" t="str">
        <f t="shared" si="285"/>
        <v>*</v>
      </c>
      <c r="QT51" s="20" t="str">
        <f t="shared" si="286"/>
        <v>*</v>
      </c>
      <c r="QU51" s="33" t="str">
        <f t="shared" si="287"/>
        <v>*</v>
      </c>
      <c r="QV51" s="20" t="str">
        <f t="shared" si="288"/>
        <v>*</v>
      </c>
      <c r="QW51" s="33" t="str">
        <f t="shared" si="289"/>
        <v>*</v>
      </c>
      <c r="QX51" s="21" t="str">
        <f t="shared" si="290"/>
        <v>*</v>
      </c>
      <c r="QY51" s="21" t="str">
        <f t="shared" si="291"/>
        <v>*</v>
      </c>
      <c r="QZ51" s="20" t="str">
        <f t="shared" si="292"/>
        <v>*</v>
      </c>
      <c r="RA51" s="33" t="str">
        <f t="shared" si="293"/>
        <v>*</v>
      </c>
      <c r="RB51" s="33"/>
      <c r="RC51" s="7"/>
      <c r="RD51" s="337">
        <f t="shared" si="294"/>
        <v>11</v>
      </c>
      <c r="RE51" s="30" t="str">
        <f t="shared" si="330"/>
        <v>چهارشنبه</v>
      </c>
      <c r="RF51" s="63" t="s">
        <v>33</v>
      </c>
      <c r="RG51" s="118" t="str">
        <f t="shared" si="295"/>
        <v>********خوشروزاده- *****گذشتی- *حبیبی - *خورسند - ****************************محبوبی-*********</v>
      </c>
      <c r="RH51" s="119"/>
      <c r="RI51" s="120">
        <v>11</v>
      </c>
      <c r="RJ51" s="121" t="str">
        <f t="shared" si="296"/>
        <v>*****************************کاظمی - **********منفرد-***********حیدری-****</v>
      </c>
      <c r="RK51" s="104"/>
      <c r="RL51" s="337">
        <v>11</v>
      </c>
      <c r="RM51" s="29">
        <f t="shared" si="297"/>
        <v>11</v>
      </c>
      <c r="RN51" s="30" t="str">
        <f t="shared" si="331"/>
        <v>چهارشنبه</v>
      </c>
      <c r="RO51" s="729" t="str">
        <f t="shared" si="298"/>
        <v>**********************************نجفی-**</v>
      </c>
      <c r="RP51" s="731"/>
      <c r="RQ51" s="64" t="s">
        <v>34</v>
      </c>
      <c r="RR51" s="729" t="str">
        <f t="shared" si="299"/>
        <v>**************************************</v>
      </c>
      <c r="RS51" s="730"/>
      <c r="RT51" s="1"/>
      <c r="RU51" s="1"/>
      <c r="RV51" s="29">
        <f t="shared" si="300"/>
        <v>11</v>
      </c>
      <c r="RW51" s="30" t="str">
        <f t="shared" si="301"/>
        <v>چهارشنبه</v>
      </c>
      <c r="RX51" s="764" t="str">
        <f t="shared" si="302"/>
        <v>******************************نجفی-********</v>
      </c>
      <c r="RY51" s="731"/>
      <c r="RZ51" s="64"/>
      <c r="SA51" s="729" t="str">
        <f t="shared" si="303"/>
        <v>***حیدری-*******************************</v>
      </c>
      <c r="SB51" s="730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</row>
    <row r="52" spans="1:507" s="2" customFormat="1" ht="72" customHeight="1" thickTop="1" thickBot="1">
      <c r="A52" s="550" t="s">
        <v>291</v>
      </c>
      <c r="B52" s="552" t="s">
        <v>147</v>
      </c>
      <c r="C52" s="474" t="s">
        <v>128</v>
      </c>
      <c r="D52" s="475" t="s">
        <v>159</v>
      </c>
      <c r="E52" s="313"/>
      <c r="F52" s="338" t="s">
        <v>293</v>
      </c>
      <c r="G52" s="339" t="s">
        <v>28</v>
      </c>
      <c r="H52" s="564" t="s">
        <v>294</v>
      </c>
      <c r="I52" s="565"/>
      <c r="J52" s="481" t="s">
        <v>132</v>
      </c>
      <c r="K52" s="558" t="s">
        <v>225</v>
      </c>
      <c r="L52" s="559"/>
      <c r="M52" s="481"/>
      <c r="N52" s="381" t="s">
        <v>191</v>
      </c>
      <c r="O52" s="481" t="s">
        <v>168</v>
      </c>
      <c r="P52" s="381" t="s">
        <v>192</v>
      </c>
      <c r="Q52" s="479" t="s">
        <v>209</v>
      </c>
      <c r="R52" s="480" t="s">
        <v>163</v>
      </c>
      <c r="S52" s="299"/>
      <c r="T52" s="299"/>
      <c r="U52" s="484"/>
      <c r="V52" s="381" t="s">
        <v>131</v>
      </c>
      <c r="W52" s="300"/>
      <c r="X52" s="301"/>
      <c r="Y52" s="382" t="s">
        <v>199</v>
      </c>
      <c r="Z52" s="299" t="s">
        <v>304</v>
      </c>
      <c r="AA52" s="383"/>
      <c r="AB52" s="384"/>
      <c r="AC52" s="343" t="s">
        <v>214</v>
      </c>
      <c r="AD52" s="612" t="str">
        <f>RI82</f>
        <v>******آجعفری-**********</v>
      </c>
      <c r="AE52" s="607"/>
      <c r="AF52" s="607"/>
      <c r="AG52" s="607"/>
      <c r="AH52" s="607"/>
      <c r="AI52" s="607"/>
      <c r="AJ52" s="607"/>
      <c r="AK52" s="607"/>
      <c r="AL52" s="613"/>
      <c r="AM52" s="344" t="s">
        <v>211</v>
      </c>
      <c r="AN52" s="607" t="str">
        <f>RI118</f>
        <v>*******************</v>
      </c>
      <c r="AO52" s="607"/>
      <c r="AP52" s="607"/>
      <c r="AQ52" s="607"/>
      <c r="AR52" s="608"/>
      <c r="AS52" s="617"/>
      <c r="AT52" s="618"/>
      <c r="AU52" s="618"/>
      <c r="AV52" s="618"/>
      <c r="AW52" s="618"/>
      <c r="AX52" s="619"/>
      <c r="AY52" s="1"/>
      <c r="AZ52" s="1"/>
      <c r="BA52" s="1"/>
      <c r="BB52" s="29">
        <f t="shared" si="304"/>
        <v>12</v>
      </c>
      <c r="BC52" s="159" t="s">
        <v>226</v>
      </c>
      <c r="BD52" s="515" t="s">
        <v>32</v>
      </c>
      <c r="BE52" s="516" t="s">
        <v>32</v>
      </c>
      <c r="BF52" s="515">
        <v>1</v>
      </c>
      <c r="BG52" s="516" t="s">
        <v>32</v>
      </c>
      <c r="BH52" s="515" t="s">
        <v>32</v>
      </c>
      <c r="BI52" s="516" t="s">
        <v>32</v>
      </c>
      <c r="BJ52" s="515" t="s">
        <v>32</v>
      </c>
      <c r="BK52" s="516" t="s">
        <v>32</v>
      </c>
      <c r="BL52" s="515" t="s">
        <v>32</v>
      </c>
      <c r="BM52" s="516" t="s">
        <v>32</v>
      </c>
      <c r="BN52" s="515" t="s">
        <v>32</v>
      </c>
      <c r="BO52" s="516" t="s">
        <v>32</v>
      </c>
      <c r="BP52" s="515" t="s">
        <v>32</v>
      </c>
      <c r="BQ52" s="516" t="s">
        <v>32</v>
      </c>
      <c r="BR52" s="515" t="s">
        <v>32</v>
      </c>
      <c r="BS52" s="516" t="s">
        <v>32</v>
      </c>
      <c r="BT52" s="515">
        <v>1</v>
      </c>
      <c r="BU52" s="516" t="s">
        <v>32</v>
      </c>
      <c r="BV52" s="515" t="s">
        <v>32</v>
      </c>
      <c r="BW52" s="516" t="s">
        <v>32</v>
      </c>
      <c r="BX52" s="515" t="s">
        <v>32</v>
      </c>
      <c r="BY52" s="516" t="s">
        <v>32</v>
      </c>
      <c r="BZ52" s="515" t="s">
        <v>32</v>
      </c>
      <c r="CA52" s="516" t="s">
        <v>32</v>
      </c>
      <c r="CB52" s="515" t="s">
        <v>32</v>
      </c>
      <c r="CC52" s="516" t="s">
        <v>32</v>
      </c>
      <c r="CD52" s="515" t="s">
        <v>32</v>
      </c>
      <c r="CE52" s="516" t="s">
        <v>32</v>
      </c>
      <c r="CF52" s="515" t="s">
        <v>32</v>
      </c>
      <c r="CG52" s="516" t="s">
        <v>32</v>
      </c>
      <c r="CH52" s="515" t="s">
        <v>32</v>
      </c>
      <c r="CI52" s="516" t="s">
        <v>32</v>
      </c>
      <c r="CJ52" s="515">
        <v>1</v>
      </c>
      <c r="CK52" s="516">
        <v>1</v>
      </c>
      <c r="CL52" s="515" t="s">
        <v>32</v>
      </c>
      <c r="CM52" s="516" t="s">
        <v>32</v>
      </c>
      <c r="CN52" s="515">
        <v>1</v>
      </c>
      <c r="CO52" s="516" t="s">
        <v>32</v>
      </c>
      <c r="CP52" s="515" t="s">
        <v>32</v>
      </c>
      <c r="CQ52" s="516" t="s">
        <v>32</v>
      </c>
      <c r="CR52" s="515" t="s">
        <v>32</v>
      </c>
      <c r="CS52" s="516" t="s">
        <v>32</v>
      </c>
      <c r="CT52" s="515" t="s">
        <v>32</v>
      </c>
      <c r="CU52" s="516" t="s">
        <v>32</v>
      </c>
      <c r="CV52" s="515" t="s">
        <v>32</v>
      </c>
      <c r="CW52" s="516" t="s">
        <v>32</v>
      </c>
      <c r="CX52" s="515" t="s">
        <v>32</v>
      </c>
      <c r="CY52" s="516" t="s">
        <v>32</v>
      </c>
      <c r="CZ52" s="515" t="s">
        <v>32</v>
      </c>
      <c r="DA52" s="516" t="s">
        <v>32</v>
      </c>
      <c r="DB52" s="515" t="s">
        <v>32</v>
      </c>
      <c r="DC52" s="516" t="s">
        <v>32</v>
      </c>
      <c r="DD52" s="515" t="s">
        <v>32</v>
      </c>
      <c r="DE52" s="516" t="s">
        <v>32</v>
      </c>
      <c r="DF52" s="515" t="s">
        <v>32</v>
      </c>
      <c r="DG52" s="516" t="s">
        <v>32</v>
      </c>
      <c r="DH52" s="515" t="s">
        <v>32</v>
      </c>
      <c r="DI52" s="516" t="s">
        <v>32</v>
      </c>
      <c r="DJ52" s="515" t="s">
        <v>32</v>
      </c>
      <c r="DK52" s="516" t="s">
        <v>32</v>
      </c>
      <c r="DL52" s="515" t="s">
        <v>32</v>
      </c>
      <c r="DM52" s="516" t="s">
        <v>32</v>
      </c>
      <c r="DN52" s="515" t="s">
        <v>32</v>
      </c>
      <c r="DO52" s="516" t="s">
        <v>32</v>
      </c>
      <c r="DP52" s="515" t="s">
        <v>32</v>
      </c>
      <c r="DQ52" s="516" t="s">
        <v>32</v>
      </c>
      <c r="DR52" s="515" t="s">
        <v>32</v>
      </c>
      <c r="DS52" s="516" t="s">
        <v>32</v>
      </c>
      <c r="DT52" s="515" t="s">
        <v>32</v>
      </c>
      <c r="DU52" s="516" t="s">
        <v>32</v>
      </c>
      <c r="DV52" s="515" t="s">
        <v>32</v>
      </c>
      <c r="DW52" s="516" t="s">
        <v>32</v>
      </c>
      <c r="DX52" s="515" t="s">
        <v>32</v>
      </c>
      <c r="DY52" s="516" t="s">
        <v>32</v>
      </c>
      <c r="DZ52" s="515">
        <v>1</v>
      </c>
      <c r="EA52" s="516" t="s">
        <v>32</v>
      </c>
      <c r="EB52" s="515" t="s">
        <v>32</v>
      </c>
      <c r="EC52" s="516" t="s">
        <v>32</v>
      </c>
      <c r="ED52" s="515" t="s">
        <v>32</v>
      </c>
      <c r="EE52" s="516" t="s">
        <v>32</v>
      </c>
      <c r="EF52" s="515" t="s">
        <v>32</v>
      </c>
      <c r="EG52" s="516" t="s">
        <v>32</v>
      </c>
      <c r="EH52" s="515" t="s">
        <v>32</v>
      </c>
      <c r="EI52" s="516" t="s">
        <v>32</v>
      </c>
      <c r="EJ52" s="515" t="s">
        <v>32</v>
      </c>
      <c r="EK52" s="516" t="s">
        <v>32</v>
      </c>
      <c r="EL52" s="515" t="s">
        <v>32</v>
      </c>
      <c r="EM52" s="516" t="s">
        <v>32</v>
      </c>
      <c r="EN52" s="515" t="s">
        <v>32</v>
      </c>
      <c r="EO52" s="516" t="s">
        <v>32</v>
      </c>
      <c r="EP52" s="515" t="s">
        <v>32</v>
      </c>
      <c r="EQ52" s="516" t="s">
        <v>32</v>
      </c>
      <c r="ER52" s="515" t="s">
        <v>32</v>
      </c>
      <c r="ES52" s="516" t="s">
        <v>32</v>
      </c>
      <c r="ET52" s="515" t="s">
        <v>32</v>
      </c>
      <c r="EU52" s="516" t="s">
        <v>32</v>
      </c>
      <c r="EV52" s="515" t="s">
        <v>32</v>
      </c>
      <c r="EW52" s="516" t="s">
        <v>32</v>
      </c>
      <c r="EX52" s="515" t="s">
        <v>32</v>
      </c>
      <c r="EY52" s="516">
        <v>1</v>
      </c>
      <c r="EZ52" s="515" t="s">
        <v>32</v>
      </c>
      <c r="FA52" s="516" t="s">
        <v>32</v>
      </c>
      <c r="FB52" s="515" t="s">
        <v>32</v>
      </c>
      <c r="FC52" s="516" t="s">
        <v>32</v>
      </c>
      <c r="FD52" s="515" t="s">
        <v>32</v>
      </c>
      <c r="FE52" s="516" t="s">
        <v>32</v>
      </c>
      <c r="FF52" s="515" t="s">
        <v>32</v>
      </c>
      <c r="FG52" s="516" t="s">
        <v>32</v>
      </c>
      <c r="FH52" s="515" t="s">
        <v>32</v>
      </c>
      <c r="FI52" s="516" t="s">
        <v>32</v>
      </c>
      <c r="FJ52" s="515" t="s">
        <v>32</v>
      </c>
      <c r="FK52" s="516" t="s">
        <v>32</v>
      </c>
      <c r="FL52" s="515" t="s">
        <v>32</v>
      </c>
      <c r="FM52" s="516" t="s">
        <v>32</v>
      </c>
      <c r="FN52" s="515" t="s">
        <v>32</v>
      </c>
      <c r="FO52" s="516" t="s">
        <v>32</v>
      </c>
      <c r="FP52" s="515" t="s">
        <v>32</v>
      </c>
      <c r="FQ52" s="516" t="s">
        <v>32</v>
      </c>
      <c r="FR52" s="515" t="s">
        <v>32</v>
      </c>
      <c r="FS52" s="516" t="s">
        <v>32</v>
      </c>
      <c r="FT52" s="515" t="s">
        <v>32</v>
      </c>
      <c r="FU52" s="516" t="s">
        <v>32</v>
      </c>
      <c r="FV52" s="515" t="s">
        <v>32</v>
      </c>
      <c r="FW52" s="516" t="s">
        <v>32</v>
      </c>
      <c r="FX52" s="515" t="s">
        <v>32</v>
      </c>
      <c r="FY52" s="516" t="s">
        <v>32</v>
      </c>
      <c r="FZ52" s="554">
        <v>1</v>
      </c>
      <c r="GA52" s="516" t="s">
        <v>32</v>
      </c>
      <c r="GB52" s="515" t="s">
        <v>32</v>
      </c>
      <c r="GC52" s="516" t="s">
        <v>32</v>
      </c>
      <c r="GD52" s="515" t="s">
        <v>32</v>
      </c>
      <c r="GE52" s="516" t="s">
        <v>32</v>
      </c>
      <c r="GF52" s="515" t="s">
        <v>32</v>
      </c>
      <c r="GG52" s="516" t="s">
        <v>32</v>
      </c>
      <c r="GH52" s="515" t="s">
        <v>32</v>
      </c>
      <c r="GI52" s="516" t="s">
        <v>32</v>
      </c>
      <c r="GJ52" s="515" t="s">
        <v>32</v>
      </c>
      <c r="GK52" s="516" t="s">
        <v>32</v>
      </c>
      <c r="GL52" s="515" t="s">
        <v>32</v>
      </c>
      <c r="GM52" s="516" t="s">
        <v>32</v>
      </c>
      <c r="GN52" s="515" t="s">
        <v>32</v>
      </c>
      <c r="GO52" s="516" t="s">
        <v>32</v>
      </c>
      <c r="GP52" s="515" t="s">
        <v>32</v>
      </c>
      <c r="GQ52" s="516" t="s">
        <v>32</v>
      </c>
      <c r="GR52" s="515" t="s">
        <v>32</v>
      </c>
      <c r="GS52" s="516" t="s">
        <v>32</v>
      </c>
      <c r="GT52" s="515" t="s">
        <v>32</v>
      </c>
      <c r="GU52" s="516" t="s">
        <v>32</v>
      </c>
      <c r="GV52" s="515" t="s">
        <v>32</v>
      </c>
      <c r="GW52" s="516" t="s">
        <v>32</v>
      </c>
      <c r="GX52" s="515" t="s">
        <v>32</v>
      </c>
      <c r="GY52" s="516">
        <v>1</v>
      </c>
      <c r="GZ52" s="515" t="s">
        <v>32</v>
      </c>
      <c r="HA52" s="516" t="s">
        <v>32</v>
      </c>
      <c r="HB52" s="515" t="s">
        <v>32</v>
      </c>
      <c r="HC52" s="516" t="s">
        <v>32</v>
      </c>
      <c r="HD52" s="515" t="s">
        <v>32</v>
      </c>
      <c r="HE52" s="516" t="s">
        <v>32</v>
      </c>
      <c r="HF52" s="515" t="s">
        <v>32</v>
      </c>
      <c r="HG52" s="516" t="s">
        <v>32</v>
      </c>
      <c r="HH52" s="515" t="s">
        <v>32</v>
      </c>
      <c r="HI52" s="516" t="s">
        <v>32</v>
      </c>
      <c r="HJ52" s="515" t="s">
        <v>32</v>
      </c>
      <c r="HK52" s="516" t="s">
        <v>32</v>
      </c>
      <c r="HL52" s="515" t="s">
        <v>32</v>
      </c>
      <c r="HM52" s="516" t="s">
        <v>32</v>
      </c>
      <c r="HN52" s="515" t="s">
        <v>32</v>
      </c>
      <c r="HO52" s="516" t="s">
        <v>32</v>
      </c>
      <c r="HP52" s="515" t="s">
        <v>32</v>
      </c>
      <c r="HQ52" s="516" t="s">
        <v>32</v>
      </c>
      <c r="HR52" s="515" t="s">
        <v>32</v>
      </c>
      <c r="HS52" s="516" t="s">
        <v>32</v>
      </c>
      <c r="HT52" s="515" t="s">
        <v>32</v>
      </c>
      <c r="HU52" s="516" t="s">
        <v>32</v>
      </c>
      <c r="HV52" s="515" t="s">
        <v>32</v>
      </c>
      <c r="HW52" s="516" t="s">
        <v>32</v>
      </c>
      <c r="HX52" s="515" t="s">
        <v>32</v>
      </c>
      <c r="HY52" s="516" t="s">
        <v>32</v>
      </c>
      <c r="HZ52" s="515" t="s">
        <v>32</v>
      </c>
      <c r="IA52" s="516" t="s">
        <v>32</v>
      </c>
      <c r="IB52" s="515" t="s">
        <v>32</v>
      </c>
      <c r="IC52" s="516" t="s">
        <v>32</v>
      </c>
      <c r="ID52" s="515" t="s">
        <v>32</v>
      </c>
      <c r="IE52" s="516" t="s">
        <v>32</v>
      </c>
      <c r="IF52" s="515" t="s">
        <v>32</v>
      </c>
      <c r="IG52" s="516" t="s">
        <v>32</v>
      </c>
      <c r="IH52" s="515" t="s">
        <v>32</v>
      </c>
      <c r="II52" s="516" t="s">
        <v>32</v>
      </c>
      <c r="IJ52" s="421" t="s">
        <v>32</v>
      </c>
      <c r="IK52" s="516" t="s">
        <v>32</v>
      </c>
      <c r="IL52" s="515" t="s">
        <v>32</v>
      </c>
      <c r="IM52" s="516" t="s">
        <v>32</v>
      </c>
      <c r="IN52" s="421" t="s">
        <v>32</v>
      </c>
      <c r="IO52" s="516" t="s">
        <v>32</v>
      </c>
      <c r="IP52" s="515" t="s">
        <v>32</v>
      </c>
      <c r="IQ52" s="516" t="s">
        <v>32</v>
      </c>
      <c r="IR52" s="515" t="s">
        <v>32</v>
      </c>
      <c r="IS52" s="516" t="s">
        <v>32</v>
      </c>
      <c r="IT52" s="515" t="s">
        <v>32</v>
      </c>
      <c r="IU52" s="516" t="s">
        <v>32</v>
      </c>
      <c r="IV52" s="515" t="s">
        <v>32</v>
      </c>
      <c r="IW52" s="516" t="s">
        <v>32</v>
      </c>
      <c r="IX52" s="515" t="s">
        <v>32</v>
      </c>
      <c r="IY52" s="516" t="s">
        <v>32</v>
      </c>
      <c r="IZ52" s="515" t="s">
        <v>32</v>
      </c>
      <c r="JA52" s="516" t="s">
        <v>32</v>
      </c>
      <c r="JB52" s="60"/>
      <c r="JC52" s="61"/>
      <c r="JD52" s="7"/>
      <c r="JE52" s="7"/>
      <c r="JF52" s="29">
        <f t="shared" si="110"/>
        <v>12</v>
      </c>
      <c r="JG52" s="159" t="s">
        <v>226</v>
      </c>
      <c r="JH52" s="32" t="str">
        <f t="shared" si="111"/>
        <v>*</v>
      </c>
      <c r="JI52" s="33" t="str">
        <f t="shared" si="112"/>
        <v>*</v>
      </c>
      <c r="JJ52" s="32" t="str">
        <f t="shared" si="113"/>
        <v xml:space="preserve">حا ج محمدی- </v>
      </c>
      <c r="JK52" s="33" t="str">
        <f t="shared" si="114"/>
        <v>*</v>
      </c>
      <c r="JL52" s="32" t="str">
        <f t="shared" si="115"/>
        <v>*</v>
      </c>
      <c r="JM52" s="33" t="str">
        <f t="shared" si="116"/>
        <v>*</v>
      </c>
      <c r="JN52" s="32" t="str">
        <f t="shared" si="117"/>
        <v>*</v>
      </c>
      <c r="JO52" s="33" t="str">
        <f t="shared" si="118"/>
        <v>*</v>
      </c>
      <c r="JP52" s="32" t="str">
        <f t="shared" si="119"/>
        <v>*</v>
      </c>
      <c r="JQ52" s="33" t="str">
        <f t="shared" si="120"/>
        <v>*</v>
      </c>
      <c r="JR52" s="32" t="str">
        <f t="shared" si="121"/>
        <v>*</v>
      </c>
      <c r="JS52" s="33" t="str">
        <f t="shared" si="122"/>
        <v>*</v>
      </c>
      <c r="JT52" s="32" t="str">
        <f t="shared" si="123"/>
        <v>*</v>
      </c>
      <c r="JU52" s="33" t="str">
        <f t="shared" si="124"/>
        <v>*</v>
      </c>
      <c r="JV52" s="32" t="str">
        <f t="shared" si="125"/>
        <v>*</v>
      </c>
      <c r="JW52" s="33" t="str">
        <f t="shared" si="126"/>
        <v>*</v>
      </c>
      <c r="JX52" s="32" t="str">
        <f t="shared" si="127"/>
        <v xml:space="preserve">خوشروزاده- </v>
      </c>
      <c r="JY52" s="33" t="str">
        <f t="shared" si="128"/>
        <v>*</v>
      </c>
      <c r="JZ52" s="32" t="str">
        <f t="shared" si="129"/>
        <v>*</v>
      </c>
      <c r="KA52" s="33" t="str">
        <f t="shared" si="130"/>
        <v>*</v>
      </c>
      <c r="KB52" s="32" t="str">
        <f t="shared" si="131"/>
        <v>*</v>
      </c>
      <c r="KC52" s="33" t="str">
        <f t="shared" si="132"/>
        <v>*</v>
      </c>
      <c r="KD52" s="32" t="str">
        <f t="shared" si="133"/>
        <v>*</v>
      </c>
      <c r="KE52" s="33" t="str">
        <f t="shared" si="134"/>
        <v>*</v>
      </c>
      <c r="KF52" s="32" t="str">
        <f t="shared" si="135"/>
        <v>*</v>
      </c>
      <c r="KG52" s="33" t="str">
        <f t="shared" si="136"/>
        <v>*</v>
      </c>
      <c r="KH52" s="32" t="str">
        <f t="shared" si="137"/>
        <v>*</v>
      </c>
      <c r="KI52" s="33" t="str">
        <f t="shared" si="138"/>
        <v>*</v>
      </c>
      <c r="KJ52" s="32" t="str">
        <f t="shared" si="139"/>
        <v>*</v>
      </c>
      <c r="KK52" s="33" t="str">
        <f t="shared" si="140"/>
        <v>*</v>
      </c>
      <c r="KL52" s="32" t="str">
        <f t="shared" si="141"/>
        <v>*</v>
      </c>
      <c r="KM52" s="33" t="str">
        <f t="shared" si="142"/>
        <v>*</v>
      </c>
      <c r="KN52" s="32" t="str">
        <f t="shared" si="143"/>
        <v xml:space="preserve">حبیبی - </v>
      </c>
      <c r="KO52" s="33" t="str">
        <f t="shared" si="144"/>
        <v>حبیبی -</v>
      </c>
      <c r="KP52" s="32" t="str">
        <f t="shared" si="145"/>
        <v>*</v>
      </c>
      <c r="KQ52" s="33" t="str">
        <f t="shared" si="146"/>
        <v>*</v>
      </c>
      <c r="KR52" s="32" t="str">
        <f t="shared" si="147"/>
        <v xml:space="preserve">خورسند - </v>
      </c>
      <c r="KS52" s="33" t="str">
        <f t="shared" si="148"/>
        <v>*</v>
      </c>
      <c r="KT52" s="32" t="str">
        <f t="shared" si="149"/>
        <v>*</v>
      </c>
      <c r="KU52" s="33" t="str">
        <f t="shared" si="150"/>
        <v>*</v>
      </c>
      <c r="KV52" s="32" t="str">
        <f t="shared" si="151"/>
        <v>*</v>
      </c>
      <c r="KW52" s="33" t="str">
        <f t="shared" si="152"/>
        <v>*</v>
      </c>
      <c r="KX52" s="32" t="str">
        <f t="shared" si="153"/>
        <v>*</v>
      </c>
      <c r="KY52" s="32" t="str">
        <f t="shared" si="154"/>
        <v>*</v>
      </c>
      <c r="KZ52" s="32" t="str">
        <f t="shared" si="155"/>
        <v>*</v>
      </c>
      <c r="LA52" s="32" t="str">
        <f t="shared" si="156"/>
        <v>*</v>
      </c>
      <c r="LB52" s="20" t="str">
        <f t="shared" si="157"/>
        <v>*</v>
      </c>
      <c r="LC52" s="33" t="str">
        <f t="shared" si="158"/>
        <v>*</v>
      </c>
      <c r="LD52" s="20" t="str">
        <f t="shared" si="159"/>
        <v>*</v>
      </c>
      <c r="LE52" s="33" t="str">
        <f t="shared" si="160"/>
        <v>*</v>
      </c>
      <c r="LF52" s="20" t="str">
        <f t="shared" si="161"/>
        <v>*</v>
      </c>
      <c r="LG52" s="20" t="str">
        <f t="shared" si="162"/>
        <v>*</v>
      </c>
      <c r="LH52" s="20" t="str">
        <f t="shared" si="163"/>
        <v>*</v>
      </c>
      <c r="LI52" s="33" t="str">
        <f t="shared" si="164"/>
        <v>*</v>
      </c>
      <c r="LJ52" s="20" t="str">
        <f t="shared" si="165"/>
        <v>*</v>
      </c>
      <c r="LK52" s="33" t="str">
        <f t="shared" si="166"/>
        <v>*</v>
      </c>
      <c r="LL52" s="20" t="str">
        <f t="shared" si="167"/>
        <v>*</v>
      </c>
      <c r="LM52" s="33" t="str">
        <f t="shared" si="168"/>
        <v>*</v>
      </c>
      <c r="LN52" s="20" t="str">
        <f t="shared" si="169"/>
        <v>*</v>
      </c>
      <c r="LO52" s="33" t="str">
        <f t="shared" si="170"/>
        <v>*</v>
      </c>
      <c r="LP52" s="20" t="str">
        <f t="shared" si="171"/>
        <v>*</v>
      </c>
      <c r="LQ52" s="20" t="str">
        <f t="shared" si="172"/>
        <v>*</v>
      </c>
      <c r="LR52" s="20" t="str">
        <f t="shared" si="173"/>
        <v>*</v>
      </c>
      <c r="LS52" s="20" t="str">
        <f t="shared" si="174"/>
        <v>*</v>
      </c>
      <c r="LT52" s="20" t="str">
        <f t="shared" si="175"/>
        <v>*</v>
      </c>
      <c r="LU52" s="20" t="str">
        <f t="shared" si="176"/>
        <v>*</v>
      </c>
      <c r="LV52" s="20" t="str">
        <f t="shared" si="177"/>
        <v>*</v>
      </c>
      <c r="LW52" s="20" t="str">
        <f t="shared" si="178"/>
        <v>*</v>
      </c>
      <c r="LX52" s="20" t="str">
        <f t="shared" si="179"/>
        <v>*</v>
      </c>
      <c r="LY52" s="20" t="str">
        <f t="shared" si="180"/>
        <v>*</v>
      </c>
      <c r="LZ52" s="20" t="str">
        <f t="shared" si="181"/>
        <v>*</v>
      </c>
      <c r="MA52" s="33" t="str">
        <f t="shared" si="182"/>
        <v>*</v>
      </c>
      <c r="MB52" s="20" t="str">
        <f t="shared" si="183"/>
        <v>کاظمی-</v>
      </c>
      <c r="MC52" s="33" t="str">
        <f t="shared" si="184"/>
        <v>*</v>
      </c>
      <c r="MD52" s="20" t="str">
        <f t="shared" si="185"/>
        <v>*</v>
      </c>
      <c r="ME52" s="33" t="str">
        <f t="shared" si="186"/>
        <v>*</v>
      </c>
      <c r="MF52" s="20" t="str">
        <f t="shared" si="187"/>
        <v>*</v>
      </c>
      <c r="MG52" s="33" t="str">
        <f t="shared" si="188"/>
        <v>*</v>
      </c>
      <c r="MH52" s="20" t="str">
        <f t="shared" si="189"/>
        <v>*</v>
      </c>
      <c r="MI52" s="33" t="str">
        <f t="shared" si="190"/>
        <v>*</v>
      </c>
      <c r="MJ52" s="20" t="str">
        <f t="shared" si="191"/>
        <v>*</v>
      </c>
      <c r="MK52" s="33" t="str">
        <f t="shared" si="192"/>
        <v>*</v>
      </c>
      <c r="ML52" s="20" t="str">
        <f t="shared" si="193"/>
        <v>*</v>
      </c>
      <c r="MM52" s="33" t="str">
        <f t="shared" si="194"/>
        <v>*</v>
      </c>
      <c r="MN52" s="20" t="str">
        <f t="shared" si="195"/>
        <v>*</v>
      </c>
      <c r="MO52" s="33" t="str">
        <f t="shared" si="196"/>
        <v>*</v>
      </c>
      <c r="MP52" s="20" t="str">
        <f t="shared" si="197"/>
        <v>*</v>
      </c>
      <c r="MQ52" s="33" t="str">
        <f t="shared" si="198"/>
        <v>*</v>
      </c>
      <c r="MR52" s="20" t="str">
        <f t="shared" si="199"/>
        <v>*</v>
      </c>
      <c r="MS52" s="33" t="str">
        <f t="shared" si="200"/>
        <v>*</v>
      </c>
      <c r="MT52" s="20" t="str">
        <f t="shared" si="201"/>
        <v>*</v>
      </c>
      <c r="MU52" s="33" t="str">
        <f t="shared" si="202"/>
        <v>*</v>
      </c>
      <c r="MV52" s="175" t="str">
        <f t="shared" si="203"/>
        <v>*</v>
      </c>
      <c r="MW52" s="176" t="str">
        <f t="shared" si="204"/>
        <v>*</v>
      </c>
      <c r="MX52" s="175" t="str">
        <f t="shared" si="205"/>
        <v>*</v>
      </c>
      <c r="MY52" s="176" t="str">
        <f t="shared" si="206"/>
        <v>*</v>
      </c>
      <c r="MZ52" s="175" t="str">
        <f t="shared" si="305"/>
        <v>*</v>
      </c>
      <c r="NA52" s="175" t="str">
        <f t="shared" si="306"/>
        <v>منفرد-</v>
      </c>
      <c r="NB52" s="175" t="str">
        <f t="shared" si="307"/>
        <v>*</v>
      </c>
      <c r="NC52" s="175" t="str">
        <f t="shared" si="308"/>
        <v>*</v>
      </c>
      <c r="ND52" s="176" t="str">
        <f t="shared" si="309"/>
        <v>*</v>
      </c>
      <c r="NE52" s="176" t="str">
        <f t="shared" si="310"/>
        <v>*</v>
      </c>
      <c r="NF52" s="176" t="str">
        <f t="shared" si="311"/>
        <v>*</v>
      </c>
      <c r="NG52" s="176" t="str">
        <f t="shared" si="312"/>
        <v>*</v>
      </c>
      <c r="NH52" s="175" t="str">
        <f t="shared" si="209"/>
        <v>*</v>
      </c>
      <c r="NI52" s="176" t="str">
        <f t="shared" si="210"/>
        <v>*</v>
      </c>
      <c r="NJ52" s="175" t="str">
        <f t="shared" si="211"/>
        <v>*</v>
      </c>
      <c r="NK52" s="176" t="str">
        <f t="shared" si="212"/>
        <v>*</v>
      </c>
      <c r="NL52" s="175" t="str">
        <f t="shared" si="213"/>
        <v>*</v>
      </c>
      <c r="NM52" s="176" t="str">
        <f t="shared" si="214"/>
        <v>*</v>
      </c>
      <c r="NN52" s="175" t="str">
        <f t="shared" si="215"/>
        <v>*</v>
      </c>
      <c r="NO52" s="176" t="str">
        <f t="shared" si="216"/>
        <v>*</v>
      </c>
      <c r="NP52" s="175" t="str">
        <f t="shared" si="217"/>
        <v>*</v>
      </c>
      <c r="NQ52" s="176" t="str">
        <f t="shared" si="218"/>
        <v>*</v>
      </c>
      <c r="NR52" s="175" t="str">
        <f t="shared" si="219"/>
        <v>*</v>
      </c>
      <c r="NS52" s="176" t="str">
        <f t="shared" si="220"/>
        <v>*</v>
      </c>
      <c r="NT52" s="175" t="str">
        <f t="shared" si="221"/>
        <v>*</v>
      </c>
      <c r="NU52" s="176" t="str">
        <f t="shared" si="222"/>
        <v>*</v>
      </c>
      <c r="NV52" s="175" t="str">
        <f t="shared" si="223"/>
        <v>*</v>
      </c>
      <c r="NW52" s="176" t="str">
        <f t="shared" si="224"/>
        <v>*</v>
      </c>
      <c r="NX52" s="175" t="str">
        <f t="shared" si="225"/>
        <v>*</v>
      </c>
      <c r="NY52" s="176" t="str">
        <f t="shared" si="226"/>
        <v>*</v>
      </c>
      <c r="NZ52" s="175" t="str">
        <f t="shared" si="227"/>
        <v>*</v>
      </c>
      <c r="OA52" s="176" t="str">
        <f t="shared" si="228"/>
        <v>*</v>
      </c>
      <c r="OB52" s="175" t="str">
        <f t="shared" si="229"/>
        <v>محبوبی-</v>
      </c>
      <c r="OC52" s="175" t="str">
        <f t="shared" si="313"/>
        <v>*</v>
      </c>
      <c r="OD52" s="175" t="str">
        <f t="shared" si="230"/>
        <v>*</v>
      </c>
      <c r="OE52" s="175" t="str">
        <f t="shared" si="231"/>
        <v>*</v>
      </c>
      <c r="OF52" s="175" t="str">
        <f t="shared" si="232"/>
        <v>*</v>
      </c>
      <c r="OG52" s="176" t="str">
        <f t="shared" si="233"/>
        <v>*</v>
      </c>
      <c r="OH52" s="175" t="str">
        <f t="shared" si="234"/>
        <v>*</v>
      </c>
      <c r="OI52" s="176" t="str">
        <f t="shared" si="235"/>
        <v>*</v>
      </c>
      <c r="OJ52" s="175" t="str">
        <f t="shared" si="236"/>
        <v>*</v>
      </c>
      <c r="OK52" s="176" t="str">
        <f t="shared" si="314"/>
        <v>*</v>
      </c>
      <c r="OL52" s="175" t="str">
        <f t="shared" si="315"/>
        <v>*</v>
      </c>
      <c r="OM52" s="176" t="str">
        <f t="shared" si="316"/>
        <v>*</v>
      </c>
      <c r="ON52" s="175" t="str">
        <f t="shared" si="317"/>
        <v>*</v>
      </c>
      <c r="OO52" s="176" t="str">
        <f t="shared" si="318"/>
        <v>*</v>
      </c>
      <c r="OP52" s="175" t="str">
        <f t="shared" si="319"/>
        <v>*</v>
      </c>
      <c r="OQ52" s="176" t="str">
        <f t="shared" si="320"/>
        <v>*</v>
      </c>
      <c r="OR52" s="29">
        <f t="shared" si="239"/>
        <v>12</v>
      </c>
      <c r="OS52" s="30" t="str">
        <f t="shared" si="329"/>
        <v>پنجشنبه</v>
      </c>
      <c r="OT52" s="20" t="str">
        <f t="shared" si="321"/>
        <v>*</v>
      </c>
      <c r="OU52" s="20" t="str">
        <f t="shared" si="322"/>
        <v>*</v>
      </c>
      <c r="OV52" s="20" t="str">
        <f t="shared" si="323"/>
        <v>*</v>
      </c>
      <c r="OW52" s="20" t="str">
        <f t="shared" si="324"/>
        <v>*</v>
      </c>
      <c r="OX52" s="20" t="str">
        <f t="shared" si="325"/>
        <v>*</v>
      </c>
      <c r="OY52" s="20" t="str">
        <f t="shared" si="328"/>
        <v>*</v>
      </c>
      <c r="OZ52" s="20" t="str">
        <f t="shared" si="326"/>
        <v>*</v>
      </c>
      <c r="PA52" s="20" t="str">
        <f t="shared" si="327"/>
        <v>حیدری-</v>
      </c>
      <c r="PB52" s="20" t="str">
        <f t="shared" si="242"/>
        <v>*</v>
      </c>
      <c r="PC52" s="33" t="str">
        <f t="shared" si="243"/>
        <v>*</v>
      </c>
      <c r="PD52" s="20" t="str">
        <f t="shared" si="244"/>
        <v>*</v>
      </c>
      <c r="PE52" s="33" t="str">
        <f t="shared" si="245"/>
        <v>*</v>
      </c>
      <c r="PF52" s="20" t="str">
        <f t="shared" si="246"/>
        <v>*</v>
      </c>
      <c r="PG52" s="33" t="str">
        <f t="shared" si="247"/>
        <v>*</v>
      </c>
      <c r="PH52" s="20" t="str">
        <f t="shared" si="248"/>
        <v>*</v>
      </c>
      <c r="PI52" s="33" t="str">
        <f t="shared" si="249"/>
        <v>*</v>
      </c>
      <c r="PJ52" s="20" t="str">
        <f t="shared" si="250"/>
        <v>*</v>
      </c>
      <c r="PK52" s="33" t="str">
        <f t="shared" si="251"/>
        <v>*</v>
      </c>
      <c r="PL52" s="20" t="str">
        <f t="shared" si="252"/>
        <v>*</v>
      </c>
      <c r="PM52" s="33" t="str">
        <f t="shared" si="253"/>
        <v>*</v>
      </c>
      <c r="PN52" s="20" t="str">
        <f t="shared" si="254"/>
        <v>*</v>
      </c>
      <c r="PO52" s="33" t="str">
        <f t="shared" si="255"/>
        <v>*</v>
      </c>
      <c r="PP52" s="20" t="str">
        <f t="shared" si="256"/>
        <v>*</v>
      </c>
      <c r="PQ52" s="33" t="str">
        <f t="shared" si="257"/>
        <v>*</v>
      </c>
      <c r="PR52" s="20" t="str">
        <f t="shared" si="258"/>
        <v>*</v>
      </c>
      <c r="PS52" s="33" t="str">
        <f t="shared" si="259"/>
        <v>*</v>
      </c>
      <c r="PT52" s="20" t="str">
        <f t="shared" si="260"/>
        <v>*</v>
      </c>
      <c r="PU52" s="33" t="str">
        <f t="shared" si="261"/>
        <v>*</v>
      </c>
      <c r="PV52" s="20" t="str">
        <f t="shared" si="262"/>
        <v>*</v>
      </c>
      <c r="PW52" s="33" t="str">
        <f t="shared" si="263"/>
        <v>*</v>
      </c>
      <c r="PX52" s="20" t="str">
        <f t="shared" si="264"/>
        <v>*</v>
      </c>
      <c r="PY52" s="33" t="str">
        <f t="shared" si="265"/>
        <v>*</v>
      </c>
      <c r="PZ52" s="20" t="str">
        <f t="shared" si="266"/>
        <v>*</v>
      </c>
      <c r="QA52" s="33" t="str">
        <f t="shared" si="267"/>
        <v>*</v>
      </c>
      <c r="QB52" s="20" t="str">
        <f t="shared" si="268"/>
        <v>*</v>
      </c>
      <c r="QC52" s="33" t="str">
        <f t="shared" si="269"/>
        <v>*</v>
      </c>
      <c r="QD52" s="20" t="str">
        <f t="shared" si="270"/>
        <v>*</v>
      </c>
      <c r="QE52" s="33" t="str">
        <f t="shared" si="271"/>
        <v>*</v>
      </c>
      <c r="QF52" s="20" t="str">
        <f t="shared" si="272"/>
        <v>*</v>
      </c>
      <c r="QG52" s="33" t="str">
        <f t="shared" si="273"/>
        <v>*</v>
      </c>
      <c r="QH52" s="20" t="str">
        <f t="shared" si="274"/>
        <v>*</v>
      </c>
      <c r="QI52" s="33" t="str">
        <f t="shared" si="275"/>
        <v>*</v>
      </c>
      <c r="QJ52" s="20" t="str">
        <f t="shared" si="276"/>
        <v>*</v>
      </c>
      <c r="QK52" s="33" t="str">
        <f t="shared" si="277"/>
        <v>*</v>
      </c>
      <c r="QL52" s="20" t="str">
        <f t="shared" si="278"/>
        <v>*</v>
      </c>
      <c r="QM52" s="33" t="str">
        <f t="shared" si="279"/>
        <v>*</v>
      </c>
      <c r="QN52" s="20" t="str">
        <f t="shared" si="280"/>
        <v>*</v>
      </c>
      <c r="QO52" s="33" t="str">
        <f t="shared" si="281"/>
        <v>*</v>
      </c>
      <c r="QP52" s="20" t="str">
        <f t="shared" si="282"/>
        <v>*</v>
      </c>
      <c r="QQ52" s="33" t="str">
        <f t="shared" si="283"/>
        <v>*</v>
      </c>
      <c r="QR52" s="20" t="str">
        <f t="shared" si="284"/>
        <v>*</v>
      </c>
      <c r="QS52" s="33" t="str">
        <f t="shared" si="285"/>
        <v>*</v>
      </c>
      <c r="QT52" s="20" t="str">
        <f t="shared" si="286"/>
        <v>*</v>
      </c>
      <c r="QU52" s="33" t="str">
        <f t="shared" si="287"/>
        <v>*</v>
      </c>
      <c r="QV52" s="20" t="str">
        <f t="shared" si="288"/>
        <v>*</v>
      </c>
      <c r="QW52" s="33" t="str">
        <f t="shared" si="289"/>
        <v>*</v>
      </c>
      <c r="QX52" s="21" t="str">
        <f t="shared" si="290"/>
        <v>*</v>
      </c>
      <c r="QY52" s="21" t="str">
        <f t="shared" si="291"/>
        <v>*</v>
      </c>
      <c r="QZ52" s="20" t="str">
        <f t="shared" si="292"/>
        <v>*</v>
      </c>
      <c r="RA52" s="33" t="str">
        <f t="shared" si="293"/>
        <v>*</v>
      </c>
      <c r="RB52" s="33"/>
      <c r="RC52" s="7"/>
      <c r="RD52" s="337">
        <f t="shared" si="294"/>
        <v>12</v>
      </c>
      <c r="RE52" s="30" t="str">
        <f t="shared" si="330"/>
        <v>پنجشنبه</v>
      </c>
      <c r="RF52" s="63" t="s">
        <v>33</v>
      </c>
      <c r="RG52" s="118" t="str">
        <f t="shared" si="295"/>
        <v>*حا ج محمدی- ******خوشروزاده- *******حبیبی - *خورسند - ***********کاظمی-****************محبوبی-*********</v>
      </c>
      <c r="RH52" s="119"/>
      <c r="RI52" s="122">
        <v>12</v>
      </c>
      <c r="RJ52" s="121" t="str">
        <f t="shared" si="296"/>
        <v>****************حبیبی -***********************منفرد-***********حیدری-****</v>
      </c>
      <c r="RK52" s="104"/>
      <c r="RL52" s="337">
        <v>12</v>
      </c>
      <c r="RM52" s="29">
        <f t="shared" si="297"/>
        <v>12</v>
      </c>
      <c r="RN52" s="30" t="str">
        <f t="shared" si="331"/>
        <v>پنجشنبه</v>
      </c>
      <c r="RO52" s="729" t="str">
        <f t="shared" si="298"/>
        <v>*************************************</v>
      </c>
      <c r="RP52" s="731"/>
      <c r="RQ52" s="64" t="s">
        <v>34</v>
      </c>
      <c r="RR52" s="729" t="str">
        <f t="shared" si="299"/>
        <v>**************************************</v>
      </c>
      <c r="RS52" s="730"/>
      <c r="RT52" s="1"/>
      <c r="RU52" s="1"/>
      <c r="RV52" s="29">
        <f t="shared" si="300"/>
        <v>12</v>
      </c>
      <c r="RW52" s="30" t="str">
        <f t="shared" si="301"/>
        <v>پنجشنبه</v>
      </c>
      <c r="RX52" s="764" t="str">
        <f t="shared" si="302"/>
        <v>***************************************</v>
      </c>
      <c r="RY52" s="731"/>
      <c r="RZ52" s="64"/>
      <c r="SA52" s="729" t="str">
        <f t="shared" si="303"/>
        <v>***حیدری-*******************************</v>
      </c>
      <c r="SB52" s="730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</row>
    <row r="53" spans="1:507" s="2" customFormat="1" ht="72" customHeight="1" thickTop="1" thickBot="1">
      <c r="A53" s="385" t="s">
        <v>205</v>
      </c>
      <c r="B53" s="386" t="s">
        <v>153</v>
      </c>
      <c r="C53" s="387"/>
      <c r="D53" s="388"/>
      <c r="E53" s="318" t="s">
        <v>119</v>
      </c>
      <c r="F53" s="331" t="s">
        <v>156</v>
      </c>
      <c r="G53" s="572" t="s">
        <v>194</v>
      </c>
      <c r="H53" s="573"/>
      <c r="I53" s="573"/>
      <c r="J53" s="574"/>
      <c r="K53" s="583" t="s">
        <v>186</v>
      </c>
      <c r="L53" s="583"/>
      <c r="M53" s="583"/>
      <c r="N53" s="595" t="s">
        <v>195</v>
      </c>
      <c r="O53" s="595"/>
      <c r="P53" s="595"/>
      <c r="Q53" s="595" t="s">
        <v>196</v>
      </c>
      <c r="R53" s="595"/>
      <c r="S53" s="596"/>
      <c r="T53" s="592" t="s">
        <v>203</v>
      </c>
      <c r="U53" s="593"/>
      <c r="V53" s="593"/>
      <c r="W53" s="594"/>
      <c r="X53" s="589" t="s">
        <v>200</v>
      </c>
      <c r="Y53" s="590"/>
      <c r="Z53" s="590"/>
      <c r="AA53" s="590"/>
      <c r="AB53" s="591"/>
      <c r="AC53" s="603" t="str">
        <f>RO46</f>
        <v>*************************************</v>
      </c>
      <c r="AD53" s="603"/>
      <c r="AE53" s="603"/>
      <c r="AF53" s="603"/>
      <c r="AG53" s="603"/>
      <c r="AH53" s="603"/>
      <c r="AI53" s="604"/>
      <c r="AJ53" s="605"/>
      <c r="AK53" s="605"/>
      <c r="AL53" s="605"/>
      <c r="AM53" s="605"/>
      <c r="AN53" s="605"/>
      <c r="AO53" s="605"/>
      <c r="AP53" s="605"/>
      <c r="AQ53" s="605"/>
      <c r="AR53" s="606"/>
      <c r="AS53" s="617"/>
      <c r="AT53" s="618"/>
      <c r="AU53" s="618"/>
      <c r="AV53" s="618"/>
      <c r="AW53" s="618"/>
      <c r="AX53" s="619"/>
      <c r="AY53" s="1"/>
      <c r="AZ53" s="1"/>
      <c r="BA53" s="1"/>
      <c r="BB53" s="29">
        <f t="shared" si="304"/>
        <v>13</v>
      </c>
      <c r="BC53" s="159" t="s">
        <v>38</v>
      </c>
      <c r="BD53" s="515" t="s">
        <v>32</v>
      </c>
      <c r="BE53" s="516" t="s">
        <v>32</v>
      </c>
      <c r="BF53" s="515">
        <v>1</v>
      </c>
      <c r="BG53" s="516" t="s">
        <v>32</v>
      </c>
      <c r="BH53" s="515" t="s">
        <v>32</v>
      </c>
      <c r="BI53" s="516" t="s">
        <v>32</v>
      </c>
      <c r="BJ53" s="515" t="s">
        <v>32</v>
      </c>
      <c r="BK53" s="516" t="s">
        <v>32</v>
      </c>
      <c r="BL53" s="515" t="s">
        <v>32</v>
      </c>
      <c r="BM53" s="516" t="s">
        <v>32</v>
      </c>
      <c r="BN53" s="515" t="s">
        <v>32</v>
      </c>
      <c r="BO53" s="516" t="s">
        <v>32</v>
      </c>
      <c r="BP53" s="515" t="s">
        <v>32</v>
      </c>
      <c r="BQ53" s="516" t="s">
        <v>32</v>
      </c>
      <c r="BR53" s="515" t="s">
        <v>32</v>
      </c>
      <c r="BS53" s="516" t="s">
        <v>32</v>
      </c>
      <c r="BT53" s="515">
        <v>1</v>
      </c>
      <c r="BU53" s="516" t="s">
        <v>32</v>
      </c>
      <c r="BV53" s="515" t="s">
        <v>32</v>
      </c>
      <c r="BW53" s="516" t="s">
        <v>32</v>
      </c>
      <c r="BX53" s="515" t="s">
        <v>32</v>
      </c>
      <c r="BY53" s="516" t="s">
        <v>32</v>
      </c>
      <c r="BZ53" s="515" t="s">
        <v>32</v>
      </c>
      <c r="CA53" s="516" t="s">
        <v>32</v>
      </c>
      <c r="CB53" s="515" t="s">
        <v>32</v>
      </c>
      <c r="CC53" s="516" t="s">
        <v>32</v>
      </c>
      <c r="CD53" s="515" t="s">
        <v>32</v>
      </c>
      <c r="CE53" s="516" t="s">
        <v>32</v>
      </c>
      <c r="CF53" s="515">
        <v>1</v>
      </c>
      <c r="CG53" s="516" t="s">
        <v>32</v>
      </c>
      <c r="CH53" s="515" t="s">
        <v>32</v>
      </c>
      <c r="CI53" s="516" t="s">
        <v>32</v>
      </c>
      <c r="CJ53" s="515" t="s">
        <v>32</v>
      </c>
      <c r="CK53" s="516" t="s">
        <v>32</v>
      </c>
      <c r="CL53" s="515" t="s">
        <v>32</v>
      </c>
      <c r="CM53" s="516" t="s">
        <v>32</v>
      </c>
      <c r="CN53" s="515">
        <v>1</v>
      </c>
      <c r="CO53" s="516" t="s">
        <v>32</v>
      </c>
      <c r="CP53" s="515" t="s">
        <v>32</v>
      </c>
      <c r="CQ53" s="516" t="s">
        <v>32</v>
      </c>
      <c r="CR53" s="515" t="s">
        <v>32</v>
      </c>
      <c r="CS53" s="516" t="s">
        <v>32</v>
      </c>
      <c r="CT53" s="515" t="s">
        <v>32</v>
      </c>
      <c r="CU53" s="516" t="s">
        <v>32</v>
      </c>
      <c r="CV53" s="515" t="s">
        <v>32</v>
      </c>
      <c r="CW53" s="516" t="s">
        <v>32</v>
      </c>
      <c r="CX53" s="515" t="s">
        <v>32</v>
      </c>
      <c r="CY53" s="516" t="s">
        <v>32</v>
      </c>
      <c r="CZ53" s="515" t="s">
        <v>32</v>
      </c>
      <c r="DA53" s="516" t="s">
        <v>32</v>
      </c>
      <c r="DB53" s="515" t="s">
        <v>32</v>
      </c>
      <c r="DC53" s="516" t="s">
        <v>32</v>
      </c>
      <c r="DD53" s="515" t="s">
        <v>32</v>
      </c>
      <c r="DE53" s="516" t="s">
        <v>32</v>
      </c>
      <c r="DF53" s="515" t="s">
        <v>32</v>
      </c>
      <c r="DG53" s="516" t="s">
        <v>32</v>
      </c>
      <c r="DH53" s="515" t="s">
        <v>32</v>
      </c>
      <c r="DI53" s="516" t="s">
        <v>32</v>
      </c>
      <c r="DJ53" s="515" t="s">
        <v>32</v>
      </c>
      <c r="DK53" s="516" t="s">
        <v>32</v>
      </c>
      <c r="DL53" s="515" t="s">
        <v>32</v>
      </c>
      <c r="DM53" s="516" t="s">
        <v>32</v>
      </c>
      <c r="DN53" s="515" t="s">
        <v>32</v>
      </c>
      <c r="DO53" s="516" t="s">
        <v>32</v>
      </c>
      <c r="DP53" s="515" t="s">
        <v>32</v>
      </c>
      <c r="DQ53" s="516" t="s">
        <v>32</v>
      </c>
      <c r="DR53" s="515" t="s">
        <v>32</v>
      </c>
      <c r="DS53" s="516" t="s">
        <v>32</v>
      </c>
      <c r="DT53" s="515" t="s">
        <v>32</v>
      </c>
      <c r="DU53" s="516" t="s">
        <v>32</v>
      </c>
      <c r="DV53" s="515" t="s">
        <v>32</v>
      </c>
      <c r="DW53" s="516" t="s">
        <v>32</v>
      </c>
      <c r="DX53" s="515" t="s">
        <v>32</v>
      </c>
      <c r="DY53" s="516" t="s">
        <v>32</v>
      </c>
      <c r="DZ53" s="515">
        <v>1</v>
      </c>
      <c r="EA53" s="516" t="s">
        <v>32</v>
      </c>
      <c r="EB53" s="515" t="s">
        <v>32</v>
      </c>
      <c r="EC53" s="516" t="s">
        <v>32</v>
      </c>
      <c r="ED53" s="515" t="s">
        <v>32</v>
      </c>
      <c r="EE53" s="516" t="s">
        <v>32</v>
      </c>
      <c r="EF53" s="515" t="s">
        <v>32</v>
      </c>
      <c r="EG53" s="516" t="s">
        <v>32</v>
      </c>
      <c r="EH53" s="515" t="s">
        <v>32</v>
      </c>
      <c r="EI53" s="516" t="s">
        <v>32</v>
      </c>
      <c r="EJ53" s="515" t="s">
        <v>32</v>
      </c>
      <c r="EK53" s="516" t="s">
        <v>32</v>
      </c>
      <c r="EL53" s="515" t="s">
        <v>32</v>
      </c>
      <c r="EM53" s="516" t="s">
        <v>32</v>
      </c>
      <c r="EN53" s="515" t="s">
        <v>32</v>
      </c>
      <c r="EO53" s="516" t="s">
        <v>32</v>
      </c>
      <c r="EP53" s="515" t="s">
        <v>32</v>
      </c>
      <c r="EQ53" s="516" t="s">
        <v>32</v>
      </c>
      <c r="ER53" s="515" t="s">
        <v>32</v>
      </c>
      <c r="ES53" s="516" t="s">
        <v>32</v>
      </c>
      <c r="ET53" s="515" t="s">
        <v>32</v>
      </c>
      <c r="EU53" s="516" t="s">
        <v>32</v>
      </c>
      <c r="EV53" s="515" t="s">
        <v>32</v>
      </c>
      <c r="EW53" s="516" t="s">
        <v>32</v>
      </c>
      <c r="EX53" s="515" t="s">
        <v>32</v>
      </c>
      <c r="EY53" s="516">
        <v>1</v>
      </c>
      <c r="EZ53" s="515" t="s">
        <v>32</v>
      </c>
      <c r="FA53" s="516" t="s">
        <v>32</v>
      </c>
      <c r="FB53" s="515" t="s">
        <v>32</v>
      </c>
      <c r="FC53" s="516" t="s">
        <v>32</v>
      </c>
      <c r="FD53" s="515" t="s">
        <v>32</v>
      </c>
      <c r="FE53" s="516" t="s">
        <v>32</v>
      </c>
      <c r="FF53" s="515" t="s">
        <v>32</v>
      </c>
      <c r="FG53" s="516" t="s">
        <v>32</v>
      </c>
      <c r="FH53" s="515" t="s">
        <v>32</v>
      </c>
      <c r="FI53" s="516" t="s">
        <v>32</v>
      </c>
      <c r="FJ53" s="515" t="s">
        <v>32</v>
      </c>
      <c r="FK53" s="516" t="s">
        <v>32</v>
      </c>
      <c r="FL53" s="515" t="s">
        <v>32</v>
      </c>
      <c r="FM53" s="516" t="s">
        <v>32</v>
      </c>
      <c r="FN53" s="515" t="s">
        <v>32</v>
      </c>
      <c r="FO53" s="516" t="s">
        <v>32</v>
      </c>
      <c r="FP53" s="515" t="s">
        <v>32</v>
      </c>
      <c r="FQ53" s="516" t="s">
        <v>32</v>
      </c>
      <c r="FR53" s="515" t="s">
        <v>32</v>
      </c>
      <c r="FS53" s="516" t="s">
        <v>32</v>
      </c>
      <c r="FT53" s="515" t="s">
        <v>32</v>
      </c>
      <c r="FU53" s="516" t="s">
        <v>32</v>
      </c>
      <c r="FV53" s="515" t="s">
        <v>32</v>
      </c>
      <c r="FW53" s="516" t="s">
        <v>32</v>
      </c>
      <c r="FX53" s="515" t="s">
        <v>32</v>
      </c>
      <c r="FY53" s="516" t="s">
        <v>32</v>
      </c>
      <c r="FZ53" s="554">
        <v>1</v>
      </c>
      <c r="GA53" s="516" t="s">
        <v>32</v>
      </c>
      <c r="GB53" s="515" t="s">
        <v>32</v>
      </c>
      <c r="GC53" s="516" t="s">
        <v>32</v>
      </c>
      <c r="GD53" s="515" t="s">
        <v>32</v>
      </c>
      <c r="GE53" s="516" t="s">
        <v>32</v>
      </c>
      <c r="GF53" s="515" t="s">
        <v>32</v>
      </c>
      <c r="GG53" s="516" t="s">
        <v>32</v>
      </c>
      <c r="GH53" s="515" t="s">
        <v>32</v>
      </c>
      <c r="GI53" s="516" t="s">
        <v>32</v>
      </c>
      <c r="GJ53" s="515" t="s">
        <v>32</v>
      </c>
      <c r="GK53" s="516" t="s">
        <v>32</v>
      </c>
      <c r="GL53" s="515" t="s">
        <v>32</v>
      </c>
      <c r="GM53" s="516" t="s">
        <v>32</v>
      </c>
      <c r="GN53" s="515" t="s">
        <v>32</v>
      </c>
      <c r="GO53" s="516" t="s">
        <v>32</v>
      </c>
      <c r="GP53" s="515" t="s">
        <v>32</v>
      </c>
      <c r="GQ53" s="516" t="s">
        <v>32</v>
      </c>
      <c r="GR53" s="515" t="s">
        <v>32</v>
      </c>
      <c r="GS53" s="516" t="s">
        <v>32</v>
      </c>
      <c r="GT53" s="515" t="s">
        <v>32</v>
      </c>
      <c r="GU53" s="516" t="s">
        <v>32</v>
      </c>
      <c r="GV53" s="515" t="s">
        <v>32</v>
      </c>
      <c r="GW53" s="516" t="s">
        <v>32</v>
      </c>
      <c r="GX53" s="515" t="s">
        <v>32</v>
      </c>
      <c r="GY53" s="516">
        <v>1</v>
      </c>
      <c r="GZ53" s="515" t="s">
        <v>32</v>
      </c>
      <c r="HA53" s="516" t="s">
        <v>32</v>
      </c>
      <c r="HB53" s="515" t="s">
        <v>32</v>
      </c>
      <c r="HC53" s="516" t="s">
        <v>32</v>
      </c>
      <c r="HD53" s="515" t="s">
        <v>32</v>
      </c>
      <c r="HE53" s="516" t="s">
        <v>32</v>
      </c>
      <c r="HF53" s="515" t="s">
        <v>32</v>
      </c>
      <c r="HG53" s="516" t="s">
        <v>32</v>
      </c>
      <c r="HH53" s="515" t="s">
        <v>32</v>
      </c>
      <c r="HI53" s="516" t="s">
        <v>32</v>
      </c>
      <c r="HJ53" s="515" t="s">
        <v>32</v>
      </c>
      <c r="HK53" s="516" t="s">
        <v>32</v>
      </c>
      <c r="HL53" s="515" t="s">
        <v>32</v>
      </c>
      <c r="HM53" s="516" t="s">
        <v>32</v>
      </c>
      <c r="HN53" s="515" t="s">
        <v>32</v>
      </c>
      <c r="HO53" s="516" t="s">
        <v>32</v>
      </c>
      <c r="HP53" s="515" t="s">
        <v>32</v>
      </c>
      <c r="HQ53" s="516" t="s">
        <v>32</v>
      </c>
      <c r="HR53" s="515" t="s">
        <v>32</v>
      </c>
      <c r="HS53" s="516" t="s">
        <v>32</v>
      </c>
      <c r="HT53" s="515" t="s">
        <v>32</v>
      </c>
      <c r="HU53" s="516" t="s">
        <v>32</v>
      </c>
      <c r="HV53" s="515" t="s">
        <v>32</v>
      </c>
      <c r="HW53" s="516" t="s">
        <v>32</v>
      </c>
      <c r="HX53" s="515" t="s">
        <v>32</v>
      </c>
      <c r="HY53" s="516" t="s">
        <v>32</v>
      </c>
      <c r="HZ53" s="515" t="s">
        <v>32</v>
      </c>
      <c r="IA53" s="516" t="s">
        <v>32</v>
      </c>
      <c r="IB53" s="515" t="s">
        <v>32</v>
      </c>
      <c r="IC53" s="516" t="s">
        <v>32</v>
      </c>
      <c r="ID53" s="515" t="s">
        <v>32</v>
      </c>
      <c r="IE53" s="516" t="s">
        <v>32</v>
      </c>
      <c r="IF53" s="515" t="s">
        <v>32</v>
      </c>
      <c r="IG53" s="516" t="s">
        <v>32</v>
      </c>
      <c r="IH53" s="515" t="s">
        <v>32</v>
      </c>
      <c r="II53" s="516" t="s">
        <v>32</v>
      </c>
      <c r="IJ53" s="421" t="s">
        <v>32</v>
      </c>
      <c r="IK53" s="516" t="s">
        <v>32</v>
      </c>
      <c r="IL53" s="515" t="s">
        <v>32</v>
      </c>
      <c r="IM53" s="516" t="s">
        <v>32</v>
      </c>
      <c r="IN53" s="421">
        <v>1</v>
      </c>
      <c r="IO53" s="516" t="s">
        <v>32</v>
      </c>
      <c r="IP53" s="515" t="s">
        <v>32</v>
      </c>
      <c r="IQ53" s="516" t="s">
        <v>32</v>
      </c>
      <c r="IR53" s="515" t="s">
        <v>32</v>
      </c>
      <c r="IS53" s="516" t="s">
        <v>32</v>
      </c>
      <c r="IT53" s="515" t="s">
        <v>32</v>
      </c>
      <c r="IU53" s="516" t="s">
        <v>32</v>
      </c>
      <c r="IV53" s="515" t="s">
        <v>32</v>
      </c>
      <c r="IW53" s="516" t="s">
        <v>32</v>
      </c>
      <c r="IX53" s="515" t="s">
        <v>32</v>
      </c>
      <c r="IY53" s="516" t="s">
        <v>32</v>
      </c>
      <c r="IZ53" s="515" t="s">
        <v>32</v>
      </c>
      <c r="JA53" s="516" t="s">
        <v>32</v>
      </c>
      <c r="JB53" s="60"/>
      <c r="JC53" s="61"/>
      <c r="JD53" s="7"/>
      <c r="JE53" s="7"/>
      <c r="JF53" s="29">
        <f t="shared" si="110"/>
        <v>13</v>
      </c>
      <c r="JG53" s="159" t="s">
        <v>38</v>
      </c>
      <c r="JH53" s="32" t="str">
        <f t="shared" si="111"/>
        <v>*</v>
      </c>
      <c r="JI53" s="33" t="str">
        <f t="shared" si="112"/>
        <v>*</v>
      </c>
      <c r="JJ53" s="32" t="str">
        <f t="shared" si="113"/>
        <v xml:space="preserve">حا ج محمدی- </v>
      </c>
      <c r="JK53" s="33" t="str">
        <f t="shared" si="114"/>
        <v>*</v>
      </c>
      <c r="JL53" s="32" t="str">
        <f t="shared" si="115"/>
        <v>*</v>
      </c>
      <c r="JM53" s="33" t="str">
        <f t="shared" si="116"/>
        <v>*</v>
      </c>
      <c r="JN53" s="32" t="str">
        <f t="shared" si="117"/>
        <v>*</v>
      </c>
      <c r="JO53" s="33" t="str">
        <f t="shared" si="118"/>
        <v>*</v>
      </c>
      <c r="JP53" s="32" t="str">
        <f t="shared" si="119"/>
        <v>*</v>
      </c>
      <c r="JQ53" s="33" t="str">
        <f t="shared" si="120"/>
        <v>*</v>
      </c>
      <c r="JR53" s="32" t="str">
        <f t="shared" si="121"/>
        <v>*</v>
      </c>
      <c r="JS53" s="33" t="str">
        <f t="shared" si="122"/>
        <v>*</v>
      </c>
      <c r="JT53" s="32" t="str">
        <f t="shared" si="123"/>
        <v>*</v>
      </c>
      <c r="JU53" s="33" t="str">
        <f t="shared" si="124"/>
        <v>*</v>
      </c>
      <c r="JV53" s="32" t="str">
        <f t="shared" si="125"/>
        <v>*</v>
      </c>
      <c r="JW53" s="33" t="str">
        <f t="shared" si="126"/>
        <v>*</v>
      </c>
      <c r="JX53" s="32" t="str">
        <f t="shared" si="127"/>
        <v xml:space="preserve">خوشروزاده- </v>
      </c>
      <c r="JY53" s="33" t="str">
        <f t="shared" si="128"/>
        <v>*</v>
      </c>
      <c r="JZ53" s="32" t="str">
        <f t="shared" si="129"/>
        <v>*</v>
      </c>
      <c r="KA53" s="33" t="str">
        <f t="shared" si="130"/>
        <v>*</v>
      </c>
      <c r="KB53" s="32" t="str">
        <f t="shared" si="131"/>
        <v>*</v>
      </c>
      <c r="KC53" s="33" t="str">
        <f t="shared" si="132"/>
        <v>*</v>
      </c>
      <c r="KD53" s="32" t="str">
        <f t="shared" si="133"/>
        <v>*</v>
      </c>
      <c r="KE53" s="33" t="str">
        <f t="shared" si="134"/>
        <v>*</v>
      </c>
      <c r="KF53" s="32" t="str">
        <f t="shared" si="135"/>
        <v>*</v>
      </c>
      <c r="KG53" s="33" t="str">
        <f t="shared" si="136"/>
        <v>*</v>
      </c>
      <c r="KH53" s="32" t="str">
        <f t="shared" si="137"/>
        <v>*</v>
      </c>
      <c r="KI53" s="33" t="str">
        <f t="shared" si="138"/>
        <v>*</v>
      </c>
      <c r="KJ53" s="32" t="str">
        <f t="shared" si="139"/>
        <v xml:space="preserve">گذشتی- </v>
      </c>
      <c r="KK53" s="33" t="str">
        <f t="shared" si="140"/>
        <v>*</v>
      </c>
      <c r="KL53" s="32" t="str">
        <f t="shared" si="141"/>
        <v>*</v>
      </c>
      <c r="KM53" s="33" t="str">
        <f t="shared" si="142"/>
        <v>*</v>
      </c>
      <c r="KN53" s="32" t="str">
        <f t="shared" si="143"/>
        <v>*</v>
      </c>
      <c r="KO53" s="33" t="str">
        <f t="shared" si="144"/>
        <v>*</v>
      </c>
      <c r="KP53" s="32" t="str">
        <f t="shared" si="145"/>
        <v>*</v>
      </c>
      <c r="KQ53" s="33" t="str">
        <f t="shared" si="146"/>
        <v>*</v>
      </c>
      <c r="KR53" s="32" t="str">
        <f t="shared" si="147"/>
        <v xml:space="preserve">خورسند - </v>
      </c>
      <c r="KS53" s="33" t="str">
        <f t="shared" si="148"/>
        <v>*</v>
      </c>
      <c r="KT53" s="32" t="str">
        <f t="shared" si="149"/>
        <v>*</v>
      </c>
      <c r="KU53" s="33" t="str">
        <f t="shared" si="150"/>
        <v>*</v>
      </c>
      <c r="KV53" s="32" t="str">
        <f t="shared" si="151"/>
        <v>*</v>
      </c>
      <c r="KW53" s="33" t="str">
        <f t="shared" si="152"/>
        <v>*</v>
      </c>
      <c r="KX53" s="32" t="str">
        <f t="shared" si="153"/>
        <v>*</v>
      </c>
      <c r="KY53" s="32" t="str">
        <f t="shared" si="154"/>
        <v>*</v>
      </c>
      <c r="KZ53" s="32" t="str">
        <f t="shared" si="155"/>
        <v>*</v>
      </c>
      <c r="LA53" s="32" t="str">
        <f t="shared" si="156"/>
        <v>*</v>
      </c>
      <c r="LB53" s="20" t="str">
        <f t="shared" si="157"/>
        <v>*</v>
      </c>
      <c r="LC53" s="33" t="str">
        <f t="shared" si="158"/>
        <v>*</v>
      </c>
      <c r="LD53" s="20" t="str">
        <f t="shared" si="159"/>
        <v>*</v>
      </c>
      <c r="LE53" s="33" t="str">
        <f t="shared" si="160"/>
        <v>*</v>
      </c>
      <c r="LF53" s="20" t="str">
        <f t="shared" si="161"/>
        <v>*</v>
      </c>
      <c r="LG53" s="20" t="str">
        <f t="shared" si="162"/>
        <v>*</v>
      </c>
      <c r="LH53" s="20" t="str">
        <f t="shared" si="163"/>
        <v>*</v>
      </c>
      <c r="LI53" s="33" t="str">
        <f t="shared" si="164"/>
        <v>*</v>
      </c>
      <c r="LJ53" s="20" t="str">
        <f t="shared" si="165"/>
        <v>*</v>
      </c>
      <c r="LK53" s="33" t="str">
        <f t="shared" si="166"/>
        <v>*</v>
      </c>
      <c r="LL53" s="20" t="str">
        <f t="shared" si="167"/>
        <v>*</v>
      </c>
      <c r="LM53" s="33" t="str">
        <f t="shared" si="168"/>
        <v>*</v>
      </c>
      <c r="LN53" s="20" t="str">
        <f t="shared" si="169"/>
        <v>*</v>
      </c>
      <c r="LO53" s="33" t="str">
        <f t="shared" si="170"/>
        <v>*</v>
      </c>
      <c r="LP53" s="20" t="str">
        <f t="shared" si="171"/>
        <v>*</v>
      </c>
      <c r="LQ53" s="20" t="str">
        <f t="shared" si="172"/>
        <v>*</v>
      </c>
      <c r="LR53" s="20" t="str">
        <f t="shared" si="173"/>
        <v>*</v>
      </c>
      <c r="LS53" s="20" t="str">
        <f t="shared" si="174"/>
        <v>*</v>
      </c>
      <c r="LT53" s="20" t="str">
        <f t="shared" si="175"/>
        <v>*</v>
      </c>
      <c r="LU53" s="20" t="str">
        <f t="shared" si="176"/>
        <v>*</v>
      </c>
      <c r="LV53" s="20" t="str">
        <f t="shared" si="177"/>
        <v>*</v>
      </c>
      <c r="LW53" s="20" t="str">
        <f t="shared" si="178"/>
        <v>*</v>
      </c>
      <c r="LX53" s="20" t="str">
        <f t="shared" si="179"/>
        <v>*</v>
      </c>
      <c r="LY53" s="20" t="str">
        <f t="shared" si="180"/>
        <v>*</v>
      </c>
      <c r="LZ53" s="20" t="str">
        <f t="shared" si="181"/>
        <v>*</v>
      </c>
      <c r="MA53" s="33" t="str">
        <f t="shared" si="182"/>
        <v>*</v>
      </c>
      <c r="MB53" s="20" t="str">
        <f t="shared" si="183"/>
        <v>کاظمی-</v>
      </c>
      <c r="MC53" s="33" t="str">
        <f t="shared" si="184"/>
        <v>*</v>
      </c>
      <c r="MD53" s="20" t="str">
        <f t="shared" si="185"/>
        <v>*</v>
      </c>
      <c r="ME53" s="33" t="str">
        <f t="shared" si="186"/>
        <v>*</v>
      </c>
      <c r="MF53" s="20" t="str">
        <f t="shared" si="187"/>
        <v>*</v>
      </c>
      <c r="MG53" s="33" t="str">
        <f t="shared" si="188"/>
        <v>*</v>
      </c>
      <c r="MH53" s="20" t="str">
        <f t="shared" si="189"/>
        <v>*</v>
      </c>
      <c r="MI53" s="33" t="str">
        <f t="shared" si="190"/>
        <v>*</v>
      </c>
      <c r="MJ53" s="20" t="str">
        <f t="shared" si="191"/>
        <v>*</v>
      </c>
      <c r="MK53" s="33" t="str">
        <f t="shared" si="192"/>
        <v>*</v>
      </c>
      <c r="ML53" s="20" t="str">
        <f t="shared" si="193"/>
        <v>*</v>
      </c>
      <c r="MM53" s="33" t="str">
        <f t="shared" si="194"/>
        <v>*</v>
      </c>
      <c r="MN53" s="20" t="str">
        <f t="shared" si="195"/>
        <v>*</v>
      </c>
      <c r="MO53" s="33" t="str">
        <f t="shared" si="196"/>
        <v>*</v>
      </c>
      <c r="MP53" s="20" t="str">
        <f t="shared" si="197"/>
        <v>*</v>
      </c>
      <c r="MQ53" s="33" t="str">
        <f t="shared" si="198"/>
        <v>*</v>
      </c>
      <c r="MR53" s="20" t="str">
        <f t="shared" si="199"/>
        <v>*</v>
      </c>
      <c r="MS53" s="33" t="str">
        <f t="shared" si="200"/>
        <v>*</v>
      </c>
      <c r="MT53" s="20" t="str">
        <f t="shared" si="201"/>
        <v>*</v>
      </c>
      <c r="MU53" s="33" t="str">
        <f t="shared" si="202"/>
        <v>*</v>
      </c>
      <c r="MV53" s="175" t="str">
        <f t="shared" si="203"/>
        <v>*</v>
      </c>
      <c r="MW53" s="176" t="str">
        <f t="shared" si="204"/>
        <v>*</v>
      </c>
      <c r="MX53" s="175" t="str">
        <f t="shared" si="205"/>
        <v>*</v>
      </c>
      <c r="MY53" s="176" t="str">
        <f t="shared" si="206"/>
        <v>*</v>
      </c>
      <c r="MZ53" s="175" t="str">
        <f t="shared" si="305"/>
        <v>*</v>
      </c>
      <c r="NA53" s="175" t="str">
        <f t="shared" si="306"/>
        <v>منفرد-</v>
      </c>
      <c r="NB53" s="175" t="str">
        <f t="shared" si="307"/>
        <v>*</v>
      </c>
      <c r="NC53" s="175" t="str">
        <f t="shared" si="308"/>
        <v>*</v>
      </c>
      <c r="ND53" s="176" t="str">
        <f t="shared" si="309"/>
        <v>*</v>
      </c>
      <c r="NE53" s="176" t="str">
        <f t="shared" si="310"/>
        <v>*</v>
      </c>
      <c r="NF53" s="176" t="str">
        <f t="shared" si="311"/>
        <v>*</v>
      </c>
      <c r="NG53" s="176" t="str">
        <f t="shared" si="312"/>
        <v>*</v>
      </c>
      <c r="NH53" s="175" t="str">
        <f t="shared" si="209"/>
        <v>*</v>
      </c>
      <c r="NI53" s="176" t="str">
        <f t="shared" si="210"/>
        <v>*</v>
      </c>
      <c r="NJ53" s="175" t="str">
        <f t="shared" si="211"/>
        <v>*</v>
      </c>
      <c r="NK53" s="176" t="str">
        <f t="shared" si="212"/>
        <v>*</v>
      </c>
      <c r="NL53" s="175" t="str">
        <f t="shared" si="213"/>
        <v>*</v>
      </c>
      <c r="NM53" s="176" t="str">
        <f t="shared" si="214"/>
        <v>*</v>
      </c>
      <c r="NN53" s="175" t="str">
        <f t="shared" si="215"/>
        <v>*</v>
      </c>
      <c r="NO53" s="176" t="str">
        <f t="shared" si="216"/>
        <v>*</v>
      </c>
      <c r="NP53" s="175" t="str">
        <f t="shared" si="217"/>
        <v>*</v>
      </c>
      <c r="NQ53" s="176" t="str">
        <f t="shared" si="218"/>
        <v>*</v>
      </c>
      <c r="NR53" s="175" t="str">
        <f t="shared" si="219"/>
        <v>*</v>
      </c>
      <c r="NS53" s="176" t="str">
        <f t="shared" si="220"/>
        <v>*</v>
      </c>
      <c r="NT53" s="175" t="str">
        <f t="shared" si="221"/>
        <v>*</v>
      </c>
      <c r="NU53" s="176" t="str">
        <f t="shared" si="222"/>
        <v>*</v>
      </c>
      <c r="NV53" s="175" t="str">
        <f t="shared" si="223"/>
        <v>*</v>
      </c>
      <c r="NW53" s="176" t="str">
        <f t="shared" si="224"/>
        <v>*</v>
      </c>
      <c r="NX53" s="175" t="str">
        <f t="shared" si="225"/>
        <v>*</v>
      </c>
      <c r="NY53" s="176" t="str">
        <f t="shared" si="226"/>
        <v>*</v>
      </c>
      <c r="NZ53" s="175" t="str">
        <f t="shared" si="227"/>
        <v>*</v>
      </c>
      <c r="OA53" s="176" t="str">
        <f t="shared" si="228"/>
        <v>*</v>
      </c>
      <c r="OB53" s="175" t="str">
        <f t="shared" si="229"/>
        <v>محبوبی-</v>
      </c>
      <c r="OC53" s="175" t="str">
        <f t="shared" si="313"/>
        <v>*</v>
      </c>
      <c r="OD53" s="175" t="str">
        <f t="shared" si="230"/>
        <v>*</v>
      </c>
      <c r="OE53" s="175" t="str">
        <f t="shared" si="231"/>
        <v>*</v>
      </c>
      <c r="OF53" s="175" t="str">
        <f t="shared" si="232"/>
        <v>*</v>
      </c>
      <c r="OG53" s="176" t="str">
        <f t="shared" si="233"/>
        <v>*</v>
      </c>
      <c r="OH53" s="175" t="str">
        <f t="shared" si="234"/>
        <v>*</v>
      </c>
      <c r="OI53" s="176" t="str">
        <f t="shared" si="235"/>
        <v>*</v>
      </c>
      <c r="OJ53" s="175" t="str">
        <f t="shared" si="236"/>
        <v>*</v>
      </c>
      <c r="OK53" s="176" t="str">
        <f t="shared" si="314"/>
        <v>*</v>
      </c>
      <c r="OL53" s="175" t="str">
        <f t="shared" si="315"/>
        <v>*</v>
      </c>
      <c r="OM53" s="176" t="str">
        <f t="shared" si="316"/>
        <v>*</v>
      </c>
      <c r="ON53" s="175" t="str">
        <f t="shared" si="317"/>
        <v>*</v>
      </c>
      <c r="OO53" s="176" t="str">
        <f t="shared" si="318"/>
        <v>*</v>
      </c>
      <c r="OP53" s="175" t="str">
        <f t="shared" si="319"/>
        <v>*</v>
      </c>
      <c r="OQ53" s="176" t="str">
        <f t="shared" si="320"/>
        <v>*</v>
      </c>
      <c r="OR53" s="29">
        <f t="shared" si="239"/>
        <v>13</v>
      </c>
      <c r="OS53" s="30" t="str">
        <f t="shared" si="329"/>
        <v>جمعه</v>
      </c>
      <c r="OT53" s="20" t="str">
        <f t="shared" si="321"/>
        <v>*</v>
      </c>
      <c r="OU53" s="20" t="str">
        <f t="shared" si="322"/>
        <v>*</v>
      </c>
      <c r="OV53" s="20" t="str">
        <f t="shared" si="323"/>
        <v>*</v>
      </c>
      <c r="OW53" s="20" t="str">
        <f t="shared" si="324"/>
        <v>*</v>
      </c>
      <c r="OX53" s="20" t="str">
        <f t="shared" si="325"/>
        <v>*</v>
      </c>
      <c r="OY53" s="20" t="str">
        <f t="shared" si="328"/>
        <v>*</v>
      </c>
      <c r="OZ53" s="20" t="str">
        <f t="shared" si="326"/>
        <v>*</v>
      </c>
      <c r="PA53" s="20" t="str">
        <f t="shared" si="327"/>
        <v>حیدری-</v>
      </c>
      <c r="PB53" s="20" t="str">
        <f t="shared" si="242"/>
        <v>*</v>
      </c>
      <c r="PC53" s="33" t="str">
        <f t="shared" si="243"/>
        <v>*</v>
      </c>
      <c r="PD53" s="20" t="str">
        <f t="shared" si="244"/>
        <v>*</v>
      </c>
      <c r="PE53" s="33" t="str">
        <f t="shared" si="245"/>
        <v>*</v>
      </c>
      <c r="PF53" s="20" t="str">
        <f t="shared" si="246"/>
        <v>*</v>
      </c>
      <c r="PG53" s="33" t="str">
        <f t="shared" si="247"/>
        <v>*</v>
      </c>
      <c r="PH53" s="20" t="str">
        <f t="shared" si="248"/>
        <v>*</v>
      </c>
      <c r="PI53" s="33" t="str">
        <f t="shared" si="249"/>
        <v>*</v>
      </c>
      <c r="PJ53" s="20" t="str">
        <f t="shared" si="250"/>
        <v>*</v>
      </c>
      <c r="PK53" s="33" t="str">
        <f t="shared" si="251"/>
        <v>*</v>
      </c>
      <c r="PL53" s="20" t="str">
        <f t="shared" si="252"/>
        <v>*</v>
      </c>
      <c r="PM53" s="33" t="str">
        <f t="shared" si="253"/>
        <v>*</v>
      </c>
      <c r="PN53" s="20" t="str">
        <f t="shared" si="254"/>
        <v>*</v>
      </c>
      <c r="PO53" s="33" t="str">
        <f t="shared" si="255"/>
        <v>*</v>
      </c>
      <c r="PP53" s="20" t="str">
        <f t="shared" si="256"/>
        <v>*</v>
      </c>
      <c r="PQ53" s="33" t="str">
        <f t="shared" si="257"/>
        <v>*</v>
      </c>
      <c r="PR53" s="20" t="str">
        <f t="shared" si="258"/>
        <v>*</v>
      </c>
      <c r="PS53" s="33" t="str">
        <f t="shared" si="259"/>
        <v>*</v>
      </c>
      <c r="PT53" s="20" t="str">
        <f t="shared" si="260"/>
        <v>*</v>
      </c>
      <c r="PU53" s="33" t="str">
        <f t="shared" si="261"/>
        <v>*</v>
      </c>
      <c r="PV53" s="20" t="str">
        <f t="shared" si="262"/>
        <v>*</v>
      </c>
      <c r="PW53" s="33" t="str">
        <f t="shared" si="263"/>
        <v>*</v>
      </c>
      <c r="PX53" s="20" t="str">
        <f t="shared" si="264"/>
        <v>*</v>
      </c>
      <c r="PY53" s="33" t="str">
        <f t="shared" si="265"/>
        <v>*</v>
      </c>
      <c r="PZ53" s="20" t="str">
        <f t="shared" si="266"/>
        <v>*</v>
      </c>
      <c r="QA53" s="33" t="str">
        <f t="shared" si="267"/>
        <v>*</v>
      </c>
      <c r="QB53" s="20" t="str">
        <f t="shared" si="268"/>
        <v>*</v>
      </c>
      <c r="QC53" s="33" t="str">
        <f t="shared" si="269"/>
        <v>*</v>
      </c>
      <c r="QD53" s="20" t="str">
        <f t="shared" si="270"/>
        <v>*</v>
      </c>
      <c r="QE53" s="33" t="str">
        <f t="shared" si="271"/>
        <v>*</v>
      </c>
      <c r="QF53" s="20" t="str">
        <f t="shared" si="272"/>
        <v>*</v>
      </c>
      <c r="QG53" s="33" t="str">
        <f t="shared" si="273"/>
        <v>*</v>
      </c>
      <c r="QH53" s="20" t="str">
        <f t="shared" si="274"/>
        <v>*</v>
      </c>
      <c r="QI53" s="33" t="str">
        <f t="shared" si="275"/>
        <v>*</v>
      </c>
      <c r="QJ53" s="20" t="str">
        <f t="shared" si="276"/>
        <v>*</v>
      </c>
      <c r="QK53" s="33" t="str">
        <f t="shared" si="277"/>
        <v>*</v>
      </c>
      <c r="QL53" s="20" t="str">
        <f t="shared" si="278"/>
        <v>*</v>
      </c>
      <c r="QM53" s="33" t="str">
        <f t="shared" si="279"/>
        <v>*</v>
      </c>
      <c r="QN53" s="20" t="str">
        <f t="shared" si="280"/>
        <v>جعفری-</v>
      </c>
      <c r="QO53" s="33" t="str">
        <f t="shared" si="281"/>
        <v>*</v>
      </c>
      <c r="QP53" s="20" t="str">
        <f t="shared" si="282"/>
        <v>*</v>
      </c>
      <c r="QQ53" s="33" t="str">
        <f t="shared" si="283"/>
        <v>*</v>
      </c>
      <c r="QR53" s="20" t="str">
        <f t="shared" si="284"/>
        <v>*</v>
      </c>
      <c r="QS53" s="33" t="str">
        <f t="shared" si="285"/>
        <v>*</v>
      </c>
      <c r="QT53" s="20" t="str">
        <f t="shared" si="286"/>
        <v>*</v>
      </c>
      <c r="QU53" s="33" t="str">
        <f t="shared" si="287"/>
        <v>*</v>
      </c>
      <c r="QV53" s="20" t="str">
        <f t="shared" si="288"/>
        <v>*</v>
      </c>
      <c r="QW53" s="33" t="str">
        <f t="shared" si="289"/>
        <v>*</v>
      </c>
      <c r="QX53" s="21" t="str">
        <f t="shared" si="290"/>
        <v>*</v>
      </c>
      <c r="QY53" s="21" t="str">
        <f t="shared" si="291"/>
        <v>*</v>
      </c>
      <c r="QZ53" s="20" t="str">
        <f t="shared" si="292"/>
        <v>*</v>
      </c>
      <c r="RA53" s="33" t="str">
        <f t="shared" si="293"/>
        <v>*</v>
      </c>
      <c r="RB53" s="33"/>
      <c r="RC53" s="7"/>
      <c r="RD53" s="337">
        <f t="shared" si="294"/>
        <v>13</v>
      </c>
      <c r="RE53" s="30" t="str">
        <f t="shared" si="330"/>
        <v>جمعه</v>
      </c>
      <c r="RF53" s="63" t="s">
        <v>33</v>
      </c>
      <c r="RG53" s="118" t="str">
        <f t="shared" si="295"/>
        <v>*حا ج محمدی- ******خوشروزاده- *****گذشتی- ***خورسند - ***********کاظمی-****************محبوبی-*********</v>
      </c>
      <c r="RH53" s="119"/>
      <c r="RI53" s="120">
        <v>13</v>
      </c>
      <c r="RJ53" s="121" t="str">
        <f t="shared" si="296"/>
        <v>****************************************منفرد-***********حیدری-****</v>
      </c>
      <c r="RK53" s="104"/>
      <c r="RL53" s="337">
        <v>13</v>
      </c>
      <c r="RM53" s="29">
        <f t="shared" si="297"/>
        <v>13</v>
      </c>
      <c r="RN53" s="30" t="str">
        <f t="shared" si="331"/>
        <v>جمعه</v>
      </c>
      <c r="RO53" s="729" t="str">
        <f t="shared" si="298"/>
        <v>************************************جعفری-</v>
      </c>
      <c r="RP53" s="731"/>
      <c r="RQ53" s="64" t="s">
        <v>34</v>
      </c>
      <c r="RR53" s="729" t="str">
        <f t="shared" si="299"/>
        <v>**************************************</v>
      </c>
      <c r="RS53" s="730"/>
      <c r="RT53" s="1"/>
      <c r="RU53" s="1"/>
      <c r="RV53" s="29">
        <f t="shared" si="300"/>
        <v>13</v>
      </c>
      <c r="RW53" s="30" t="str">
        <f t="shared" si="301"/>
        <v>جمعه</v>
      </c>
      <c r="RX53" s="764" t="str">
        <f t="shared" si="302"/>
        <v>********************************جعفری-******</v>
      </c>
      <c r="RY53" s="731"/>
      <c r="RZ53" s="64"/>
      <c r="SA53" s="729" t="str">
        <f t="shared" si="303"/>
        <v>***حیدری-*******************************</v>
      </c>
      <c r="SB53" s="730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</row>
    <row r="54" spans="1:507" s="2" customFormat="1" ht="71.25" customHeight="1" thickBot="1">
      <c r="A54" s="389" t="s">
        <v>29</v>
      </c>
      <c r="B54" s="390"/>
      <c r="C54" s="391"/>
      <c r="D54" s="392"/>
      <c r="E54" s="319" t="s">
        <v>108</v>
      </c>
      <c r="F54" s="320" t="s">
        <v>34</v>
      </c>
      <c r="G54" s="575" t="s">
        <v>232</v>
      </c>
      <c r="H54" s="576"/>
      <c r="I54" s="576"/>
      <c r="J54" s="577"/>
      <c r="K54" s="597" t="s">
        <v>232</v>
      </c>
      <c r="L54" s="597"/>
      <c r="M54" s="597"/>
      <c r="N54" s="597"/>
      <c r="O54" s="597"/>
      <c r="P54" s="597"/>
      <c r="Q54" s="597"/>
      <c r="R54" s="597"/>
      <c r="S54" s="598"/>
      <c r="T54" s="584"/>
      <c r="U54" s="585"/>
      <c r="V54" s="585"/>
      <c r="W54" s="586"/>
      <c r="X54" s="587" t="s">
        <v>216</v>
      </c>
      <c r="Y54" s="587"/>
      <c r="Z54" s="587"/>
      <c r="AA54" s="587"/>
      <c r="AB54" s="588"/>
      <c r="AC54" s="599" t="str">
        <f>RO10</f>
        <v>***********</v>
      </c>
      <c r="AD54" s="600"/>
      <c r="AE54" s="600"/>
      <c r="AF54" s="600"/>
      <c r="AG54" s="600"/>
      <c r="AH54" s="600"/>
      <c r="AI54" s="601"/>
      <c r="AJ54" s="602"/>
      <c r="AK54" s="587"/>
      <c r="AL54" s="587"/>
      <c r="AM54" s="587"/>
      <c r="AN54" s="587"/>
      <c r="AO54" s="587"/>
      <c r="AP54" s="587"/>
      <c r="AQ54" s="587"/>
      <c r="AR54" s="588"/>
      <c r="AS54" s="620"/>
      <c r="AT54" s="621"/>
      <c r="AU54" s="621"/>
      <c r="AV54" s="621"/>
      <c r="AW54" s="621"/>
      <c r="AX54" s="622"/>
      <c r="AY54" s="1"/>
      <c r="AZ54" s="1"/>
      <c r="BA54" s="1"/>
      <c r="BB54" s="29">
        <f t="shared" si="304"/>
        <v>14</v>
      </c>
      <c r="BC54" s="159" t="s">
        <v>285</v>
      </c>
      <c r="BD54" s="515" t="s">
        <v>32</v>
      </c>
      <c r="BE54" s="516" t="s">
        <v>32</v>
      </c>
      <c r="BF54" s="515" t="s">
        <v>32</v>
      </c>
      <c r="BG54" s="516" t="s">
        <v>32</v>
      </c>
      <c r="BH54" s="515" t="s">
        <v>32</v>
      </c>
      <c r="BI54" s="516" t="s">
        <v>32</v>
      </c>
      <c r="BJ54" s="515" t="s">
        <v>32</v>
      </c>
      <c r="BK54" s="516" t="s">
        <v>32</v>
      </c>
      <c r="BL54" s="515" t="s">
        <v>32</v>
      </c>
      <c r="BM54" s="516" t="s">
        <v>32</v>
      </c>
      <c r="BN54" s="515" t="s">
        <v>32</v>
      </c>
      <c r="BO54" s="516" t="s">
        <v>32</v>
      </c>
      <c r="BP54" s="515" t="s">
        <v>32</v>
      </c>
      <c r="BQ54" s="516" t="s">
        <v>32</v>
      </c>
      <c r="BR54" s="515" t="s">
        <v>32</v>
      </c>
      <c r="BS54" s="516" t="s">
        <v>32</v>
      </c>
      <c r="BT54" s="515">
        <v>1</v>
      </c>
      <c r="BU54" s="516" t="s">
        <v>32</v>
      </c>
      <c r="BV54" s="515" t="s">
        <v>32</v>
      </c>
      <c r="BW54" s="516" t="s">
        <v>32</v>
      </c>
      <c r="BX54" s="515" t="s">
        <v>32</v>
      </c>
      <c r="BY54" s="516" t="s">
        <v>32</v>
      </c>
      <c r="BZ54" s="515" t="s">
        <v>32</v>
      </c>
      <c r="CA54" s="516" t="s">
        <v>32</v>
      </c>
      <c r="CB54" s="515" t="s">
        <v>32</v>
      </c>
      <c r="CC54" s="516" t="s">
        <v>32</v>
      </c>
      <c r="CD54" s="515" t="s">
        <v>32</v>
      </c>
      <c r="CE54" s="516" t="s">
        <v>32</v>
      </c>
      <c r="CF54" s="515" t="s">
        <v>32</v>
      </c>
      <c r="CG54" s="516" t="s">
        <v>32</v>
      </c>
      <c r="CH54" s="515" t="s">
        <v>32</v>
      </c>
      <c r="CI54" s="516" t="s">
        <v>32</v>
      </c>
      <c r="CJ54" s="515">
        <v>1</v>
      </c>
      <c r="CK54" s="516">
        <v>1</v>
      </c>
      <c r="CL54" s="515" t="s">
        <v>32</v>
      </c>
      <c r="CM54" s="516" t="s">
        <v>32</v>
      </c>
      <c r="CN54" s="515">
        <v>1</v>
      </c>
      <c r="CO54" s="516" t="s">
        <v>32</v>
      </c>
      <c r="CP54" s="515" t="s">
        <v>32</v>
      </c>
      <c r="CQ54" s="516" t="s">
        <v>32</v>
      </c>
      <c r="CR54" s="515" t="s">
        <v>32</v>
      </c>
      <c r="CS54" s="516" t="s">
        <v>32</v>
      </c>
      <c r="CT54" s="515" t="s">
        <v>32</v>
      </c>
      <c r="CU54" s="516" t="s">
        <v>32</v>
      </c>
      <c r="CV54" s="515" t="s">
        <v>32</v>
      </c>
      <c r="CW54" s="516" t="s">
        <v>32</v>
      </c>
      <c r="CX54" s="515" t="s">
        <v>32</v>
      </c>
      <c r="CY54" s="516" t="s">
        <v>32</v>
      </c>
      <c r="CZ54" s="515" t="s">
        <v>32</v>
      </c>
      <c r="DA54" s="516" t="s">
        <v>32</v>
      </c>
      <c r="DB54" s="515" t="s">
        <v>32</v>
      </c>
      <c r="DC54" s="516" t="s">
        <v>32</v>
      </c>
      <c r="DD54" s="515" t="s">
        <v>32</v>
      </c>
      <c r="DE54" s="516" t="s">
        <v>32</v>
      </c>
      <c r="DF54" s="515" t="s">
        <v>32</v>
      </c>
      <c r="DG54" s="516" t="s">
        <v>32</v>
      </c>
      <c r="DH54" s="515" t="s">
        <v>32</v>
      </c>
      <c r="DI54" s="516" t="s">
        <v>32</v>
      </c>
      <c r="DJ54" s="515" t="s">
        <v>32</v>
      </c>
      <c r="DK54" s="516" t="s">
        <v>32</v>
      </c>
      <c r="DL54" s="515" t="s">
        <v>32</v>
      </c>
      <c r="DM54" s="516" t="s">
        <v>32</v>
      </c>
      <c r="DN54" s="515" t="s">
        <v>32</v>
      </c>
      <c r="DO54" s="516" t="s">
        <v>32</v>
      </c>
      <c r="DP54" s="515" t="s">
        <v>32</v>
      </c>
      <c r="DQ54" s="516" t="s">
        <v>32</v>
      </c>
      <c r="DR54" s="515" t="s">
        <v>32</v>
      </c>
      <c r="DS54" s="516" t="s">
        <v>32</v>
      </c>
      <c r="DT54" s="515" t="s">
        <v>32</v>
      </c>
      <c r="DU54" s="516" t="s">
        <v>32</v>
      </c>
      <c r="DV54" s="515" t="s">
        <v>32</v>
      </c>
      <c r="DW54" s="516" t="s">
        <v>32</v>
      </c>
      <c r="DX54" s="515" t="s">
        <v>32</v>
      </c>
      <c r="DY54" s="516" t="s">
        <v>32</v>
      </c>
      <c r="DZ54" s="515" t="s">
        <v>32</v>
      </c>
      <c r="EA54" s="516" t="s">
        <v>32</v>
      </c>
      <c r="EB54" s="515" t="s">
        <v>32</v>
      </c>
      <c r="EC54" s="516" t="s">
        <v>32</v>
      </c>
      <c r="ED54" s="515" t="s">
        <v>32</v>
      </c>
      <c r="EE54" s="516" t="s">
        <v>32</v>
      </c>
      <c r="EF54" s="515" t="s">
        <v>32</v>
      </c>
      <c r="EG54" s="516" t="s">
        <v>32</v>
      </c>
      <c r="EH54" s="515" t="s">
        <v>32</v>
      </c>
      <c r="EI54" s="516" t="s">
        <v>32</v>
      </c>
      <c r="EJ54" s="515" t="s">
        <v>32</v>
      </c>
      <c r="EK54" s="516" t="s">
        <v>32</v>
      </c>
      <c r="EL54" s="515" t="s">
        <v>32</v>
      </c>
      <c r="EM54" s="516" t="s">
        <v>32</v>
      </c>
      <c r="EN54" s="515" t="s">
        <v>32</v>
      </c>
      <c r="EO54" s="516" t="s">
        <v>32</v>
      </c>
      <c r="EP54" s="515" t="s">
        <v>32</v>
      </c>
      <c r="EQ54" s="516" t="s">
        <v>32</v>
      </c>
      <c r="ER54" s="515" t="s">
        <v>32</v>
      </c>
      <c r="ES54" s="516" t="s">
        <v>32</v>
      </c>
      <c r="ET54" s="515" t="s">
        <v>32</v>
      </c>
      <c r="EU54" s="516" t="s">
        <v>32</v>
      </c>
      <c r="EV54" s="515" t="s">
        <v>32</v>
      </c>
      <c r="EW54" s="516" t="s">
        <v>32</v>
      </c>
      <c r="EX54" s="515" t="s">
        <v>32</v>
      </c>
      <c r="EY54" s="516">
        <v>1</v>
      </c>
      <c r="EZ54" s="515" t="s">
        <v>32</v>
      </c>
      <c r="FA54" s="516" t="s">
        <v>32</v>
      </c>
      <c r="FB54" s="515" t="s">
        <v>32</v>
      </c>
      <c r="FC54" s="516" t="s">
        <v>32</v>
      </c>
      <c r="FD54" s="515" t="s">
        <v>32</v>
      </c>
      <c r="FE54" s="516" t="s">
        <v>32</v>
      </c>
      <c r="FF54" s="515" t="s">
        <v>32</v>
      </c>
      <c r="FG54" s="516" t="s">
        <v>32</v>
      </c>
      <c r="FH54" s="515" t="s">
        <v>32</v>
      </c>
      <c r="FI54" s="516" t="s">
        <v>32</v>
      </c>
      <c r="FJ54" s="515" t="s">
        <v>32</v>
      </c>
      <c r="FK54" s="516" t="s">
        <v>32</v>
      </c>
      <c r="FL54" s="515" t="s">
        <v>32</v>
      </c>
      <c r="FM54" s="516" t="s">
        <v>32</v>
      </c>
      <c r="FN54" s="515" t="s">
        <v>32</v>
      </c>
      <c r="FO54" s="516" t="s">
        <v>32</v>
      </c>
      <c r="FP54" s="515" t="s">
        <v>32</v>
      </c>
      <c r="FQ54" s="516" t="s">
        <v>32</v>
      </c>
      <c r="FR54" s="515" t="s">
        <v>32</v>
      </c>
      <c r="FS54" s="516" t="s">
        <v>32</v>
      </c>
      <c r="FT54" s="515" t="s">
        <v>32</v>
      </c>
      <c r="FU54" s="516" t="s">
        <v>32</v>
      </c>
      <c r="FV54" s="515" t="s">
        <v>32</v>
      </c>
      <c r="FW54" s="516" t="s">
        <v>32</v>
      </c>
      <c r="FX54" s="515" t="s">
        <v>32</v>
      </c>
      <c r="FY54" s="516" t="s">
        <v>32</v>
      </c>
      <c r="FZ54" s="554">
        <v>1</v>
      </c>
      <c r="GA54" s="516" t="s">
        <v>32</v>
      </c>
      <c r="GB54" s="515" t="s">
        <v>32</v>
      </c>
      <c r="GC54" s="516" t="s">
        <v>32</v>
      </c>
      <c r="GD54" s="515" t="s">
        <v>32</v>
      </c>
      <c r="GE54" s="516" t="s">
        <v>32</v>
      </c>
      <c r="GF54" s="515" t="s">
        <v>32</v>
      </c>
      <c r="GG54" s="516" t="s">
        <v>32</v>
      </c>
      <c r="GH54" s="515" t="s">
        <v>32</v>
      </c>
      <c r="GI54" s="516" t="s">
        <v>32</v>
      </c>
      <c r="GJ54" s="515" t="s">
        <v>32</v>
      </c>
      <c r="GK54" s="516" t="s">
        <v>32</v>
      </c>
      <c r="GL54" s="515" t="s">
        <v>32</v>
      </c>
      <c r="GM54" s="516" t="s">
        <v>32</v>
      </c>
      <c r="GN54" s="515" t="s">
        <v>32</v>
      </c>
      <c r="GO54" s="516" t="s">
        <v>32</v>
      </c>
      <c r="GP54" s="515" t="s">
        <v>32</v>
      </c>
      <c r="GQ54" s="516" t="s">
        <v>32</v>
      </c>
      <c r="GR54" s="515" t="s">
        <v>32</v>
      </c>
      <c r="GS54" s="516" t="s">
        <v>32</v>
      </c>
      <c r="GT54" s="515" t="s">
        <v>32</v>
      </c>
      <c r="GU54" s="516" t="s">
        <v>32</v>
      </c>
      <c r="GV54" s="515" t="s">
        <v>32</v>
      </c>
      <c r="GW54" s="516" t="s">
        <v>32</v>
      </c>
      <c r="GX54" s="515" t="s">
        <v>32</v>
      </c>
      <c r="GY54" s="516" t="s">
        <v>32</v>
      </c>
      <c r="GZ54" s="515" t="s">
        <v>32</v>
      </c>
      <c r="HA54" s="516" t="s">
        <v>32</v>
      </c>
      <c r="HB54" s="515" t="s">
        <v>32</v>
      </c>
      <c r="HC54" s="516" t="s">
        <v>32</v>
      </c>
      <c r="HD54" s="515" t="s">
        <v>32</v>
      </c>
      <c r="HE54" s="516" t="s">
        <v>32</v>
      </c>
      <c r="HF54" s="515" t="s">
        <v>32</v>
      </c>
      <c r="HG54" s="516" t="s">
        <v>32</v>
      </c>
      <c r="HH54" s="515" t="s">
        <v>32</v>
      </c>
      <c r="HI54" s="516" t="s">
        <v>32</v>
      </c>
      <c r="HJ54" s="515" t="s">
        <v>32</v>
      </c>
      <c r="HK54" s="516" t="s">
        <v>32</v>
      </c>
      <c r="HL54" s="515" t="s">
        <v>32</v>
      </c>
      <c r="HM54" s="516" t="s">
        <v>32</v>
      </c>
      <c r="HN54" s="515" t="s">
        <v>32</v>
      </c>
      <c r="HO54" s="516" t="s">
        <v>32</v>
      </c>
      <c r="HP54" s="515" t="s">
        <v>32</v>
      </c>
      <c r="HQ54" s="516" t="s">
        <v>32</v>
      </c>
      <c r="HR54" s="515" t="s">
        <v>32</v>
      </c>
      <c r="HS54" s="516" t="s">
        <v>32</v>
      </c>
      <c r="HT54" s="515" t="s">
        <v>32</v>
      </c>
      <c r="HU54" s="516" t="s">
        <v>32</v>
      </c>
      <c r="HV54" s="515" t="s">
        <v>32</v>
      </c>
      <c r="HW54" s="516" t="s">
        <v>32</v>
      </c>
      <c r="HX54" s="515" t="s">
        <v>32</v>
      </c>
      <c r="HY54" s="516" t="s">
        <v>32</v>
      </c>
      <c r="HZ54" s="515" t="s">
        <v>32</v>
      </c>
      <c r="IA54" s="516" t="s">
        <v>32</v>
      </c>
      <c r="IB54" s="515" t="s">
        <v>32</v>
      </c>
      <c r="IC54" s="516" t="s">
        <v>32</v>
      </c>
      <c r="ID54" s="515" t="s">
        <v>32</v>
      </c>
      <c r="IE54" s="516" t="s">
        <v>32</v>
      </c>
      <c r="IF54" s="515" t="s">
        <v>32</v>
      </c>
      <c r="IG54" s="516" t="s">
        <v>32</v>
      </c>
      <c r="IH54" s="515" t="s">
        <v>32</v>
      </c>
      <c r="II54" s="516" t="s">
        <v>32</v>
      </c>
      <c r="IJ54" s="421">
        <v>1</v>
      </c>
      <c r="IK54" s="516" t="s">
        <v>32</v>
      </c>
      <c r="IL54" s="515" t="s">
        <v>32</v>
      </c>
      <c r="IM54" s="516" t="s">
        <v>32</v>
      </c>
      <c r="IN54" s="421" t="s">
        <v>32</v>
      </c>
      <c r="IO54" s="516" t="s">
        <v>32</v>
      </c>
      <c r="IP54" s="515" t="s">
        <v>32</v>
      </c>
      <c r="IQ54" s="516" t="s">
        <v>32</v>
      </c>
      <c r="IR54" s="515" t="s">
        <v>32</v>
      </c>
      <c r="IS54" s="516" t="s">
        <v>32</v>
      </c>
      <c r="IT54" s="515" t="s">
        <v>32</v>
      </c>
      <c r="IU54" s="516" t="s">
        <v>32</v>
      </c>
      <c r="IV54" s="515" t="s">
        <v>32</v>
      </c>
      <c r="IW54" s="516" t="s">
        <v>32</v>
      </c>
      <c r="IX54" s="515" t="s">
        <v>32</v>
      </c>
      <c r="IY54" s="516" t="s">
        <v>32</v>
      </c>
      <c r="IZ54" s="515" t="s">
        <v>32</v>
      </c>
      <c r="JA54" s="516" t="s">
        <v>32</v>
      </c>
      <c r="JB54" s="60"/>
      <c r="JC54" s="61"/>
      <c r="JD54" s="7"/>
      <c r="JE54" s="7"/>
      <c r="JF54" s="29">
        <f t="shared" si="110"/>
        <v>14</v>
      </c>
      <c r="JG54" s="159" t="s">
        <v>285</v>
      </c>
      <c r="JH54" s="32" t="str">
        <f t="shared" si="111"/>
        <v>*</v>
      </c>
      <c r="JI54" s="33" t="str">
        <f t="shared" si="112"/>
        <v>*</v>
      </c>
      <c r="JJ54" s="32" t="str">
        <f t="shared" si="113"/>
        <v>*</v>
      </c>
      <c r="JK54" s="33" t="str">
        <f t="shared" si="114"/>
        <v>*</v>
      </c>
      <c r="JL54" s="32" t="str">
        <f t="shared" si="115"/>
        <v>*</v>
      </c>
      <c r="JM54" s="33" t="str">
        <f t="shared" si="116"/>
        <v>*</v>
      </c>
      <c r="JN54" s="32" t="str">
        <f t="shared" si="117"/>
        <v>*</v>
      </c>
      <c r="JO54" s="33" t="str">
        <f t="shared" si="118"/>
        <v>*</v>
      </c>
      <c r="JP54" s="32" t="str">
        <f t="shared" si="119"/>
        <v>*</v>
      </c>
      <c r="JQ54" s="33" t="str">
        <f t="shared" si="120"/>
        <v>*</v>
      </c>
      <c r="JR54" s="32" t="str">
        <f t="shared" si="121"/>
        <v>*</v>
      </c>
      <c r="JS54" s="33" t="str">
        <f t="shared" si="122"/>
        <v>*</v>
      </c>
      <c r="JT54" s="32" t="str">
        <f t="shared" si="123"/>
        <v>*</v>
      </c>
      <c r="JU54" s="33" t="str">
        <f t="shared" si="124"/>
        <v>*</v>
      </c>
      <c r="JV54" s="32" t="str">
        <f t="shared" si="125"/>
        <v>*</v>
      </c>
      <c r="JW54" s="33" t="str">
        <f t="shared" si="126"/>
        <v>*</v>
      </c>
      <c r="JX54" s="32" t="str">
        <f t="shared" si="127"/>
        <v xml:space="preserve">خوشروزاده- </v>
      </c>
      <c r="JY54" s="33" t="str">
        <f t="shared" si="128"/>
        <v>*</v>
      </c>
      <c r="JZ54" s="32" t="str">
        <f t="shared" si="129"/>
        <v>*</v>
      </c>
      <c r="KA54" s="33" t="str">
        <f t="shared" si="130"/>
        <v>*</v>
      </c>
      <c r="KB54" s="32" t="str">
        <f t="shared" si="131"/>
        <v>*</v>
      </c>
      <c r="KC54" s="33" t="str">
        <f t="shared" si="132"/>
        <v>*</v>
      </c>
      <c r="KD54" s="32" t="str">
        <f t="shared" si="133"/>
        <v>*</v>
      </c>
      <c r="KE54" s="33" t="str">
        <f t="shared" si="134"/>
        <v>*</v>
      </c>
      <c r="KF54" s="32" t="str">
        <f t="shared" si="135"/>
        <v>*</v>
      </c>
      <c r="KG54" s="33" t="str">
        <f t="shared" si="136"/>
        <v>*</v>
      </c>
      <c r="KH54" s="32" t="str">
        <f t="shared" si="137"/>
        <v>*</v>
      </c>
      <c r="KI54" s="33" t="str">
        <f t="shared" si="138"/>
        <v>*</v>
      </c>
      <c r="KJ54" s="32" t="str">
        <f t="shared" si="139"/>
        <v>*</v>
      </c>
      <c r="KK54" s="33" t="str">
        <f t="shared" si="140"/>
        <v>*</v>
      </c>
      <c r="KL54" s="32" t="str">
        <f t="shared" si="141"/>
        <v>*</v>
      </c>
      <c r="KM54" s="33" t="str">
        <f t="shared" si="142"/>
        <v>*</v>
      </c>
      <c r="KN54" s="32" t="str">
        <f t="shared" si="143"/>
        <v xml:space="preserve">حبیبی - </v>
      </c>
      <c r="KO54" s="33" t="str">
        <f t="shared" si="144"/>
        <v>حبیبی -</v>
      </c>
      <c r="KP54" s="32" t="str">
        <f t="shared" si="145"/>
        <v>*</v>
      </c>
      <c r="KQ54" s="33" t="str">
        <f t="shared" si="146"/>
        <v>*</v>
      </c>
      <c r="KR54" s="32" t="str">
        <f t="shared" si="147"/>
        <v xml:space="preserve">خورسند - </v>
      </c>
      <c r="KS54" s="33" t="str">
        <f t="shared" si="148"/>
        <v>*</v>
      </c>
      <c r="KT54" s="32" t="str">
        <f t="shared" si="149"/>
        <v>*</v>
      </c>
      <c r="KU54" s="33" t="str">
        <f t="shared" si="150"/>
        <v>*</v>
      </c>
      <c r="KV54" s="32" t="str">
        <f t="shared" si="151"/>
        <v>*</v>
      </c>
      <c r="KW54" s="33" t="str">
        <f t="shared" si="152"/>
        <v>*</v>
      </c>
      <c r="KX54" s="32" t="str">
        <f t="shared" si="153"/>
        <v>*</v>
      </c>
      <c r="KY54" s="32" t="str">
        <f t="shared" si="154"/>
        <v>*</v>
      </c>
      <c r="KZ54" s="32" t="str">
        <f t="shared" si="155"/>
        <v>*</v>
      </c>
      <c r="LA54" s="32" t="str">
        <f t="shared" si="156"/>
        <v>*</v>
      </c>
      <c r="LB54" s="20" t="str">
        <f t="shared" si="157"/>
        <v>*</v>
      </c>
      <c r="LC54" s="33" t="str">
        <f t="shared" si="158"/>
        <v>*</v>
      </c>
      <c r="LD54" s="20" t="str">
        <f t="shared" si="159"/>
        <v>*</v>
      </c>
      <c r="LE54" s="33" t="str">
        <f t="shared" si="160"/>
        <v>*</v>
      </c>
      <c r="LF54" s="20" t="str">
        <f t="shared" si="161"/>
        <v>*</v>
      </c>
      <c r="LG54" s="20" t="str">
        <f t="shared" si="162"/>
        <v>*</v>
      </c>
      <c r="LH54" s="20" t="str">
        <f t="shared" si="163"/>
        <v>*</v>
      </c>
      <c r="LI54" s="33" t="str">
        <f t="shared" si="164"/>
        <v>*</v>
      </c>
      <c r="LJ54" s="20" t="str">
        <f t="shared" si="165"/>
        <v>*</v>
      </c>
      <c r="LK54" s="33" t="str">
        <f t="shared" si="166"/>
        <v>*</v>
      </c>
      <c r="LL54" s="20" t="str">
        <f t="shared" si="167"/>
        <v>*</v>
      </c>
      <c r="LM54" s="33" t="str">
        <f t="shared" si="168"/>
        <v>*</v>
      </c>
      <c r="LN54" s="20" t="str">
        <f t="shared" si="169"/>
        <v>*</v>
      </c>
      <c r="LO54" s="33" t="str">
        <f t="shared" si="170"/>
        <v>*</v>
      </c>
      <c r="LP54" s="20" t="str">
        <f t="shared" si="171"/>
        <v>*</v>
      </c>
      <c r="LQ54" s="20" t="str">
        <f t="shared" si="172"/>
        <v>*</v>
      </c>
      <c r="LR54" s="20" t="str">
        <f t="shared" si="173"/>
        <v>*</v>
      </c>
      <c r="LS54" s="20" t="str">
        <f t="shared" si="174"/>
        <v>*</v>
      </c>
      <c r="LT54" s="20" t="str">
        <f t="shared" si="175"/>
        <v>*</v>
      </c>
      <c r="LU54" s="20" t="str">
        <f t="shared" si="176"/>
        <v>*</v>
      </c>
      <c r="LV54" s="20" t="str">
        <f t="shared" si="177"/>
        <v>*</v>
      </c>
      <c r="LW54" s="20" t="str">
        <f t="shared" si="178"/>
        <v>*</v>
      </c>
      <c r="LX54" s="20" t="str">
        <f t="shared" si="179"/>
        <v>*</v>
      </c>
      <c r="LY54" s="20" t="str">
        <f t="shared" si="180"/>
        <v>*</v>
      </c>
      <c r="LZ54" s="20" t="str">
        <f t="shared" si="181"/>
        <v>*</v>
      </c>
      <c r="MA54" s="33" t="str">
        <f t="shared" si="182"/>
        <v>*</v>
      </c>
      <c r="MB54" s="20" t="str">
        <f t="shared" si="183"/>
        <v>*</v>
      </c>
      <c r="MC54" s="33" t="str">
        <f t="shared" si="184"/>
        <v>*</v>
      </c>
      <c r="MD54" s="20" t="str">
        <f t="shared" si="185"/>
        <v>*</v>
      </c>
      <c r="ME54" s="33" t="str">
        <f t="shared" si="186"/>
        <v>*</v>
      </c>
      <c r="MF54" s="20" t="str">
        <f t="shared" si="187"/>
        <v>*</v>
      </c>
      <c r="MG54" s="33" t="str">
        <f t="shared" si="188"/>
        <v>*</v>
      </c>
      <c r="MH54" s="20" t="str">
        <f t="shared" si="189"/>
        <v>*</v>
      </c>
      <c r="MI54" s="33" t="str">
        <f t="shared" si="190"/>
        <v>*</v>
      </c>
      <c r="MJ54" s="20" t="str">
        <f t="shared" si="191"/>
        <v>*</v>
      </c>
      <c r="MK54" s="33" t="str">
        <f t="shared" si="192"/>
        <v>*</v>
      </c>
      <c r="ML54" s="20" t="str">
        <f t="shared" si="193"/>
        <v>*</v>
      </c>
      <c r="MM54" s="33" t="str">
        <f t="shared" si="194"/>
        <v>*</v>
      </c>
      <c r="MN54" s="20" t="str">
        <f t="shared" si="195"/>
        <v>*</v>
      </c>
      <c r="MO54" s="33" t="str">
        <f t="shared" si="196"/>
        <v>*</v>
      </c>
      <c r="MP54" s="20" t="str">
        <f t="shared" si="197"/>
        <v>*</v>
      </c>
      <c r="MQ54" s="33" t="str">
        <f t="shared" si="198"/>
        <v>*</v>
      </c>
      <c r="MR54" s="20" t="str">
        <f t="shared" si="199"/>
        <v>*</v>
      </c>
      <c r="MS54" s="33" t="str">
        <f t="shared" si="200"/>
        <v>*</v>
      </c>
      <c r="MT54" s="20" t="str">
        <f t="shared" si="201"/>
        <v>*</v>
      </c>
      <c r="MU54" s="33" t="str">
        <f t="shared" si="202"/>
        <v>*</v>
      </c>
      <c r="MV54" s="175" t="str">
        <f t="shared" si="203"/>
        <v>*</v>
      </c>
      <c r="MW54" s="176" t="str">
        <f t="shared" si="204"/>
        <v>*</v>
      </c>
      <c r="MX54" s="175" t="str">
        <f t="shared" si="205"/>
        <v>*</v>
      </c>
      <c r="MY54" s="176" t="str">
        <f t="shared" si="206"/>
        <v>*</v>
      </c>
      <c r="MZ54" s="175" t="str">
        <f t="shared" si="305"/>
        <v>*</v>
      </c>
      <c r="NA54" s="175" t="str">
        <f t="shared" si="306"/>
        <v>منفرد-</v>
      </c>
      <c r="NB54" s="175" t="str">
        <f t="shared" si="307"/>
        <v>*</v>
      </c>
      <c r="NC54" s="175" t="str">
        <f t="shared" si="308"/>
        <v>*</v>
      </c>
      <c r="ND54" s="176" t="str">
        <f t="shared" si="309"/>
        <v>*</v>
      </c>
      <c r="NE54" s="176" t="str">
        <f t="shared" si="310"/>
        <v>*</v>
      </c>
      <c r="NF54" s="176" t="str">
        <f t="shared" si="311"/>
        <v>*</v>
      </c>
      <c r="NG54" s="176" t="str">
        <f t="shared" si="312"/>
        <v>*</v>
      </c>
      <c r="NH54" s="175" t="str">
        <f t="shared" si="209"/>
        <v>*</v>
      </c>
      <c r="NI54" s="176" t="str">
        <f t="shared" si="210"/>
        <v>*</v>
      </c>
      <c r="NJ54" s="175" t="str">
        <f t="shared" si="211"/>
        <v>*</v>
      </c>
      <c r="NK54" s="176" t="str">
        <f t="shared" si="212"/>
        <v>*</v>
      </c>
      <c r="NL54" s="175" t="str">
        <f t="shared" si="213"/>
        <v>*</v>
      </c>
      <c r="NM54" s="176" t="str">
        <f t="shared" si="214"/>
        <v>*</v>
      </c>
      <c r="NN54" s="175" t="str">
        <f t="shared" si="215"/>
        <v>*</v>
      </c>
      <c r="NO54" s="176" t="str">
        <f t="shared" si="216"/>
        <v>*</v>
      </c>
      <c r="NP54" s="175" t="str">
        <f t="shared" si="217"/>
        <v>*</v>
      </c>
      <c r="NQ54" s="176" t="str">
        <f t="shared" si="218"/>
        <v>*</v>
      </c>
      <c r="NR54" s="175" t="str">
        <f t="shared" si="219"/>
        <v>*</v>
      </c>
      <c r="NS54" s="176" t="str">
        <f t="shared" si="220"/>
        <v>*</v>
      </c>
      <c r="NT54" s="175" t="str">
        <f t="shared" si="221"/>
        <v>*</v>
      </c>
      <c r="NU54" s="176" t="str">
        <f t="shared" si="222"/>
        <v>*</v>
      </c>
      <c r="NV54" s="175" t="str">
        <f t="shared" si="223"/>
        <v>*</v>
      </c>
      <c r="NW54" s="176" t="str">
        <f t="shared" si="224"/>
        <v>*</v>
      </c>
      <c r="NX54" s="175" t="str">
        <f t="shared" si="225"/>
        <v>*</v>
      </c>
      <c r="NY54" s="176" t="str">
        <f t="shared" si="226"/>
        <v>*</v>
      </c>
      <c r="NZ54" s="175" t="str">
        <f t="shared" si="227"/>
        <v>*</v>
      </c>
      <c r="OA54" s="176" t="str">
        <f t="shared" si="228"/>
        <v>*</v>
      </c>
      <c r="OB54" s="175" t="str">
        <f t="shared" si="229"/>
        <v>محبوبی-</v>
      </c>
      <c r="OC54" s="175" t="str">
        <f t="shared" si="313"/>
        <v>*</v>
      </c>
      <c r="OD54" s="175" t="str">
        <f t="shared" si="230"/>
        <v>*</v>
      </c>
      <c r="OE54" s="175" t="str">
        <f t="shared" si="231"/>
        <v>*</v>
      </c>
      <c r="OF54" s="175" t="str">
        <f t="shared" si="232"/>
        <v>*</v>
      </c>
      <c r="OG54" s="176" t="str">
        <f t="shared" si="233"/>
        <v>*</v>
      </c>
      <c r="OH54" s="175" t="str">
        <f t="shared" si="234"/>
        <v>*</v>
      </c>
      <c r="OI54" s="176" t="str">
        <f t="shared" si="235"/>
        <v>*</v>
      </c>
      <c r="OJ54" s="175" t="str">
        <f t="shared" si="236"/>
        <v>*</v>
      </c>
      <c r="OK54" s="176" t="str">
        <f t="shared" si="314"/>
        <v>*</v>
      </c>
      <c r="OL54" s="175" t="str">
        <f t="shared" si="315"/>
        <v>*</v>
      </c>
      <c r="OM54" s="176" t="str">
        <f t="shared" si="316"/>
        <v>*</v>
      </c>
      <c r="ON54" s="175" t="str">
        <f t="shared" si="317"/>
        <v>*</v>
      </c>
      <c r="OO54" s="176" t="str">
        <f t="shared" si="318"/>
        <v>*</v>
      </c>
      <c r="OP54" s="175" t="str">
        <f t="shared" si="319"/>
        <v>*</v>
      </c>
      <c r="OQ54" s="176" t="str">
        <f t="shared" si="320"/>
        <v>*</v>
      </c>
      <c r="OR54" s="29">
        <f t="shared" si="239"/>
        <v>14</v>
      </c>
      <c r="OS54" s="30" t="str">
        <f t="shared" si="329"/>
        <v>شنبه</v>
      </c>
      <c r="OT54" s="20" t="str">
        <f t="shared" si="321"/>
        <v>*</v>
      </c>
      <c r="OU54" s="20" t="str">
        <f t="shared" si="322"/>
        <v>*</v>
      </c>
      <c r="OV54" s="20" t="str">
        <f t="shared" si="323"/>
        <v>*</v>
      </c>
      <c r="OW54" s="20" t="str">
        <f t="shared" si="324"/>
        <v>*</v>
      </c>
      <c r="OX54" s="20" t="str">
        <f t="shared" si="325"/>
        <v>*</v>
      </c>
      <c r="OY54" s="20" t="str">
        <f t="shared" si="328"/>
        <v>*</v>
      </c>
      <c r="OZ54" s="20" t="str">
        <f t="shared" si="326"/>
        <v>*</v>
      </c>
      <c r="PA54" s="20" t="str">
        <f t="shared" si="327"/>
        <v>*</v>
      </c>
      <c r="PB54" s="20" t="str">
        <f t="shared" si="242"/>
        <v>*</v>
      </c>
      <c r="PC54" s="33" t="str">
        <f t="shared" si="243"/>
        <v>*</v>
      </c>
      <c r="PD54" s="20" t="str">
        <f t="shared" si="244"/>
        <v>*</v>
      </c>
      <c r="PE54" s="33" t="str">
        <f t="shared" si="245"/>
        <v>*</v>
      </c>
      <c r="PF54" s="20" t="str">
        <f t="shared" si="246"/>
        <v>*</v>
      </c>
      <c r="PG54" s="33" t="str">
        <f t="shared" si="247"/>
        <v>*</v>
      </c>
      <c r="PH54" s="20" t="str">
        <f t="shared" si="248"/>
        <v>*</v>
      </c>
      <c r="PI54" s="33" t="str">
        <f t="shared" si="249"/>
        <v>*</v>
      </c>
      <c r="PJ54" s="20" t="str">
        <f t="shared" si="250"/>
        <v>*</v>
      </c>
      <c r="PK54" s="33" t="str">
        <f t="shared" si="251"/>
        <v>*</v>
      </c>
      <c r="PL54" s="20" t="str">
        <f t="shared" si="252"/>
        <v>*</v>
      </c>
      <c r="PM54" s="33" t="str">
        <f t="shared" si="253"/>
        <v>*</v>
      </c>
      <c r="PN54" s="20" t="str">
        <f t="shared" si="254"/>
        <v>*</v>
      </c>
      <c r="PO54" s="33" t="str">
        <f t="shared" si="255"/>
        <v>*</v>
      </c>
      <c r="PP54" s="20" t="str">
        <f t="shared" si="256"/>
        <v>*</v>
      </c>
      <c r="PQ54" s="33" t="str">
        <f t="shared" si="257"/>
        <v>*</v>
      </c>
      <c r="PR54" s="20" t="str">
        <f t="shared" si="258"/>
        <v>*</v>
      </c>
      <c r="PS54" s="33" t="str">
        <f t="shared" si="259"/>
        <v>*</v>
      </c>
      <c r="PT54" s="20" t="str">
        <f t="shared" si="260"/>
        <v>*</v>
      </c>
      <c r="PU54" s="33" t="str">
        <f t="shared" si="261"/>
        <v>*</v>
      </c>
      <c r="PV54" s="20" t="str">
        <f t="shared" si="262"/>
        <v>*</v>
      </c>
      <c r="PW54" s="33" t="str">
        <f t="shared" si="263"/>
        <v>*</v>
      </c>
      <c r="PX54" s="20" t="str">
        <f t="shared" si="264"/>
        <v>*</v>
      </c>
      <c r="PY54" s="33" t="str">
        <f t="shared" si="265"/>
        <v>*</v>
      </c>
      <c r="PZ54" s="20" t="str">
        <f t="shared" si="266"/>
        <v>*</v>
      </c>
      <c r="QA54" s="33" t="str">
        <f t="shared" si="267"/>
        <v>*</v>
      </c>
      <c r="QB54" s="20" t="str">
        <f t="shared" si="268"/>
        <v>*</v>
      </c>
      <c r="QC54" s="33" t="str">
        <f t="shared" si="269"/>
        <v>*</v>
      </c>
      <c r="QD54" s="20" t="str">
        <f t="shared" si="270"/>
        <v>*</v>
      </c>
      <c r="QE54" s="33" t="str">
        <f t="shared" si="271"/>
        <v>*</v>
      </c>
      <c r="QF54" s="20" t="str">
        <f t="shared" si="272"/>
        <v>*</v>
      </c>
      <c r="QG54" s="33" t="str">
        <f t="shared" si="273"/>
        <v>*</v>
      </c>
      <c r="QH54" s="20" t="str">
        <f t="shared" si="274"/>
        <v>*</v>
      </c>
      <c r="QI54" s="33" t="str">
        <f t="shared" si="275"/>
        <v>*</v>
      </c>
      <c r="QJ54" s="20" t="str">
        <f t="shared" si="276"/>
        <v>نجفی-</v>
      </c>
      <c r="QK54" s="33" t="str">
        <f t="shared" si="277"/>
        <v>*</v>
      </c>
      <c r="QL54" s="20" t="str">
        <f t="shared" si="278"/>
        <v>*</v>
      </c>
      <c r="QM54" s="33" t="str">
        <f t="shared" si="279"/>
        <v>*</v>
      </c>
      <c r="QN54" s="20" t="str">
        <f t="shared" si="280"/>
        <v>*</v>
      </c>
      <c r="QO54" s="33" t="str">
        <f t="shared" si="281"/>
        <v>*</v>
      </c>
      <c r="QP54" s="20" t="str">
        <f t="shared" si="282"/>
        <v>*</v>
      </c>
      <c r="QQ54" s="33" t="str">
        <f t="shared" si="283"/>
        <v>*</v>
      </c>
      <c r="QR54" s="20" t="str">
        <f t="shared" si="284"/>
        <v>*</v>
      </c>
      <c r="QS54" s="33" t="str">
        <f t="shared" si="285"/>
        <v>*</v>
      </c>
      <c r="QT54" s="20" t="str">
        <f t="shared" si="286"/>
        <v>*</v>
      </c>
      <c r="QU54" s="33" t="str">
        <f t="shared" si="287"/>
        <v>*</v>
      </c>
      <c r="QV54" s="20" t="str">
        <f t="shared" si="288"/>
        <v>*</v>
      </c>
      <c r="QW54" s="33" t="str">
        <f t="shared" si="289"/>
        <v>*</v>
      </c>
      <c r="QX54" s="21" t="str">
        <f t="shared" si="290"/>
        <v>*</v>
      </c>
      <c r="QY54" s="21" t="str">
        <f t="shared" si="291"/>
        <v>*</v>
      </c>
      <c r="QZ54" s="20" t="str">
        <f t="shared" si="292"/>
        <v>*</v>
      </c>
      <c r="RA54" s="33" t="str">
        <f t="shared" si="293"/>
        <v>*</v>
      </c>
      <c r="RB54" s="33"/>
      <c r="RC54" s="7"/>
      <c r="RD54" s="337">
        <f t="shared" si="294"/>
        <v>14</v>
      </c>
      <c r="RE54" s="30" t="str">
        <f t="shared" si="330"/>
        <v>شنبه</v>
      </c>
      <c r="RF54" s="63" t="s">
        <v>33</v>
      </c>
      <c r="RG54" s="118" t="str">
        <f t="shared" si="295"/>
        <v>********خوشروزاده- *******حبیبی - *خورسند - ****************************محبوبی-*********</v>
      </c>
      <c r="RH54" s="119"/>
      <c r="RI54" s="122">
        <v>14</v>
      </c>
      <c r="RJ54" s="121" t="str">
        <f t="shared" si="296"/>
        <v>****************حبیبی -***********************منفرد-****************</v>
      </c>
      <c r="RK54" s="104"/>
      <c r="RL54" s="337">
        <v>14</v>
      </c>
      <c r="RM54" s="29">
        <f t="shared" si="297"/>
        <v>14</v>
      </c>
      <c r="RN54" s="30" t="str">
        <f t="shared" si="331"/>
        <v>شنبه</v>
      </c>
      <c r="RO54" s="729" t="str">
        <f t="shared" si="298"/>
        <v>**********************************نجفی-**</v>
      </c>
      <c r="RP54" s="731"/>
      <c r="RQ54" s="64" t="s">
        <v>34</v>
      </c>
      <c r="RR54" s="729" t="str">
        <f t="shared" si="299"/>
        <v>**************************************</v>
      </c>
      <c r="RS54" s="730"/>
      <c r="RT54" s="1"/>
      <c r="RU54" s="1"/>
      <c r="RV54" s="29">
        <f t="shared" si="300"/>
        <v>14</v>
      </c>
      <c r="RW54" s="30" t="str">
        <f t="shared" si="301"/>
        <v>شنبه</v>
      </c>
      <c r="RX54" s="764" t="str">
        <f t="shared" si="302"/>
        <v>******************************نجفی-********</v>
      </c>
      <c r="RY54" s="731"/>
      <c r="RZ54" s="64"/>
      <c r="SA54" s="729" t="str">
        <f t="shared" si="303"/>
        <v>***********************************</v>
      </c>
      <c r="SB54" s="730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</row>
    <row r="55" spans="1:507" s="2" customFormat="1" ht="71.25" customHeight="1" thickTop="1" thickBot="1">
      <c r="A55" s="227" t="s">
        <v>285</v>
      </c>
      <c r="B55" s="251" t="s">
        <v>332</v>
      </c>
      <c r="C55" s="349" t="s">
        <v>171</v>
      </c>
      <c r="D55" s="350" t="s">
        <v>206</v>
      </c>
      <c r="E55" s="393" t="s">
        <v>208</v>
      </c>
      <c r="F55" s="352" t="s">
        <v>207</v>
      </c>
      <c r="G55" s="353"/>
      <c r="H55" s="191">
        <v>1</v>
      </c>
      <c r="I55" s="192">
        <v>2</v>
      </c>
      <c r="J55" s="193">
        <v>3</v>
      </c>
      <c r="K55" s="193">
        <v>4</v>
      </c>
      <c r="L55" s="405">
        <v>5</v>
      </c>
      <c r="M55" s="405">
        <v>6</v>
      </c>
      <c r="N55" s="244" t="s">
        <v>302</v>
      </c>
      <c r="O55" s="245" t="s">
        <v>302</v>
      </c>
      <c r="P55" s="193" t="s">
        <v>302</v>
      </c>
      <c r="Q55" s="581" t="s">
        <v>302</v>
      </c>
      <c r="R55" s="582"/>
      <c r="S55" s="246" t="s">
        <v>109</v>
      </c>
      <c r="T55" s="354"/>
      <c r="U55" s="354"/>
      <c r="V55" s="354"/>
      <c r="W55" s="354"/>
      <c r="X55" s="246" t="s">
        <v>110</v>
      </c>
      <c r="Y55" s="354"/>
      <c r="Z55" s="354"/>
      <c r="AA55" s="354"/>
      <c r="AB55" s="354"/>
      <c r="AC55" s="247" t="s">
        <v>134</v>
      </c>
      <c r="AD55" s="248"/>
      <c r="AE55" s="248"/>
      <c r="AF55" s="248"/>
      <c r="AG55" s="249" t="s">
        <v>31</v>
      </c>
      <c r="AH55" s="248"/>
      <c r="AI55" s="248"/>
      <c r="AJ55" s="248"/>
      <c r="AK55" s="247" t="s">
        <v>111</v>
      </c>
      <c r="AL55" s="248"/>
      <c r="AM55" s="248"/>
      <c r="AN55" s="248"/>
      <c r="AO55" s="249" t="s">
        <v>112</v>
      </c>
      <c r="AP55" s="248"/>
      <c r="AQ55" s="248"/>
      <c r="AR55" s="248"/>
      <c r="AS55" s="247" t="s">
        <v>197</v>
      </c>
      <c r="AT55" s="248"/>
      <c r="AU55" s="248"/>
      <c r="AV55" s="250" t="s">
        <v>113</v>
      </c>
      <c r="AW55" s="189"/>
      <c r="AX55" s="194"/>
      <c r="AY55" s="1"/>
      <c r="AZ55" s="1"/>
      <c r="BA55" s="1"/>
      <c r="BB55" s="29">
        <f t="shared" si="304"/>
        <v>15</v>
      </c>
      <c r="BC55" s="159" t="s">
        <v>40</v>
      </c>
      <c r="BD55" s="515" t="s">
        <v>32</v>
      </c>
      <c r="BE55" s="516" t="s">
        <v>32</v>
      </c>
      <c r="BF55" s="515">
        <v>1</v>
      </c>
      <c r="BG55" s="516" t="s">
        <v>32</v>
      </c>
      <c r="BH55" s="515" t="s">
        <v>32</v>
      </c>
      <c r="BI55" s="516" t="s">
        <v>32</v>
      </c>
      <c r="BJ55" s="515" t="s">
        <v>32</v>
      </c>
      <c r="BK55" s="516" t="s">
        <v>32</v>
      </c>
      <c r="BL55" s="515" t="s">
        <v>32</v>
      </c>
      <c r="BM55" s="516" t="s">
        <v>32</v>
      </c>
      <c r="BN55" s="515" t="s">
        <v>32</v>
      </c>
      <c r="BO55" s="516" t="s">
        <v>32</v>
      </c>
      <c r="BP55" s="515" t="s">
        <v>32</v>
      </c>
      <c r="BQ55" s="516" t="s">
        <v>32</v>
      </c>
      <c r="BR55" s="515" t="s">
        <v>32</v>
      </c>
      <c r="BS55" s="516" t="s">
        <v>32</v>
      </c>
      <c r="BT55" s="515">
        <v>1</v>
      </c>
      <c r="BU55" s="516" t="s">
        <v>32</v>
      </c>
      <c r="BV55" s="515" t="s">
        <v>32</v>
      </c>
      <c r="BW55" s="516" t="s">
        <v>32</v>
      </c>
      <c r="BX55" s="515" t="s">
        <v>32</v>
      </c>
      <c r="BY55" s="516" t="s">
        <v>32</v>
      </c>
      <c r="BZ55" s="515" t="s">
        <v>32</v>
      </c>
      <c r="CA55" s="516" t="s">
        <v>32</v>
      </c>
      <c r="CB55" s="515" t="s">
        <v>32</v>
      </c>
      <c r="CC55" s="516" t="s">
        <v>32</v>
      </c>
      <c r="CD55" s="515" t="s">
        <v>32</v>
      </c>
      <c r="CE55" s="516" t="s">
        <v>32</v>
      </c>
      <c r="CF55" s="515">
        <v>1</v>
      </c>
      <c r="CG55" s="516" t="s">
        <v>32</v>
      </c>
      <c r="CH55" s="515" t="s">
        <v>32</v>
      </c>
      <c r="CI55" s="516" t="s">
        <v>32</v>
      </c>
      <c r="CJ55" s="515">
        <v>1</v>
      </c>
      <c r="CK55" s="516">
        <v>1</v>
      </c>
      <c r="CL55" s="515" t="s">
        <v>32</v>
      </c>
      <c r="CM55" s="516" t="s">
        <v>32</v>
      </c>
      <c r="CN55" s="515" t="s">
        <v>32</v>
      </c>
      <c r="CO55" s="516" t="s">
        <v>32</v>
      </c>
      <c r="CP55" s="515" t="s">
        <v>32</v>
      </c>
      <c r="CQ55" s="516" t="s">
        <v>32</v>
      </c>
      <c r="CR55" s="515" t="s">
        <v>32</v>
      </c>
      <c r="CS55" s="516" t="s">
        <v>32</v>
      </c>
      <c r="CT55" s="515" t="s">
        <v>32</v>
      </c>
      <c r="CU55" s="516" t="s">
        <v>32</v>
      </c>
      <c r="CV55" s="515" t="s">
        <v>32</v>
      </c>
      <c r="CW55" s="516" t="s">
        <v>32</v>
      </c>
      <c r="CX55" s="515" t="s">
        <v>32</v>
      </c>
      <c r="CY55" s="516" t="s">
        <v>32</v>
      </c>
      <c r="CZ55" s="515" t="s">
        <v>32</v>
      </c>
      <c r="DA55" s="516" t="s">
        <v>32</v>
      </c>
      <c r="DB55" s="515" t="s">
        <v>32</v>
      </c>
      <c r="DC55" s="516" t="s">
        <v>32</v>
      </c>
      <c r="DD55" s="515" t="s">
        <v>32</v>
      </c>
      <c r="DE55" s="516" t="s">
        <v>32</v>
      </c>
      <c r="DF55" s="515" t="s">
        <v>32</v>
      </c>
      <c r="DG55" s="516" t="s">
        <v>32</v>
      </c>
      <c r="DH55" s="515" t="s">
        <v>32</v>
      </c>
      <c r="DI55" s="516" t="s">
        <v>32</v>
      </c>
      <c r="DJ55" s="515" t="s">
        <v>32</v>
      </c>
      <c r="DK55" s="516" t="s">
        <v>32</v>
      </c>
      <c r="DL55" s="515" t="s">
        <v>32</v>
      </c>
      <c r="DM55" s="516" t="s">
        <v>32</v>
      </c>
      <c r="DN55" s="515" t="s">
        <v>32</v>
      </c>
      <c r="DO55" s="516" t="s">
        <v>32</v>
      </c>
      <c r="DP55" s="515" t="s">
        <v>32</v>
      </c>
      <c r="DQ55" s="516" t="s">
        <v>32</v>
      </c>
      <c r="DR55" s="515" t="s">
        <v>32</v>
      </c>
      <c r="DS55" s="516" t="s">
        <v>32</v>
      </c>
      <c r="DT55" s="515" t="s">
        <v>32</v>
      </c>
      <c r="DU55" s="516" t="s">
        <v>32</v>
      </c>
      <c r="DV55" s="515" t="s">
        <v>32</v>
      </c>
      <c r="DW55" s="516" t="s">
        <v>32</v>
      </c>
      <c r="DX55" s="515" t="s">
        <v>32</v>
      </c>
      <c r="DY55" s="516" t="s">
        <v>32</v>
      </c>
      <c r="DZ55" s="515">
        <v>1</v>
      </c>
      <c r="EA55" s="516" t="s">
        <v>32</v>
      </c>
      <c r="EB55" s="515" t="s">
        <v>32</v>
      </c>
      <c r="EC55" s="516" t="s">
        <v>32</v>
      </c>
      <c r="ED55" s="515" t="s">
        <v>32</v>
      </c>
      <c r="EE55" s="516" t="s">
        <v>32</v>
      </c>
      <c r="EF55" s="515" t="s">
        <v>32</v>
      </c>
      <c r="EG55" s="516" t="s">
        <v>32</v>
      </c>
      <c r="EH55" s="515" t="s">
        <v>32</v>
      </c>
      <c r="EI55" s="516" t="s">
        <v>32</v>
      </c>
      <c r="EJ55" s="515" t="s">
        <v>32</v>
      </c>
      <c r="EK55" s="516" t="s">
        <v>32</v>
      </c>
      <c r="EL55" s="515" t="s">
        <v>32</v>
      </c>
      <c r="EM55" s="516" t="s">
        <v>32</v>
      </c>
      <c r="EN55" s="515" t="s">
        <v>32</v>
      </c>
      <c r="EO55" s="516" t="s">
        <v>32</v>
      </c>
      <c r="EP55" s="515" t="s">
        <v>32</v>
      </c>
      <c r="EQ55" s="516" t="s">
        <v>32</v>
      </c>
      <c r="ER55" s="515" t="s">
        <v>32</v>
      </c>
      <c r="ES55" s="516" t="s">
        <v>32</v>
      </c>
      <c r="ET55" s="515" t="s">
        <v>32</v>
      </c>
      <c r="EU55" s="516" t="s">
        <v>32</v>
      </c>
      <c r="EV55" s="515" t="s">
        <v>32</v>
      </c>
      <c r="EW55" s="516" t="s">
        <v>32</v>
      </c>
      <c r="EX55" s="515" t="s">
        <v>32</v>
      </c>
      <c r="EY55" s="516" t="s">
        <v>32</v>
      </c>
      <c r="EZ55" s="515" t="s">
        <v>32</v>
      </c>
      <c r="FA55" s="516" t="s">
        <v>32</v>
      </c>
      <c r="FB55" s="515" t="s">
        <v>32</v>
      </c>
      <c r="FC55" s="516" t="s">
        <v>32</v>
      </c>
      <c r="FD55" s="515" t="s">
        <v>32</v>
      </c>
      <c r="FE55" s="516" t="s">
        <v>32</v>
      </c>
      <c r="FF55" s="515" t="s">
        <v>32</v>
      </c>
      <c r="FG55" s="516" t="s">
        <v>32</v>
      </c>
      <c r="FH55" s="515" t="s">
        <v>32</v>
      </c>
      <c r="FI55" s="516" t="s">
        <v>32</v>
      </c>
      <c r="FJ55" s="515" t="s">
        <v>32</v>
      </c>
      <c r="FK55" s="516" t="s">
        <v>32</v>
      </c>
      <c r="FL55" s="515" t="s">
        <v>32</v>
      </c>
      <c r="FM55" s="516" t="s">
        <v>32</v>
      </c>
      <c r="FN55" s="515" t="s">
        <v>32</v>
      </c>
      <c r="FO55" s="516" t="s">
        <v>32</v>
      </c>
      <c r="FP55" s="515" t="s">
        <v>32</v>
      </c>
      <c r="FQ55" s="516" t="s">
        <v>32</v>
      </c>
      <c r="FR55" s="515" t="s">
        <v>32</v>
      </c>
      <c r="FS55" s="516" t="s">
        <v>32</v>
      </c>
      <c r="FT55" s="515" t="s">
        <v>32</v>
      </c>
      <c r="FU55" s="516" t="s">
        <v>32</v>
      </c>
      <c r="FV55" s="515" t="s">
        <v>32</v>
      </c>
      <c r="FW55" s="516" t="s">
        <v>32</v>
      </c>
      <c r="FX55" s="515" t="s">
        <v>32</v>
      </c>
      <c r="FY55" s="516" t="s">
        <v>32</v>
      </c>
      <c r="FZ55" s="554">
        <v>1</v>
      </c>
      <c r="GA55" s="516" t="s">
        <v>32</v>
      </c>
      <c r="GB55" s="515" t="s">
        <v>32</v>
      </c>
      <c r="GC55" s="516" t="s">
        <v>32</v>
      </c>
      <c r="GD55" s="515" t="s">
        <v>32</v>
      </c>
      <c r="GE55" s="516" t="s">
        <v>32</v>
      </c>
      <c r="GF55" s="515" t="s">
        <v>32</v>
      </c>
      <c r="GG55" s="516" t="s">
        <v>32</v>
      </c>
      <c r="GH55" s="515" t="s">
        <v>32</v>
      </c>
      <c r="GI55" s="516" t="s">
        <v>32</v>
      </c>
      <c r="GJ55" s="515" t="s">
        <v>32</v>
      </c>
      <c r="GK55" s="516" t="s">
        <v>32</v>
      </c>
      <c r="GL55" s="515" t="s">
        <v>32</v>
      </c>
      <c r="GM55" s="516" t="s">
        <v>32</v>
      </c>
      <c r="GN55" s="515" t="s">
        <v>32</v>
      </c>
      <c r="GO55" s="516" t="s">
        <v>32</v>
      </c>
      <c r="GP55" s="515" t="s">
        <v>32</v>
      </c>
      <c r="GQ55" s="516" t="s">
        <v>32</v>
      </c>
      <c r="GR55" s="515" t="s">
        <v>32</v>
      </c>
      <c r="GS55" s="516" t="s">
        <v>32</v>
      </c>
      <c r="GT55" s="515" t="s">
        <v>32</v>
      </c>
      <c r="GU55" s="516" t="s">
        <v>32</v>
      </c>
      <c r="GV55" s="515" t="s">
        <v>32</v>
      </c>
      <c r="GW55" s="516" t="s">
        <v>32</v>
      </c>
      <c r="GX55" s="515" t="s">
        <v>32</v>
      </c>
      <c r="GY55" s="516">
        <v>1</v>
      </c>
      <c r="GZ55" s="515" t="s">
        <v>32</v>
      </c>
      <c r="HA55" s="516" t="s">
        <v>32</v>
      </c>
      <c r="HB55" s="515" t="s">
        <v>32</v>
      </c>
      <c r="HC55" s="516" t="s">
        <v>32</v>
      </c>
      <c r="HD55" s="515" t="s">
        <v>32</v>
      </c>
      <c r="HE55" s="516" t="s">
        <v>32</v>
      </c>
      <c r="HF55" s="515" t="s">
        <v>32</v>
      </c>
      <c r="HG55" s="516" t="s">
        <v>32</v>
      </c>
      <c r="HH55" s="515" t="s">
        <v>32</v>
      </c>
      <c r="HI55" s="516" t="s">
        <v>32</v>
      </c>
      <c r="HJ55" s="515" t="s">
        <v>32</v>
      </c>
      <c r="HK55" s="516" t="s">
        <v>32</v>
      </c>
      <c r="HL55" s="515" t="s">
        <v>32</v>
      </c>
      <c r="HM55" s="516" t="s">
        <v>32</v>
      </c>
      <c r="HN55" s="515" t="s">
        <v>32</v>
      </c>
      <c r="HO55" s="516" t="s">
        <v>32</v>
      </c>
      <c r="HP55" s="515" t="s">
        <v>32</v>
      </c>
      <c r="HQ55" s="516" t="s">
        <v>32</v>
      </c>
      <c r="HR55" s="515" t="s">
        <v>32</v>
      </c>
      <c r="HS55" s="516" t="s">
        <v>32</v>
      </c>
      <c r="HT55" s="515" t="s">
        <v>32</v>
      </c>
      <c r="HU55" s="516" t="s">
        <v>32</v>
      </c>
      <c r="HV55" s="515" t="s">
        <v>32</v>
      </c>
      <c r="HW55" s="516" t="s">
        <v>32</v>
      </c>
      <c r="HX55" s="515" t="s">
        <v>32</v>
      </c>
      <c r="HY55" s="516" t="s">
        <v>32</v>
      </c>
      <c r="HZ55" s="515" t="s">
        <v>32</v>
      </c>
      <c r="IA55" s="516" t="s">
        <v>32</v>
      </c>
      <c r="IB55" s="515" t="s">
        <v>32</v>
      </c>
      <c r="IC55" s="516" t="s">
        <v>32</v>
      </c>
      <c r="ID55" s="515" t="s">
        <v>32</v>
      </c>
      <c r="IE55" s="516" t="s">
        <v>32</v>
      </c>
      <c r="IF55" s="515" t="s">
        <v>32</v>
      </c>
      <c r="IG55" s="516" t="s">
        <v>32</v>
      </c>
      <c r="IH55" s="515" t="s">
        <v>32</v>
      </c>
      <c r="II55" s="516" t="s">
        <v>32</v>
      </c>
      <c r="IJ55" s="547" t="s">
        <v>32</v>
      </c>
      <c r="IK55" s="516" t="s">
        <v>32</v>
      </c>
      <c r="IL55" s="515" t="s">
        <v>32</v>
      </c>
      <c r="IM55" s="516" t="s">
        <v>32</v>
      </c>
      <c r="IN55" s="547" t="s">
        <v>32</v>
      </c>
      <c r="IO55" s="516" t="s">
        <v>32</v>
      </c>
      <c r="IP55" s="515" t="s">
        <v>32</v>
      </c>
      <c r="IQ55" s="516" t="s">
        <v>32</v>
      </c>
      <c r="IR55" s="515" t="s">
        <v>32</v>
      </c>
      <c r="IS55" s="516" t="s">
        <v>32</v>
      </c>
      <c r="IT55" s="515" t="s">
        <v>32</v>
      </c>
      <c r="IU55" s="516" t="s">
        <v>32</v>
      </c>
      <c r="IV55" s="515" t="s">
        <v>32</v>
      </c>
      <c r="IW55" s="516" t="s">
        <v>32</v>
      </c>
      <c r="IX55" s="515" t="s">
        <v>32</v>
      </c>
      <c r="IY55" s="516" t="s">
        <v>32</v>
      </c>
      <c r="IZ55" s="515" t="s">
        <v>32</v>
      </c>
      <c r="JA55" s="516" t="s">
        <v>32</v>
      </c>
      <c r="JB55" s="60"/>
      <c r="JC55" s="61"/>
      <c r="JD55" s="7"/>
      <c r="JE55" s="7"/>
      <c r="JF55" s="29">
        <f t="shared" si="110"/>
        <v>15</v>
      </c>
      <c r="JG55" s="159" t="s">
        <v>40</v>
      </c>
      <c r="JH55" s="32" t="str">
        <f t="shared" si="111"/>
        <v>*</v>
      </c>
      <c r="JI55" s="33" t="str">
        <f t="shared" si="112"/>
        <v>*</v>
      </c>
      <c r="JJ55" s="32" t="str">
        <f t="shared" si="113"/>
        <v xml:space="preserve">حا ج محمدی- </v>
      </c>
      <c r="JK55" s="33" t="str">
        <f t="shared" si="114"/>
        <v>*</v>
      </c>
      <c r="JL55" s="32" t="str">
        <f t="shared" si="115"/>
        <v>*</v>
      </c>
      <c r="JM55" s="33" t="str">
        <f t="shared" si="116"/>
        <v>*</v>
      </c>
      <c r="JN55" s="32" t="str">
        <f t="shared" si="117"/>
        <v>*</v>
      </c>
      <c r="JO55" s="33" t="str">
        <f t="shared" si="118"/>
        <v>*</v>
      </c>
      <c r="JP55" s="32" t="str">
        <f t="shared" si="119"/>
        <v>*</v>
      </c>
      <c r="JQ55" s="33" t="str">
        <f t="shared" si="120"/>
        <v>*</v>
      </c>
      <c r="JR55" s="32" t="str">
        <f t="shared" si="121"/>
        <v>*</v>
      </c>
      <c r="JS55" s="33" t="str">
        <f t="shared" si="122"/>
        <v>*</v>
      </c>
      <c r="JT55" s="32" t="str">
        <f t="shared" si="123"/>
        <v>*</v>
      </c>
      <c r="JU55" s="33" t="str">
        <f t="shared" si="124"/>
        <v>*</v>
      </c>
      <c r="JV55" s="32" t="str">
        <f t="shared" si="125"/>
        <v>*</v>
      </c>
      <c r="JW55" s="33" t="str">
        <f t="shared" si="126"/>
        <v>*</v>
      </c>
      <c r="JX55" s="32" t="str">
        <f t="shared" si="127"/>
        <v xml:space="preserve">خوشروزاده- </v>
      </c>
      <c r="JY55" s="33" t="str">
        <f t="shared" si="128"/>
        <v>*</v>
      </c>
      <c r="JZ55" s="32" t="str">
        <f t="shared" si="129"/>
        <v>*</v>
      </c>
      <c r="KA55" s="33" t="str">
        <f t="shared" si="130"/>
        <v>*</v>
      </c>
      <c r="KB55" s="32" t="str">
        <f t="shared" si="131"/>
        <v>*</v>
      </c>
      <c r="KC55" s="33" t="str">
        <f t="shared" si="132"/>
        <v>*</v>
      </c>
      <c r="KD55" s="32" t="str">
        <f t="shared" si="133"/>
        <v>*</v>
      </c>
      <c r="KE55" s="33" t="str">
        <f t="shared" si="134"/>
        <v>*</v>
      </c>
      <c r="KF55" s="32" t="str">
        <f t="shared" si="135"/>
        <v>*</v>
      </c>
      <c r="KG55" s="33" t="str">
        <f t="shared" si="136"/>
        <v>*</v>
      </c>
      <c r="KH55" s="32" t="str">
        <f t="shared" si="137"/>
        <v>*</v>
      </c>
      <c r="KI55" s="33" t="str">
        <f t="shared" si="138"/>
        <v>*</v>
      </c>
      <c r="KJ55" s="32" t="str">
        <f t="shared" si="139"/>
        <v xml:space="preserve">گذشتی- </v>
      </c>
      <c r="KK55" s="33" t="str">
        <f t="shared" si="140"/>
        <v>*</v>
      </c>
      <c r="KL55" s="32" t="str">
        <f t="shared" si="141"/>
        <v>*</v>
      </c>
      <c r="KM55" s="33" t="str">
        <f t="shared" si="142"/>
        <v>*</v>
      </c>
      <c r="KN55" s="32" t="str">
        <f t="shared" si="143"/>
        <v xml:space="preserve">حبیبی - </v>
      </c>
      <c r="KO55" s="33" t="str">
        <f t="shared" si="144"/>
        <v>حبیبی -</v>
      </c>
      <c r="KP55" s="32" t="str">
        <f t="shared" si="145"/>
        <v>*</v>
      </c>
      <c r="KQ55" s="33" t="str">
        <f t="shared" si="146"/>
        <v>*</v>
      </c>
      <c r="KR55" s="32" t="str">
        <f t="shared" si="147"/>
        <v>*</v>
      </c>
      <c r="KS55" s="33" t="str">
        <f t="shared" si="148"/>
        <v>*</v>
      </c>
      <c r="KT55" s="32" t="str">
        <f t="shared" si="149"/>
        <v>*</v>
      </c>
      <c r="KU55" s="33" t="str">
        <f t="shared" si="150"/>
        <v>*</v>
      </c>
      <c r="KV55" s="32" t="str">
        <f t="shared" si="151"/>
        <v>*</v>
      </c>
      <c r="KW55" s="33" t="str">
        <f t="shared" si="152"/>
        <v>*</v>
      </c>
      <c r="KX55" s="32" t="str">
        <f t="shared" si="153"/>
        <v>*</v>
      </c>
      <c r="KY55" s="32" t="str">
        <f t="shared" si="154"/>
        <v>*</v>
      </c>
      <c r="KZ55" s="32" t="str">
        <f t="shared" si="155"/>
        <v>*</v>
      </c>
      <c r="LA55" s="32" t="str">
        <f t="shared" si="156"/>
        <v>*</v>
      </c>
      <c r="LB55" s="20" t="str">
        <f t="shared" si="157"/>
        <v>*</v>
      </c>
      <c r="LC55" s="33" t="str">
        <f t="shared" si="158"/>
        <v>*</v>
      </c>
      <c r="LD55" s="20" t="str">
        <f t="shared" si="159"/>
        <v>*</v>
      </c>
      <c r="LE55" s="33" t="str">
        <f t="shared" si="160"/>
        <v>*</v>
      </c>
      <c r="LF55" s="20" t="str">
        <f t="shared" si="161"/>
        <v>*</v>
      </c>
      <c r="LG55" s="20" t="str">
        <f t="shared" si="162"/>
        <v>*</v>
      </c>
      <c r="LH55" s="20" t="str">
        <f t="shared" si="163"/>
        <v>*</v>
      </c>
      <c r="LI55" s="33" t="str">
        <f t="shared" si="164"/>
        <v>*</v>
      </c>
      <c r="LJ55" s="20" t="str">
        <f t="shared" si="165"/>
        <v>*</v>
      </c>
      <c r="LK55" s="33" t="str">
        <f t="shared" si="166"/>
        <v>*</v>
      </c>
      <c r="LL55" s="20" t="str">
        <f t="shared" si="167"/>
        <v>*</v>
      </c>
      <c r="LM55" s="33" t="str">
        <f t="shared" si="168"/>
        <v>*</v>
      </c>
      <c r="LN55" s="20" t="str">
        <f t="shared" si="169"/>
        <v>*</v>
      </c>
      <c r="LO55" s="33" t="str">
        <f t="shared" si="170"/>
        <v>*</v>
      </c>
      <c r="LP55" s="20" t="str">
        <f t="shared" si="171"/>
        <v>*</v>
      </c>
      <c r="LQ55" s="20" t="str">
        <f t="shared" si="172"/>
        <v>*</v>
      </c>
      <c r="LR55" s="20" t="str">
        <f t="shared" si="173"/>
        <v>*</v>
      </c>
      <c r="LS55" s="20" t="str">
        <f t="shared" si="174"/>
        <v>*</v>
      </c>
      <c r="LT55" s="20" t="str">
        <f t="shared" si="175"/>
        <v>*</v>
      </c>
      <c r="LU55" s="20" t="str">
        <f t="shared" si="176"/>
        <v>*</v>
      </c>
      <c r="LV55" s="20" t="str">
        <f t="shared" si="177"/>
        <v>*</v>
      </c>
      <c r="LW55" s="20" t="str">
        <f t="shared" si="178"/>
        <v>*</v>
      </c>
      <c r="LX55" s="20" t="str">
        <f t="shared" si="179"/>
        <v>*</v>
      </c>
      <c r="LY55" s="20" t="str">
        <f t="shared" si="180"/>
        <v>*</v>
      </c>
      <c r="LZ55" s="20" t="str">
        <f t="shared" si="181"/>
        <v>*</v>
      </c>
      <c r="MA55" s="33" t="str">
        <f t="shared" si="182"/>
        <v>*</v>
      </c>
      <c r="MB55" s="20" t="str">
        <f t="shared" si="183"/>
        <v>کاظمی-</v>
      </c>
      <c r="MC55" s="33" t="str">
        <f t="shared" si="184"/>
        <v>*</v>
      </c>
      <c r="MD55" s="20" t="str">
        <f t="shared" si="185"/>
        <v>*</v>
      </c>
      <c r="ME55" s="33" t="str">
        <f t="shared" si="186"/>
        <v>*</v>
      </c>
      <c r="MF55" s="20" t="str">
        <f t="shared" si="187"/>
        <v>*</v>
      </c>
      <c r="MG55" s="33" t="str">
        <f t="shared" si="188"/>
        <v>*</v>
      </c>
      <c r="MH55" s="20" t="str">
        <f t="shared" si="189"/>
        <v>*</v>
      </c>
      <c r="MI55" s="33" t="str">
        <f t="shared" si="190"/>
        <v>*</v>
      </c>
      <c r="MJ55" s="20" t="str">
        <f t="shared" si="191"/>
        <v>*</v>
      </c>
      <c r="MK55" s="33" t="str">
        <f t="shared" si="192"/>
        <v>*</v>
      </c>
      <c r="ML55" s="20" t="str">
        <f t="shared" si="193"/>
        <v>*</v>
      </c>
      <c r="MM55" s="33" t="str">
        <f t="shared" si="194"/>
        <v>*</v>
      </c>
      <c r="MN55" s="20" t="str">
        <f t="shared" si="195"/>
        <v>*</v>
      </c>
      <c r="MO55" s="33" t="str">
        <f t="shared" si="196"/>
        <v>*</v>
      </c>
      <c r="MP55" s="20" t="str">
        <f t="shared" si="197"/>
        <v>*</v>
      </c>
      <c r="MQ55" s="33" t="str">
        <f t="shared" si="198"/>
        <v>*</v>
      </c>
      <c r="MR55" s="20" t="str">
        <f t="shared" si="199"/>
        <v>*</v>
      </c>
      <c r="MS55" s="33" t="str">
        <f t="shared" si="200"/>
        <v>*</v>
      </c>
      <c r="MT55" s="20" t="str">
        <f t="shared" si="201"/>
        <v>*</v>
      </c>
      <c r="MU55" s="33" t="str">
        <f t="shared" si="202"/>
        <v>*</v>
      </c>
      <c r="MV55" s="175" t="str">
        <f t="shared" si="203"/>
        <v>*</v>
      </c>
      <c r="MW55" s="176" t="str">
        <f t="shared" si="204"/>
        <v>*</v>
      </c>
      <c r="MX55" s="175" t="str">
        <f t="shared" si="205"/>
        <v>*</v>
      </c>
      <c r="MY55" s="176" t="str">
        <f t="shared" si="206"/>
        <v>*</v>
      </c>
      <c r="MZ55" s="175" t="str">
        <f t="shared" si="305"/>
        <v>*</v>
      </c>
      <c r="NA55" s="175" t="str">
        <f t="shared" si="306"/>
        <v>*</v>
      </c>
      <c r="NB55" s="175" t="str">
        <f t="shared" si="307"/>
        <v>*</v>
      </c>
      <c r="NC55" s="175" t="str">
        <f t="shared" si="308"/>
        <v>*</v>
      </c>
      <c r="ND55" s="176" t="str">
        <f t="shared" si="309"/>
        <v>*</v>
      </c>
      <c r="NE55" s="176" t="str">
        <f t="shared" si="310"/>
        <v>*</v>
      </c>
      <c r="NF55" s="176" t="str">
        <f t="shared" si="311"/>
        <v>*</v>
      </c>
      <c r="NG55" s="176" t="str">
        <f t="shared" si="312"/>
        <v>*</v>
      </c>
      <c r="NH55" s="175" t="str">
        <f t="shared" si="209"/>
        <v>*</v>
      </c>
      <c r="NI55" s="176" t="str">
        <f t="shared" si="210"/>
        <v>*</v>
      </c>
      <c r="NJ55" s="175" t="str">
        <f t="shared" si="211"/>
        <v>*</v>
      </c>
      <c r="NK55" s="176" t="str">
        <f t="shared" si="212"/>
        <v>*</v>
      </c>
      <c r="NL55" s="175" t="str">
        <f t="shared" si="213"/>
        <v>*</v>
      </c>
      <c r="NM55" s="176" t="str">
        <f t="shared" si="214"/>
        <v>*</v>
      </c>
      <c r="NN55" s="175" t="str">
        <f t="shared" si="215"/>
        <v>*</v>
      </c>
      <c r="NO55" s="176" t="str">
        <f t="shared" si="216"/>
        <v>*</v>
      </c>
      <c r="NP55" s="175" t="str">
        <f t="shared" si="217"/>
        <v>*</v>
      </c>
      <c r="NQ55" s="176" t="str">
        <f t="shared" si="218"/>
        <v>*</v>
      </c>
      <c r="NR55" s="175" t="str">
        <f t="shared" si="219"/>
        <v>*</v>
      </c>
      <c r="NS55" s="176" t="str">
        <f t="shared" si="220"/>
        <v>*</v>
      </c>
      <c r="NT55" s="175" t="str">
        <f t="shared" si="221"/>
        <v>*</v>
      </c>
      <c r="NU55" s="176" t="str">
        <f t="shared" si="222"/>
        <v>*</v>
      </c>
      <c r="NV55" s="175" t="str">
        <f t="shared" si="223"/>
        <v>*</v>
      </c>
      <c r="NW55" s="176" t="str">
        <f t="shared" si="224"/>
        <v>*</v>
      </c>
      <c r="NX55" s="175" t="str">
        <f t="shared" si="225"/>
        <v>*</v>
      </c>
      <c r="NY55" s="176" t="str">
        <f t="shared" si="226"/>
        <v>*</v>
      </c>
      <c r="NZ55" s="175" t="str">
        <f t="shared" si="227"/>
        <v>*</v>
      </c>
      <c r="OA55" s="176" t="str">
        <f t="shared" si="228"/>
        <v>*</v>
      </c>
      <c r="OB55" s="175" t="str">
        <f t="shared" si="229"/>
        <v>محبوبی-</v>
      </c>
      <c r="OC55" s="175" t="str">
        <f t="shared" si="313"/>
        <v>*</v>
      </c>
      <c r="OD55" s="175" t="str">
        <f t="shared" si="230"/>
        <v>*</v>
      </c>
      <c r="OE55" s="175" t="str">
        <f t="shared" si="231"/>
        <v>*</v>
      </c>
      <c r="OF55" s="175" t="str">
        <f t="shared" si="232"/>
        <v>*</v>
      </c>
      <c r="OG55" s="176" t="str">
        <f t="shared" si="233"/>
        <v>*</v>
      </c>
      <c r="OH55" s="175" t="str">
        <f t="shared" si="234"/>
        <v>*</v>
      </c>
      <c r="OI55" s="176" t="str">
        <f t="shared" si="235"/>
        <v>*</v>
      </c>
      <c r="OJ55" s="175" t="str">
        <f t="shared" si="236"/>
        <v>*</v>
      </c>
      <c r="OK55" s="176" t="str">
        <f t="shared" si="314"/>
        <v>*</v>
      </c>
      <c r="OL55" s="175" t="str">
        <f t="shared" si="315"/>
        <v>*</v>
      </c>
      <c r="OM55" s="176" t="str">
        <f t="shared" si="316"/>
        <v>*</v>
      </c>
      <c r="ON55" s="175" t="str">
        <f t="shared" si="317"/>
        <v>*</v>
      </c>
      <c r="OO55" s="176" t="str">
        <f t="shared" si="318"/>
        <v>*</v>
      </c>
      <c r="OP55" s="175" t="str">
        <f t="shared" si="319"/>
        <v>*</v>
      </c>
      <c r="OQ55" s="176" t="str">
        <f t="shared" si="320"/>
        <v>*</v>
      </c>
      <c r="OR55" s="29">
        <f t="shared" si="239"/>
        <v>15</v>
      </c>
      <c r="OS55" s="30" t="str">
        <f t="shared" si="329"/>
        <v>یکشنبه</v>
      </c>
      <c r="OT55" s="20" t="str">
        <f t="shared" si="321"/>
        <v>*</v>
      </c>
      <c r="OU55" s="20" t="str">
        <f t="shared" si="322"/>
        <v>*</v>
      </c>
      <c r="OV55" s="20" t="str">
        <f t="shared" si="323"/>
        <v>*</v>
      </c>
      <c r="OW55" s="20" t="str">
        <f t="shared" si="324"/>
        <v>*</v>
      </c>
      <c r="OX55" s="20" t="str">
        <f t="shared" si="325"/>
        <v>*</v>
      </c>
      <c r="OY55" s="20" t="str">
        <f t="shared" si="328"/>
        <v>*</v>
      </c>
      <c r="OZ55" s="20" t="str">
        <f t="shared" si="326"/>
        <v>*</v>
      </c>
      <c r="PA55" s="20" t="str">
        <f t="shared" si="327"/>
        <v>حیدری-</v>
      </c>
      <c r="PB55" s="20" t="str">
        <f t="shared" si="242"/>
        <v>*</v>
      </c>
      <c r="PC55" s="33" t="str">
        <f t="shared" si="243"/>
        <v>*</v>
      </c>
      <c r="PD55" s="20" t="str">
        <f t="shared" si="244"/>
        <v>*</v>
      </c>
      <c r="PE55" s="33" t="str">
        <f t="shared" si="245"/>
        <v>*</v>
      </c>
      <c r="PF55" s="20" t="str">
        <f t="shared" si="246"/>
        <v>*</v>
      </c>
      <c r="PG55" s="33" t="str">
        <f t="shared" si="247"/>
        <v>*</v>
      </c>
      <c r="PH55" s="20" t="str">
        <f t="shared" si="248"/>
        <v>*</v>
      </c>
      <c r="PI55" s="33" t="str">
        <f t="shared" si="249"/>
        <v>*</v>
      </c>
      <c r="PJ55" s="20" t="str">
        <f t="shared" si="250"/>
        <v>*</v>
      </c>
      <c r="PK55" s="33" t="str">
        <f t="shared" si="251"/>
        <v>*</v>
      </c>
      <c r="PL55" s="20" t="str">
        <f t="shared" si="252"/>
        <v>*</v>
      </c>
      <c r="PM55" s="33" t="str">
        <f t="shared" si="253"/>
        <v>*</v>
      </c>
      <c r="PN55" s="20" t="str">
        <f t="shared" si="254"/>
        <v>*</v>
      </c>
      <c r="PO55" s="33" t="str">
        <f t="shared" si="255"/>
        <v>*</v>
      </c>
      <c r="PP55" s="20" t="str">
        <f t="shared" si="256"/>
        <v>*</v>
      </c>
      <c r="PQ55" s="33" t="str">
        <f t="shared" si="257"/>
        <v>*</v>
      </c>
      <c r="PR55" s="20" t="str">
        <f t="shared" si="258"/>
        <v>*</v>
      </c>
      <c r="PS55" s="33" t="str">
        <f t="shared" si="259"/>
        <v>*</v>
      </c>
      <c r="PT55" s="20" t="str">
        <f t="shared" si="260"/>
        <v>*</v>
      </c>
      <c r="PU55" s="33" t="str">
        <f t="shared" si="261"/>
        <v>*</v>
      </c>
      <c r="PV55" s="20" t="str">
        <f t="shared" si="262"/>
        <v>*</v>
      </c>
      <c r="PW55" s="33" t="str">
        <f t="shared" si="263"/>
        <v>*</v>
      </c>
      <c r="PX55" s="20" t="str">
        <f t="shared" si="264"/>
        <v>*</v>
      </c>
      <c r="PY55" s="33" t="str">
        <f t="shared" si="265"/>
        <v>*</v>
      </c>
      <c r="PZ55" s="20" t="str">
        <f t="shared" si="266"/>
        <v>*</v>
      </c>
      <c r="QA55" s="33" t="str">
        <f t="shared" si="267"/>
        <v>*</v>
      </c>
      <c r="QB55" s="20" t="str">
        <f t="shared" si="268"/>
        <v>*</v>
      </c>
      <c r="QC55" s="33" t="str">
        <f t="shared" si="269"/>
        <v>*</v>
      </c>
      <c r="QD55" s="20" t="str">
        <f t="shared" si="270"/>
        <v>*</v>
      </c>
      <c r="QE55" s="33" t="str">
        <f t="shared" si="271"/>
        <v>*</v>
      </c>
      <c r="QF55" s="20" t="str">
        <f t="shared" si="272"/>
        <v>*</v>
      </c>
      <c r="QG55" s="33" t="str">
        <f t="shared" si="273"/>
        <v>*</v>
      </c>
      <c r="QH55" s="20" t="str">
        <f t="shared" si="274"/>
        <v>*</v>
      </c>
      <c r="QI55" s="33" t="str">
        <f t="shared" si="275"/>
        <v>*</v>
      </c>
      <c r="QJ55" s="20" t="str">
        <f t="shared" si="276"/>
        <v>*</v>
      </c>
      <c r="QK55" s="33" t="str">
        <f t="shared" si="277"/>
        <v>*</v>
      </c>
      <c r="QL55" s="20" t="str">
        <f t="shared" si="278"/>
        <v>*</v>
      </c>
      <c r="QM55" s="33" t="str">
        <f t="shared" si="279"/>
        <v>*</v>
      </c>
      <c r="QN55" s="20" t="str">
        <f t="shared" si="280"/>
        <v>*</v>
      </c>
      <c r="QO55" s="33" t="str">
        <f t="shared" si="281"/>
        <v>*</v>
      </c>
      <c r="QP55" s="20" t="str">
        <f t="shared" si="282"/>
        <v>*</v>
      </c>
      <c r="QQ55" s="33" t="str">
        <f t="shared" si="283"/>
        <v>*</v>
      </c>
      <c r="QR55" s="20" t="str">
        <f t="shared" si="284"/>
        <v>*</v>
      </c>
      <c r="QS55" s="33" t="str">
        <f t="shared" si="285"/>
        <v>*</v>
      </c>
      <c r="QT55" s="20" t="str">
        <f t="shared" si="286"/>
        <v>*</v>
      </c>
      <c r="QU55" s="33" t="str">
        <f t="shared" si="287"/>
        <v>*</v>
      </c>
      <c r="QV55" s="20" t="str">
        <f t="shared" si="288"/>
        <v>*</v>
      </c>
      <c r="QW55" s="33" t="str">
        <f t="shared" si="289"/>
        <v>*</v>
      </c>
      <c r="QX55" s="21" t="str">
        <f t="shared" si="290"/>
        <v>*</v>
      </c>
      <c r="QY55" s="21" t="str">
        <f t="shared" si="291"/>
        <v>*</v>
      </c>
      <c r="QZ55" s="20" t="str">
        <f t="shared" si="292"/>
        <v>*</v>
      </c>
      <c r="RA55" s="33" t="str">
        <f t="shared" si="293"/>
        <v>*</v>
      </c>
      <c r="RB55" s="33"/>
      <c r="RC55" s="7"/>
      <c r="RD55" s="337">
        <f t="shared" si="294"/>
        <v>15</v>
      </c>
      <c r="RE55" s="30" t="str">
        <f t="shared" si="330"/>
        <v>یکشنبه</v>
      </c>
      <c r="RF55" s="63" t="s">
        <v>33</v>
      </c>
      <c r="RG55" s="118" t="str">
        <f t="shared" si="295"/>
        <v>*حا ج محمدی- ******خوشروزاده- *****گذشتی- *حبیبی - *************کاظمی-****************محبوبی-*********</v>
      </c>
      <c r="RH55" s="119"/>
      <c r="RI55" s="120">
        <v>15</v>
      </c>
      <c r="RJ55" s="121" t="str">
        <f t="shared" si="296"/>
        <v>****************حبیبی -***********************************حیدری-****</v>
      </c>
      <c r="RK55" s="104"/>
      <c r="RL55" s="337">
        <v>15</v>
      </c>
      <c r="RM55" s="29">
        <f t="shared" si="297"/>
        <v>15</v>
      </c>
      <c r="RN55" s="30" t="str">
        <f t="shared" si="331"/>
        <v>یکشنبه</v>
      </c>
      <c r="RO55" s="729" t="str">
        <f t="shared" si="298"/>
        <v>*************************************</v>
      </c>
      <c r="RP55" s="731"/>
      <c r="RQ55" s="64" t="s">
        <v>34</v>
      </c>
      <c r="RR55" s="729" t="str">
        <f t="shared" si="299"/>
        <v>**************************************</v>
      </c>
      <c r="RS55" s="730"/>
      <c r="RT55" s="1"/>
      <c r="RU55" s="1"/>
      <c r="RV55" s="29">
        <f t="shared" si="300"/>
        <v>15</v>
      </c>
      <c r="RW55" s="30" t="str">
        <f t="shared" si="301"/>
        <v>یکشنبه</v>
      </c>
      <c r="RX55" s="764" t="str">
        <f t="shared" si="302"/>
        <v>***************************************</v>
      </c>
      <c r="RY55" s="731"/>
      <c r="RZ55" s="64"/>
      <c r="SA55" s="729" t="str">
        <f t="shared" si="303"/>
        <v>***حیدری-*******************************</v>
      </c>
      <c r="SB55" s="730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</row>
    <row r="56" spans="1:507" s="2" customFormat="1" ht="71.25" customHeight="1" thickTop="1" thickBot="1">
      <c r="A56" s="355" t="s">
        <v>289</v>
      </c>
      <c r="B56" s="252" t="s">
        <v>148</v>
      </c>
      <c r="C56" s="315" t="s">
        <v>345</v>
      </c>
      <c r="D56" s="314" t="s">
        <v>352</v>
      </c>
      <c r="E56" s="308"/>
      <c r="F56" s="321" t="s">
        <v>103</v>
      </c>
      <c r="G56" s="322" t="s">
        <v>27</v>
      </c>
      <c r="H56" s="560" t="s">
        <v>292</v>
      </c>
      <c r="I56" s="561"/>
      <c r="J56" s="279" t="s">
        <v>363</v>
      </c>
      <c r="K56" s="568" t="s">
        <v>296</v>
      </c>
      <c r="L56" s="569"/>
      <c r="M56" s="254" t="s">
        <v>157</v>
      </c>
      <c r="N56" s="356" t="s">
        <v>201</v>
      </c>
      <c r="O56" s="255" t="s">
        <v>146</v>
      </c>
      <c r="P56" s="253"/>
      <c r="Q56" s="256"/>
      <c r="R56" s="257" t="s">
        <v>73</v>
      </c>
      <c r="S56" s="357" t="s">
        <v>193</v>
      </c>
      <c r="T56" s="258" t="s">
        <v>74</v>
      </c>
      <c r="U56" s="259" t="s">
        <v>346</v>
      </c>
      <c r="V56" s="260" t="s">
        <v>145</v>
      </c>
      <c r="W56" s="253" t="s">
        <v>349</v>
      </c>
      <c r="X56" s="261" t="s">
        <v>356</v>
      </c>
      <c r="Y56" s="261" t="s">
        <v>230</v>
      </c>
      <c r="Z56" s="261" t="s">
        <v>235</v>
      </c>
      <c r="AA56" s="262"/>
      <c r="AB56" s="263"/>
      <c r="AC56" s="332" t="s">
        <v>212</v>
      </c>
      <c r="AD56" s="578" t="str">
        <f>RG47</f>
        <v>********خوشروزاده- *******حبیبی - *خورسند - ****************************محبوبی-*********</v>
      </c>
      <c r="AE56" s="579"/>
      <c r="AF56" s="579"/>
      <c r="AG56" s="579"/>
      <c r="AH56" s="579"/>
      <c r="AI56" s="579"/>
      <c r="AJ56" s="579"/>
      <c r="AK56" s="579"/>
      <c r="AL56" s="579"/>
      <c r="AM56" s="579"/>
      <c r="AN56" s="579"/>
      <c r="AO56" s="579"/>
      <c r="AP56" s="579"/>
      <c r="AQ56" s="579"/>
      <c r="AR56" s="580"/>
      <c r="AS56" s="609" t="s">
        <v>215</v>
      </c>
      <c r="AT56" s="610"/>
      <c r="AU56" s="610"/>
      <c r="AV56" s="610"/>
      <c r="AW56" s="610"/>
      <c r="AX56" s="611"/>
      <c r="AY56" s="1"/>
      <c r="AZ56" s="1"/>
      <c r="BA56" s="1"/>
      <c r="BB56" s="29">
        <f t="shared" si="304"/>
        <v>16</v>
      </c>
      <c r="BC56" s="518" t="s">
        <v>41</v>
      </c>
      <c r="BD56" s="515" t="s">
        <v>32</v>
      </c>
      <c r="BE56" s="516" t="s">
        <v>32</v>
      </c>
      <c r="BF56" s="515" t="s">
        <v>32</v>
      </c>
      <c r="BG56" s="516" t="s">
        <v>32</v>
      </c>
      <c r="BH56" s="515" t="s">
        <v>32</v>
      </c>
      <c r="BI56" s="516" t="s">
        <v>32</v>
      </c>
      <c r="BJ56" s="515" t="s">
        <v>32</v>
      </c>
      <c r="BK56" s="516" t="s">
        <v>32</v>
      </c>
      <c r="BL56" s="515" t="s">
        <v>32</v>
      </c>
      <c r="BM56" s="516" t="s">
        <v>32</v>
      </c>
      <c r="BN56" s="515" t="s">
        <v>32</v>
      </c>
      <c r="BO56" s="516" t="s">
        <v>32</v>
      </c>
      <c r="BP56" s="515" t="s">
        <v>32</v>
      </c>
      <c r="BQ56" s="516" t="s">
        <v>32</v>
      </c>
      <c r="BR56" s="515" t="s">
        <v>32</v>
      </c>
      <c r="BS56" s="516" t="s">
        <v>32</v>
      </c>
      <c r="BT56" s="515">
        <v>1</v>
      </c>
      <c r="BU56" s="516" t="s">
        <v>32</v>
      </c>
      <c r="BV56" s="515" t="s">
        <v>32</v>
      </c>
      <c r="BW56" s="516" t="s">
        <v>32</v>
      </c>
      <c r="BX56" s="515" t="s">
        <v>32</v>
      </c>
      <c r="BY56" s="516" t="s">
        <v>32</v>
      </c>
      <c r="BZ56" s="515" t="s">
        <v>32</v>
      </c>
      <c r="CA56" s="516" t="s">
        <v>32</v>
      </c>
      <c r="CB56" s="515" t="s">
        <v>32</v>
      </c>
      <c r="CC56" s="516" t="s">
        <v>32</v>
      </c>
      <c r="CD56" s="515" t="s">
        <v>32</v>
      </c>
      <c r="CE56" s="516" t="s">
        <v>32</v>
      </c>
      <c r="CF56" s="515" t="s">
        <v>32</v>
      </c>
      <c r="CG56" s="516" t="s">
        <v>32</v>
      </c>
      <c r="CH56" s="515" t="s">
        <v>32</v>
      </c>
      <c r="CI56" s="516" t="s">
        <v>32</v>
      </c>
      <c r="CJ56" s="515" t="s">
        <v>32</v>
      </c>
      <c r="CK56" s="516" t="s">
        <v>32</v>
      </c>
      <c r="CL56" s="515" t="s">
        <v>32</v>
      </c>
      <c r="CM56" s="516" t="s">
        <v>32</v>
      </c>
      <c r="CN56" s="515" t="s">
        <v>32</v>
      </c>
      <c r="CO56" s="516" t="s">
        <v>32</v>
      </c>
      <c r="CP56" s="515" t="s">
        <v>32</v>
      </c>
      <c r="CQ56" s="516" t="s">
        <v>32</v>
      </c>
      <c r="CR56" s="515" t="s">
        <v>32</v>
      </c>
      <c r="CS56" s="516" t="s">
        <v>32</v>
      </c>
      <c r="CT56" s="515" t="s">
        <v>32</v>
      </c>
      <c r="CU56" s="516" t="s">
        <v>32</v>
      </c>
      <c r="CV56" s="515" t="s">
        <v>32</v>
      </c>
      <c r="CW56" s="516" t="s">
        <v>32</v>
      </c>
      <c r="CX56" s="515" t="s">
        <v>32</v>
      </c>
      <c r="CY56" s="516" t="s">
        <v>32</v>
      </c>
      <c r="CZ56" s="515" t="s">
        <v>32</v>
      </c>
      <c r="DA56" s="516" t="s">
        <v>32</v>
      </c>
      <c r="DB56" s="515" t="s">
        <v>32</v>
      </c>
      <c r="DC56" s="516" t="s">
        <v>32</v>
      </c>
      <c r="DD56" s="515" t="s">
        <v>32</v>
      </c>
      <c r="DE56" s="516" t="s">
        <v>32</v>
      </c>
      <c r="DF56" s="515" t="s">
        <v>32</v>
      </c>
      <c r="DG56" s="516" t="s">
        <v>32</v>
      </c>
      <c r="DH56" s="515" t="s">
        <v>32</v>
      </c>
      <c r="DI56" s="516" t="s">
        <v>32</v>
      </c>
      <c r="DJ56" s="515" t="s">
        <v>32</v>
      </c>
      <c r="DK56" s="516" t="s">
        <v>32</v>
      </c>
      <c r="DL56" s="515" t="s">
        <v>32</v>
      </c>
      <c r="DM56" s="516" t="s">
        <v>32</v>
      </c>
      <c r="DN56" s="515" t="s">
        <v>32</v>
      </c>
      <c r="DO56" s="516" t="s">
        <v>32</v>
      </c>
      <c r="DP56" s="515" t="s">
        <v>32</v>
      </c>
      <c r="DQ56" s="516" t="s">
        <v>32</v>
      </c>
      <c r="DR56" s="515" t="s">
        <v>32</v>
      </c>
      <c r="DS56" s="516" t="s">
        <v>32</v>
      </c>
      <c r="DT56" s="515" t="s">
        <v>32</v>
      </c>
      <c r="DU56" s="516" t="s">
        <v>32</v>
      </c>
      <c r="DV56" s="515" t="s">
        <v>32</v>
      </c>
      <c r="DW56" s="516" t="s">
        <v>32</v>
      </c>
      <c r="DX56" s="515" t="s">
        <v>32</v>
      </c>
      <c r="DY56" s="516" t="s">
        <v>32</v>
      </c>
      <c r="DZ56" s="515">
        <v>1</v>
      </c>
      <c r="EA56" s="516" t="s">
        <v>32</v>
      </c>
      <c r="EB56" s="515" t="s">
        <v>32</v>
      </c>
      <c r="EC56" s="516" t="s">
        <v>32</v>
      </c>
      <c r="ED56" s="515" t="s">
        <v>32</v>
      </c>
      <c r="EE56" s="516" t="s">
        <v>32</v>
      </c>
      <c r="EF56" s="515" t="s">
        <v>32</v>
      </c>
      <c r="EG56" s="516" t="s">
        <v>32</v>
      </c>
      <c r="EH56" s="515" t="s">
        <v>32</v>
      </c>
      <c r="EI56" s="516" t="s">
        <v>32</v>
      </c>
      <c r="EJ56" s="515" t="s">
        <v>32</v>
      </c>
      <c r="EK56" s="516" t="s">
        <v>32</v>
      </c>
      <c r="EL56" s="515" t="s">
        <v>32</v>
      </c>
      <c r="EM56" s="516" t="s">
        <v>32</v>
      </c>
      <c r="EN56" s="515" t="s">
        <v>32</v>
      </c>
      <c r="EO56" s="516" t="s">
        <v>32</v>
      </c>
      <c r="EP56" s="515" t="s">
        <v>32</v>
      </c>
      <c r="EQ56" s="516" t="s">
        <v>32</v>
      </c>
      <c r="ER56" s="515" t="s">
        <v>32</v>
      </c>
      <c r="ES56" s="516" t="s">
        <v>32</v>
      </c>
      <c r="ET56" s="515" t="s">
        <v>32</v>
      </c>
      <c r="EU56" s="516" t="s">
        <v>32</v>
      </c>
      <c r="EV56" s="515" t="s">
        <v>32</v>
      </c>
      <c r="EW56" s="516" t="s">
        <v>32</v>
      </c>
      <c r="EX56" s="515">
        <v>1</v>
      </c>
      <c r="EY56" s="516" t="s">
        <v>32</v>
      </c>
      <c r="EZ56" s="515" t="s">
        <v>32</v>
      </c>
      <c r="FA56" s="516" t="s">
        <v>32</v>
      </c>
      <c r="FB56" s="515" t="s">
        <v>32</v>
      </c>
      <c r="FC56" s="516" t="s">
        <v>32</v>
      </c>
      <c r="FD56" s="515" t="s">
        <v>32</v>
      </c>
      <c r="FE56" s="516" t="s">
        <v>32</v>
      </c>
      <c r="FF56" s="515" t="s">
        <v>32</v>
      </c>
      <c r="FG56" s="516" t="s">
        <v>32</v>
      </c>
      <c r="FH56" s="515" t="s">
        <v>32</v>
      </c>
      <c r="FI56" s="516" t="s">
        <v>32</v>
      </c>
      <c r="FJ56" s="515" t="s">
        <v>32</v>
      </c>
      <c r="FK56" s="516" t="s">
        <v>32</v>
      </c>
      <c r="FL56" s="515" t="s">
        <v>32</v>
      </c>
      <c r="FM56" s="516" t="s">
        <v>32</v>
      </c>
      <c r="FN56" s="515" t="s">
        <v>32</v>
      </c>
      <c r="FO56" s="516" t="s">
        <v>32</v>
      </c>
      <c r="FP56" s="515" t="s">
        <v>32</v>
      </c>
      <c r="FQ56" s="516" t="s">
        <v>32</v>
      </c>
      <c r="FR56" s="515" t="s">
        <v>32</v>
      </c>
      <c r="FS56" s="516" t="s">
        <v>32</v>
      </c>
      <c r="FT56" s="515" t="s">
        <v>32</v>
      </c>
      <c r="FU56" s="516" t="s">
        <v>32</v>
      </c>
      <c r="FV56" s="515" t="s">
        <v>32</v>
      </c>
      <c r="FW56" s="516" t="s">
        <v>32</v>
      </c>
      <c r="FX56" s="515" t="s">
        <v>32</v>
      </c>
      <c r="FY56" s="516" t="s">
        <v>32</v>
      </c>
      <c r="FZ56" s="554">
        <v>1</v>
      </c>
      <c r="GA56" s="516" t="s">
        <v>32</v>
      </c>
      <c r="GB56" s="515" t="s">
        <v>32</v>
      </c>
      <c r="GC56" s="516" t="s">
        <v>32</v>
      </c>
      <c r="GD56" s="515" t="s">
        <v>32</v>
      </c>
      <c r="GE56" s="516" t="s">
        <v>32</v>
      </c>
      <c r="GF56" s="515" t="s">
        <v>32</v>
      </c>
      <c r="GG56" s="516" t="s">
        <v>32</v>
      </c>
      <c r="GH56" s="515" t="s">
        <v>32</v>
      </c>
      <c r="GI56" s="516" t="s">
        <v>32</v>
      </c>
      <c r="GJ56" s="515" t="s">
        <v>32</v>
      </c>
      <c r="GK56" s="516" t="s">
        <v>32</v>
      </c>
      <c r="GL56" s="515" t="s">
        <v>32</v>
      </c>
      <c r="GM56" s="516" t="s">
        <v>32</v>
      </c>
      <c r="GN56" s="515" t="s">
        <v>32</v>
      </c>
      <c r="GO56" s="516" t="s">
        <v>32</v>
      </c>
      <c r="GP56" s="515" t="s">
        <v>32</v>
      </c>
      <c r="GQ56" s="516" t="s">
        <v>32</v>
      </c>
      <c r="GR56" s="515" t="s">
        <v>32</v>
      </c>
      <c r="GS56" s="516" t="s">
        <v>32</v>
      </c>
      <c r="GT56" s="515" t="s">
        <v>32</v>
      </c>
      <c r="GU56" s="516" t="s">
        <v>32</v>
      </c>
      <c r="GV56" s="515" t="s">
        <v>32</v>
      </c>
      <c r="GW56" s="516" t="s">
        <v>32</v>
      </c>
      <c r="GX56" s="515" t="s">
        <v>32</v>
      </c>
      <c r="GY56" s="516" t="s">
        <v>32</v>
      </c>
      <c r="GZ56" s="515" t="s">
        <v>32</v>
      </c>
      <c r="HA56" s="516" t="s">
        <v>32</v>
      </c>
      <c r="HB56" s="515" t="s">
        <v>32</v>
      </c>
      <c r="HC56" s="516" t="s">
        <v>32</v>
      </c>
      <c r="HD56" s="515" t="s">
        <v>32</v>
      </c>
      <c r="HE56" s="516" t="s">
        <v>32</v>
      </c>
      <c r="HF56" s="515" t="s">
        <v>32</v>
      </c>
      <c r="HG56" s="516" t="s">
        <v>32</v>
      </c>
      <c r="HH56" s="515" t="s">
        <v>32</v>
      </c>
      <c r="HI56" s="516" t="s">
        <v>32</v>
      </c>
      <c r="HJ56" s="515" t="s">
        <v>32</v>
      </c>
      <c r="HK56" s="516" t="s">
        <v>32</v>
      </c>
      <c r="HL56" s="515" t="s">
        <v>32</v>
      </c>
      <c r="HM56" s="516" t="s">
        <v>32</v>
      </c>
      <c r="HN56" s="515" t="s">
        <v>32</v>
      </c>
      <c r="HO56" s="516" t="s">
        <v>32</v>
      </c>
      <c r="HP56" s="515" t="s">
        <v>32</v>
      </c>
      <c r="HQ56" s="516" t="s">
        <v>32</v>
      </c>
      <c r="HR56" s="515" t="s">
        <v>32</v>
      </c>
      <c r="HS56" s="516" t="s">
        <v>32</v>
      </c>
      <c r="HT56" s="515" t="s">
        <v>32</v>
      </c>
      <c r="HU56" s="516" t="s">
        <v>32</v>
      </c>
      <c r="HV56" s="515" t="s">
        <v>32</v>
      </c>
      <c r="HW56" s="516" t="s">
        <v>32</v>
      </c>
      <c r="HX56" s="515" t="s">
        <v>32</v>
      </c>
      <c r="HY56" s="516" t="s">
        <v>32</v>
      </c>
      <c r="HZ56" s="515" t="s">
        <v>32</v>
      </c>
      <c r="IA56" s="516" t="s">
        <v>32</v>
      </c>
      <c r="IB56" s="515" t="s">
        <v>32</v>
      </c>
      <c r="IC56" s="516" t="s">
        <v>32</v>
      </c>
      <c r="ID56" s="515" t="s">
        <v>32</v>
      </c>
      <c r="IE56" s="516" t="s">
        <v>32</v>
      </c>
      <c r="IF56" s="515" t="s">
        <v>32</v>
      </c>
      <c r="IG56" s="516" t="s">
        <v>32</v>
      </c>
      <c r="IH56" s="515" t="s">
        <v>32</v>
      </c>
      <c r="II56" s="516" t="s">
        <v>32</v>
      </c>
      <c r="IJ56" s="421" t="s">
        <v>32</v>
      </c>
      <c r="IK56" s="516" t="s">
        <v>32</v>
      </c>
      <c r="IL56" s="515" t="s">
        <v>32</v>
      </c>
      <c r="IM56" s="516" t="s">
        <v>32</v>
      </c>
      <c r="IN56" s="421" t="s">
        <v>32</v>
      </c>
      <c r="IO56" s="516" t="s">
        <v>32</v>
      </c>
      <c r="IP56" s="515" t="s">
        <v>32</v>
      </c>
      <c r="IQ56" s="516" t="s">
        <v>32</v>
      </c>
      <c r="IR56" s="515" t="s">
        <v>32</v>
      </c>
      <c r="IS56" s="516" t="s">
        <v>32</v>
      </c>
      <c r="IT56" s="515" t="s">
        <v>32</v>
      </c>
      <c r="IU56" s="516" t="s">
        <v>32</v>
      </c>
      <c r="IV56" s="515" t="s">
        <v>32</v>
      </c>
      <c r="IW56" s="516" t="s">
        <v>32</v>
      </c>
      <c r="IX56" s="515" t="s">
        <v>32</v>
      </c>
      <c r="IY56" s="516" t="s">
        <v>32</v>
      </c>
      <c r="IZ56" s="515" t="s">
        <v>32</v>
      </c>
      <c r="JA56" s="516" t="s">
        <v>32</v>
      </c>
      <c r="JB56" s="60"/>
      <c r="JC56" s="61"/>
      <c r="JD56" s="7"/>
      <c r="JE56" s="7"/>
      <c r="JF56" s="29">
        <f t="shared" si="110"/>
        <v>16</v>
      </c>
      <c r="JG56" s="518" t="s">
        <v>41</v>
      </c>
      <c r="JH56" s="32" t="str">
        <f t="shared" si="111"/>
        <v>*</v>
      </c>
      <c r="JI56" s="33" t="str">
        <f t="shared" si="112"/>
        <v>*</v>
      </c>
      <c r="JJ56" s="32" t="str">
        <f t="shared" si="113"/>
        <v>*</v>
      </c>
      <c r="JK56" s="33" t="str">
        <f t="shared" si="114"/>
        <v>*</v>
      </c>
      <c r="JL56" s="32" t="str">
        <f t="shared" si="115"/>
        <v>*</v>
      </c>
      <c r="JM56" s="33" t="str">
        <f t="shared" si="116"/>
        <v>*</v>
      </c>
      <c r="JN56" s="32" t="str">
        <f t="shared" si="117"/>
        <v>*</v>
      </c>
      <c r="JO56" s="33" t="str">
        <f t="shared" si="118"/>
        <v>*</v>
      </c>
      <c r="JP56" s="32" t="str">
        <f t="shared" si="119"/>
        <v>*</v>
      </c>
      <c r="JQ56" s="33" t="str">
        <f t="shared" si="120"/>
        <v>*</v>
      </c>
      <c r="JR56" s="32" t="str">
        <f t="shared" si="121"/>
        <v>*</v>
      </c>
      <c r="JS56" s="33" t="str">
        <f t="shared" si="122"/>
        <v>*</v>
      </c>
      <c r="JT56" s="32" t="str">
        <f t="shared" si="123"/>
        <v>*</v>
      </c>
      <c r="JU56" s="33" t="str">
        <f t="shared" si="124"/>
        <v>*</v>
      </c>
      <c r="JV56" s="32" t="str">
        <f t="shared" si="125"/>
        <v>*</v>
      </c>
      <c r="JW56" s="33" t="str">
        <f t="shared" si="126"/>
        <v>*</v>
      </c>
      <c r="JX56" s="32" t="str">
        <f t="shared" si="127"/>
        <v xml:space="preserve">خوشروزاده- </v>
      </c>
      <c r="JY56" s="33" t="str">
        <f t="shared" si="128"/>
        <v>*</v>
      </c>
      <c r="JZ56" s="32" t="str">
        <f t="shared" si="129"/>
        <v>*</v>
      </c>
      <c r="KA56" s="33" t="str">
        <f t="shared" si="130"/>
        <v>*</v>
      </c>
      <c r="KB56" s="32" t="str">
        <f t="shared" si="131"/>
        <v>*</v>
      </c>
      <c r="KC56" s="33" t="str">
        <f t="shared" si="132"/>
        <v>*</v>
      </c>
      <c r="KD56" s="32" t="str">
        <f t="shared" si="133"/>
        <v>*</v>
      </c>
      <c r="KE56" s="33" t="str">
        <f t="shared" si="134"/>
        <v>*</v>
      </c>
      <c r="KF56" s="32" t="str">
        <f t="shared" si="135"/>
        <v>*</v>
      </c>
      <c r="KG56" s="33" t="str">
        <f t="shared" si="136"/>
        <v>*</v>
      </c>
      <c r="KH56" s="32" t="str">
        <f t="shared" si="137"/>
        <v>*</v>
      </c>
      <c r="KI56" s="33" t="str">
        <f t="shared" si="138"/>
        <v>*</v>
      </c>
      <c r="KJ56" s="32" t="str">
        <f t="shared" si="139"/>
        <v>*</v>
      </c>
      <c r="KK56" s="33" t="str">
        <f t="shared" si="140"/>
        <v>*</v>
      </c>
      <c r="KL56" s="32" t="str">
        <f t="shared" si="141"/>
        <v>*</v>
      </c>
      <c r="KM56" s="33" t="str">
        <f t="shared" si="142"/>
        <v>*</v>
      </c>
      <c r="KN56" s="32" t="str">
        <f t="shared" si="143"/>
        <v>*</v>
      </c>
      <c r="KO56" s="33" t="str">
        <f t="shared" si="144"/>
        <v>*</v>
      </c>
      <c r="KP56" s="32" t="str">
        <f t="shared" si="145"/>
        <v>*</v>
      </c>
      <c r="KQ56" s="33" t="str">
        <f t="shared" si="146"/>
        <v>*</v>
      </c>
      <c r="KR56" s="32" t="str">
        <f t="shared" si="147"/>
        <v>*</v>
      </c>
      <c r="KS56" s="33" t="str">
        <f t="shared" si="148"/>
        <v>*</v>
      </c>
      <c r="KT56" s="32" t="str">
        <f t="shared" si="149"/>
        <v>*</v>
      </c>
      <c r="KU56" s="33" t="str">
        <f t="shared" si="150"/>
        <v>*</v>
      </c>
      <c r="KV56" s="32" t="str">
        <f t="shared" si="151"/>
        <v>*</v>
      </c>
      <c r="KW56" s="33" t="str">
        <f t="shared" si="152"/>
        <v>*</v>
      </c>
      <c r="KX56" s="32" t="str">
        <f t="shared" si="153"/>
        <v>*</v>
      </c>
      <c r="KY56" s="32" t="str">
        <f t="shared" si="154"/>
        <v>*</v>
      </c>
      <c r="KZ56" s="32" t="str">
        <f t="shared" si="155"/>
        <v>*</v>
      </c>
      <c r="LA56" s="32" t="str">
        <f t="shared" si="156"/>
        <v>*</v>
      </c>
      <c r="LB56" s="20" t="str">
        <f t="shared" si="157"/>
        <v>*</v>
      </c>
      <c r="LC56" s="33" t="str">
        <f t="shared" si="158"/>
        <v>*</v>
      </c>
      <c r="LD56" s="20" t="str">
        <f t="shared" si="159"/>
        <v>*</v>
      </c>
      <c r="LE56" s="33" t="str">
        <f t="shared" si="160"/>
        <v>*</v>
      </c>
      <c r="LF56" s="20" t="str">
        <f t="shared" si="161"/>
        <v>*</v>
      </c>
      <c r="LG56" s="20" t="str">
        <f t="shared" si="162"/>
        <v>*</v>
      </c>
      <c r="LH56" s="20" t="str">
        <f t="shared" si="163"/>
        <v>*</v>
      </c>
      <c r="LI56" s="33" t="str">
        <f t="shared" si="164"/>
        <v>*</v>
      </c>
      <c r="LJ56" s="20" t="str">
        <f t="shared" si="165"/>
        <v>*</v>
      </c>
      <c r="LK56" s="33" t="str">
        <f t="shared" si="166"/>
        <v>*</v>
      </c>
      <c r="LL56" s="20" t="str">
        <f t="shared" si="167"/>
        <v>*</v>
      </c>
      <c r="LM56" s="33" t="str">
        <f t="shared" si="168"/>
        <v>*</v>
      </c>
      <c r="LN56" s="20" t="str">
        <f t="shared" si="169"/>
        <v>*</v>
      </c>
      <c r="LO56" s="33" t="str">
        <f t="shared" si="170"/>
        <v>*</v>
      </c>
      <c r="LP56" s="20" t="str">
        <f t="shared" si="171"/>
        <v>*</v>
      </c>
      <c r="LQ56" s="20" t="str">
        <f t="shared" si="172"/>
        <v>*</v>
      </c>
      <c r="LR56" s="20" t="str">
        <f t="shared" si="173"/>
        <v>*</v>
      </c>
      <c r="LS56" s="20" t="str">
        <f t="shared" si="174"/>
        <v>*</v>
      </c>
      <c r="LT56" s="20" t="str">
        <f t="shared" si="175"/>
        <v>*</v>
      </c>
      <c r="LU56" s="20" t="str">
        <f t="shared" si="176"/>
        <v>*</v>
      </c>
      <c r="LV56" s="20" t="str">
        <f t="shared" si="177"/>
        <v>*</v>
      </c>
      <c r="LW56" s="20" t="str">
        <f t="shared" si="178"/>
        <v>*</v>
      </c>
      <c r="LX56" s="20" t="str">
        <f t="shared" si="179"/>
        <v>*</v>
      </c>
      <c r="LY56" s="20" t="str">
        <f t="shared" si="180"/>
        <v>*</v>
      </c>
      <c r="LZ56" s="20" t="str">
        <f t="shared" si="181"/>
        <v>*</v>
      </c>
      <c r="MA56" s="33" t="str">
        <f t="shared" si="182"/>
        <v>*</v>
      </c>
      <c r="MB56" s="20" t="str">
        <f t="shared" si="183"/>
        <v>کاظمی-</v>
      </c>
      <c r="MC56" s="33" t="str">
        <f t="shared" si="184"/>
        <v>*</v>
      </c>
      <c r="MD56" s="20" t="str">
        <f t="shared" si="185"/>
        <v>*</v>
      </c>
      <c r="ME56" s="33" t="str">
        <f t="shared" si="186"/>
        <v>*</v>
      </c>
      <c r="MF56" s="20" t="str">
        <f t="shared" si="187"/>
        <v>*</v>
      </c>
      <c r="MG56" s="33" t="str">
        <f t="shared" si="188"/>
        <v>*</v>
      </c>
      <c r="MH56" s="20" t="str">
        <f t="shared" si="189"/>
        <v>*</v>
      </c>
      <c r="MI56" s="33" t="str">
        <f t="shared" si="190"/>
        <v>*</v>
      </c>
      <c r="MJ56" s="20" t="str">
        <f t="shared" si="191"/>
        <v>*</v>
      </c>
      <c r="MK56" s="33" t="str">
        <f t="shared" si="192"/>
        <v>*</v>
      </c>
      <c r="ML56" s="20" t="str">
        <f t="shared" si="193"/>
        <v>*</v>
      </c>
      <c r="MM56" s="33" t="str">
        <f t="shared" si="194"/>
        <v>*</v>
      </c>
      <c r="MN56" s="20" t="str">
        <f t="shared" si="195"/>
        <v>*</v>
      </c>
      <c r="MO56" s="33" t="str">
        <f t="shared" si="196"/>
        <v>*</v>
      </c>
      <c r="MP56" s="20" t="str">
        <f t="shared" si="197"/>
        <v>*</v>
      </c>
      <c r="MQ56" s="33" t="str">
        <f t="shared" si="198"/>
        <v>*</v>
      </c>
      <c r="MR56" s="20" t="str">
        <f t="shared" si="199"/>
        <v>*</v>
      </c>
      <c r="MS56" s="33" t="str">
        <f t="shared" si="200"/>
        <v>*</v>
      </c>
      <c r="MT56" s="20" t="str">
        <f t="shared" si="201"/>
        <v>*</v>
      </c>
      <c r="MU56" s="33" t="str">
        <f t="shared" si="202"/>
        <v>*</v>
      </c>
      <c r="MV56" s="175" t="str">
        <f t="shared" si="203"/>
        <v>*</v>
      </c>
      <c r="MW56" s="176" t="str">
        <f t="shared" si="204"/>
        <v>*</v>
      </c>
      <c r="MX56" s="175" t="str">
        <f t="shared" si="205"/>
        <v>*</v>
      </c>
      <c r="MY56" s="176" t="str">
        <f t="shared" si="206"/>
        <v>*</v>
      </c>
      <c r="MZ56" s="175" t="str">
        <f t="shared" si="305"/>
        <v>منفرد-</v>
      </c>
      <c r="NA56" s="175" t="str">
        <f t="shared" si="306"/>
        <v>*</v>
      </c>
      <c r="NB56" s="175" t="str">
        <f t="shared" si="307"/>
        <v>*</v>
      </c>
      <c r="NC56" s="175" t="str">
        <f t="shared" si="308"/>
        <v>*</v>
      </c>
      <c r="ND56" s="176" t="str">
        <f t="shared" si="309"/>
        <v>*</v>
      </c>
      <c r="NE56" s="176" t="str">
        <f t="shared" si="310"/>
        <v>*</v>
      </c>
      <c r="NF56" s="176" t="str">
        <f t="shared" si="311"/>
        <v>*</v>
      </c>
      <c r="NG56" s="176" t="str">
        <f t="shared" si="312"/>
        <v>*</v>
      </c>
      <c r="NH56" s="175" t="str">
        <f t="shared" si="209"/>
        <v>*</v>
      </c>
      <c r="NI56" s="176" t="str">
        <f t="shared" si="210"/>
        <v>*</v>
      </c>
      <c r="NJ56" s="175" t="str">
        <f t="shared" si="211"/>
        <v>*</v>
      </c>
      <c r="NK56" s="176" t="str">
        <f t="shared" si="212"/>
        <v>*</v>
      </c>
      <c r="NL56" s="175" t="str">
        <f t="shared" si="213"/>
        <v>*</v>
      </c>
      <c r="NM56" s="176" t="str">
        <f t="shared" si="214"/>
        <v>*</v>
      </c>
      <c r="NN56" s="175" t="str">
        <f t="shared" si="215"/>
        <v>*</v>
      </c>
      <c r="NO56" s="176" t="str">
        <f t="shared" si="216"/>
        <v>*</v>
      </c>
      <c r="NP56" s="175" t="str">
        <f t="shared" si="217"/>
        <v>*</v>
      </c>
      <c r="NQ56" s="176" t="str">
        <f t="shared" si="218"/>
        <v>*</v>
      </c>
      <c r="NR56" s="175" t="str">
        <f t="shared" si="219"/>
        <v>*</v>
      </c>
      <c r="NS56" s="176" t="str">
        <f t="shared" si="220"/>
        <v>*</v>
      </c>
      <c r="NT56" s="175" t="str">
        <f t="shared" si="221"/>
        <v>*</v>
      </c>
      <c r="NU56" s="176" t="str">
        <f t="shared" si="222"/>
        <v>*</v>
      </c>
      <c r="NV56" s="175" t="str">
        <f t="shared" si="223"/>
        <v>*</v>
      </c>
      <c r="NW56" s="176" t="str">
        <f t="shared" si="224"/>
        <v>*</v>
      </c>
      <c r="NX56" s="175" t="str">
        <f t="shared" si="225"/>
        <v>*</v>
      </c>
      <c r="NY56" s="176" t="str">
        <f t="shared" si="226"/>
        <v>*</v>
      </c>
      <c r="NZ56" s="175" t="str">
        <f t="shared" si="227"/>
        <v>*</v>
      </c>
      <c r="OA56" s="176" t="str">
        <f t="shared" si="228"/>
        <v>*</v>
      </c>
      <c r="OB56" s="175" t="str">
        <f t="shared" si="229"/>
        <v>محبوبی-</v>
      </c>
      <c r="OC56" s="175" t="str">
        <f t="shared" si="313"/>
        <v>*</v>
      </c>
      <c r="OD56" s="175" t="str">
        <f t="shared" si="230"/>
        <v>*</v>
      </c>
      <c r="OE56" s="175" t="str">
        <f t="shared" si="231"/>
        <v>*</v>
      </c>
      <c r="OF56" s="175" t="str">
        <f t="shared" si="232"/>
        <v>*</v>
      </c>
      <c r="OG56" s="176" t="str">
        <f t="shared" si="233"/>
        <v>*</v>
      </c>
      <c r="OH56" s="175" t="str">
        <f t="shared" si="234"/>
        <v>*</v>
      </c>
      <c r="OI56" s="176" t="str">
        <f t="shared" si="235"/>
        <v>*</v>
      </c>
      <c r="OJ56" s="175" t="str">
        <f t="shared" si="236"/>
        <v>*</v>
      </c>
      <c r="OK56" s="176" t="str">
        <f t="shared" si="314"/>
        <v>*</v>
      </c>
      <c r="OL56" s="175" t="str">
        <f t="shared" si="315"/>
        <v>*</v>
      </c>
      <c r="OM56" s="176" t="str">
        <f t="shared" si="316"/>
        <v>*</v>
      </c>
      <c r="ON56" s="175" t="str">
        <f t="shared" si="317"/>
        <v>*</v>
      </c>
      <c r="OO56" s="176" t="str">
        <f t="shared" si="318"/>
        <v>*</v>
      </c>
      <c r="OP56" s="175" t="str">
        <f t="shared" si="319"/>
        <v>*</v>
      </c>
      <c r="OQ56" s="176" t="str">
        <f t="shared" si="320"/>
        <v>*</v>
      </c>
      <c r="OR56" s="29">
        <f t="shared" si="239"/>
        <v>16</v>
      </c>
      <c r="OS56" s="30" t="str">
        <f t="shared" si="329"/>
        <v>دوشنبه</v>
      </c>
      <c r="OT56" s="20" t="str">
        <f t="shared" si="321"/>
        <v>*</v>
      </c>
      <c r="OU56" s="20" t="str">
        <f t="shared" si="322"/>
        <v>*</v>
      </c>
      <c r="OV56" s="20" t="str">
        <f t="shared" si="323"/>
        <v>*</v>
      </c>
      <c r="OW56" s="20" t="str">
        <f t="shared" si="324"/>
        <v>*</v>
      </c>
      <c r="OX56" s="20" t="str">
        <f t="shared" si="325"/>
        <v>*</v>
      </c>
      <c r="OY56" s="20" t="str">
        <f t="shared" si="328"/>
        <v>*</v>
      </c>
      <c r="OZ56" s="20" t="str">
        <f t="shared" si="326"/>
        <v>*</v>
      </c>
      <c r="PA56" s="20" t="str">
        <f t="shared" si="327"/>
        <v>*</v>
      </c>
      <c r="PB56" s="20" t="str">
        <f t="shared" si="242"/>
        <v>*</v>
      </c>
      <c r="PC56" s="33" t="str">
        <f t="shared" si="243"/>
        <v>*</v>
      </c>
      <c r="PD56" s="20" t="str">
        <f t="shared" si="244"/>
        <v>*</v>
      </c>
      <c r="PE56" s="33" t="str">
        <f t="shared" si="245"/>
        <v>*</v>
      </c>
      <c r="PF56" s="20" t="str">
        <f t="shared" si="246"/>
        <v>*</v>
      </c>
      <c r="PG56" s="33" t="str">
        <f t="shared" si="247"/>
        <v>*</v>
      </c>
      <c r="PH56" s="20" t="str">
        <f t="shared" si="248"/>
        <v>*</v>
      </c>
      <c r="PI56" s="33" t="str">
        <f t="shared" si="249"/>
        <v>*</v>
      </c>
      <c r="PJ56" s="20" t="str">
        <f t="shared" si="250"/>
        <v>*</v>
      </c>
      <c r="PK56" s="33" t="str">
        <f t="shared" si="251"/>
        <v>*</v>
      </c>
      <c r="PL56" s="20" t="str">
        <f t="shared" si="252"/>
        <v>*</v>
      </c>
      <c r="PM56" s="33" t="str">
        <f t="shared" si="253"/>
        <v>*</v>
      </c>
      <c r="PN56" s="20" t="str">
        <f t="shared" si="254"/>
        <v>*</v>
      </c>
      <c r="PO56" s="33" t="str">
        <f t="shared" si="255"/>
        <v>*</v>
      </c>
      <c r="PP56" s="20" t="str">
        <f t="shared" si="256"/>
        <v>*</v>
      </c>
      <c r="PQ56" s="33" t="str">
        <f t="shared" si="257"/>
        <v>*</v>
      </c>
      <c r="PR56" s="20" t="str">
        <f t="shared" si="258"/>
        <v>*</v>
      </c>
      <c r="PS56" s="33" t="str">
        <f t="shared" si="259"/>
        <v>*</v>
      </c>
      <c r="PT56" s="20" t="str">
        <f t="shared" si="260"/>
        <v>*</v>
      </c>
      <c r="PU56" s="33" t="str">
        <f t="shared" si="261"/>
        <v>*</v>
      </c>
      <c r="PV56" s="20" t="str">
        <f t="shared" si="262"/>
        <v>*</v>
      </c>
      <c r="PW56" s="33" t="str">
        <f t="shared" si="263"/>
        <v>*</v>
      </c>
      <c r="PX56" s="20" t="str">
        <f t="shared" si="264"/>
        <v>*</v>
      </c>
      <c r="PY56" s="33" t="str">
        <f t="shared" si="265"/>
        <v>*</v>
      </c>
      <c r="PZ56" s="20" t="str">
        <f t="shared" si="266"/>
        <v>*</v>
      </c>
      <c r="QA56" s="33" t="str">
        <f t="shared" si="267"/>
        <v>*</v>
      </c>
      <c r="QB56" s="20" t="str">
        <f t="shared" si="268"/>
        <v>*</v>
      </c>
      <c r="QC56" s="33" t="str">
        <f t="shared" si="269"/>
        <v>*</v>
      </c>
      <c r="QD56" s="20" t="str">
        <f t="shared" si="270"/>
        <v>*</v>
      </c>
      <c r="QE56" s="33" t="str">
        <f t="shared" si="271"/>
        <v>*</v>
      </c>
      <c r="QF56" s="20" t="str">
        <f t="shared" si="272"/>
        <v>*</v>
      </c>
      <c r="QG56" s="33" t="str">
        <f t="shared" si="273"/>
        <v>*</v>
      </c>
      <c r="QH56" s="20" t="str">
        <f t="shared" si="274"/>
        <v>*</v>
      </c>
      <c r="QI56" s="33" t="str">
        <f t="shared" si="275"/>
        <v>*</v>
      </c>
      <c r="QJ56" s="20" t="str">
        <f t="shared" si="276"/>
        <v>*</v>
      </c>
      <c r="QK56" s="33" t="str">
        <f t="shared" si="277"/>
        <v>*</v>
      </c>
      <c r="QL56" s="20" t="str">
        <f t="shared" si="278"/>
        <v>*</v>
      </c>
      <c r="QM56" s="33" t="str">
        <f t="shared" si="279"/>
        <v>*</v>
      </c>
      <c r="QN56" s="20" t="str">
        <f t="shared" si="280"/>
        <v>*</v>
      </c>
      <c r="QO56" s="33" t="str">
        <f t="shared" si="281"/>
        <v>*</v>
      </c>
      <c r="QP56" s="20" t="str">
        <f t="shared" si="282"/>
        <v>*</v>
      </c>
      <c r="QQ56" s="33" t="str">
        <f t="shared" si="283"/>
        <v>*</v>
      </c>
      <c r="QR56" s="20" t="str">
        <f t="shared" si="284"/>
        <v>*</v>
      </c>
      <c r="QS56" s="33" t="str">
        <f t="shared" si="285"/>
        <v>*</v>
      </c>
      <c r="QT56" s="20" t="str">
        <f t="shared" si="286"/>
        <v>*</v>
      </c>
      <c r="QU56" s="33" t="str">
        <f t="shared" si="287"/>
        <v>*</v>
      </c>
      <c r="QV56" s="20" t="str">
        <f t="shared" si="288"/>
        <v>*</v>
      </c>
      <c r="QW56" s="33" t="str">
        <f t="shared" si="289"/>
        <v>*</v>
      </c>
      <c r="QX56" s="21" t="str">
        <f t="shared" si="290"/>
        <v>*</v>
      </c>
      <c r="QY56" s="21" t="str">
        <f t="shared" si="291"/>
        <v>*</v>
      </c>
      <c r="QZ56" s="20" t="str">
        <f t="shared" si="292"/>
        <v>*</v>
      </c>
      <c r="RA56" s="33" t="str">
        <f t="shared" si="293"/>
        <v>*</v>
      </c>
      <c r="RB56" s="33"/>
      <c r="RC56" s="7"/>
      <c r="RD56" s="337">
        <f t="shared" si="294"/>
        <v>16</v>
      </c>
      <c r="RE56" s="30" t="str">
        <f t="shared" si="330"/>
        <v>دوشنبه</v>
      </c>
      <c r="RF56" s="63" t="s">
        <v>33</v>
      </c>
      <c r="RG56" s="118" t="str">
        <f t="shared" si="295"/>
        <v>********خوشروزاده- *********************کاظمی-*********منفرد-******محبوبی-*********</v>
      </c>
      <c r="RH56" s="119"/>
      <c r="RI56" s="122">
        <v>16</v>
      </c>
      <c r="RJ56" s="121" t="str">
        <f t="shared" si="296"/>
        <v>*********************************************************</v>
      </c>
      <c r="RK56" s="104"/>
      <c r="RL56" s="337">
        <v>16</v>
      </c>
      <c r="RM56" s="29">
        <f t="shared" si="297"/>
        <v>16</v>
      </c>
      <c r="RN56" s="30" t="str">
        <f t="shared" si="331"/>
        <v>دوشنبه</v>
      </c>
      <c r="RO56" s="729" t="str">
        <f t="shared" si="298"/>
        <v>*************************************</v>
      </c>
      <c r="RP56" s="731"/>
      <c r="RQ56" s="64" t="s">
        <v>34</v>
      </c>
      <c r="RR56" s="729" t="str">
        <f t="shared" si="299"/>
        <v>**************************************</v>
      </c>
      <c r="RS56" s="730"/>
      <c r="RT56" s="1"/>
      <c r="RU56" s="1"/>
      <c r="RV56" s="29">
        <f t="shared" si="300"/>
        <v>16</v>
      </c>
      <c r="RW56" s="30" t="str">
        <f t="shared" si="301"/>
        <v>دوشنبه</v>
      </c>
      <c r="RX56" s="764" t="str">
        <f t="shared" si="302"/>
        <v>***************************************</v>
      </c>
      <c r="RY56" s="731"/>
      <c r="RZ56" s="64"/>
      <c r="SA56" s="729" t="str">
        <f t="shared" si="303"/>
        <v>***********************************</v>
      </c>
      <c r="SB56" s="730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</row>
    <row r="57" spans="1:507" s="2" customFormat="1" ht="71.25" customHeight="1" thickTop="1" thickBot="1">
      <c r="A57" s="358" t="s">
        <v>290</v>
      </c>
      <c r="B57" s="359" t="s">
        <v>305</v>
      </c>
      <c r="C57" s="360"/>
      <c r="D57" s="361"/>
      <c r="E57" s="309"/>
      <c r="F57" s="323" t="s">
        <v>106</v>
      </c>
      <c r="G57" s="324" t="s">
        <v>27</v>
      </c>
      <c r="H57" s="560" t="s">
        <v>202</v>
      </c>
      <c r="I57" s="561"/>
      <c r="J57" s="279" t="s">
        <v>354</v>
      </c>
      <c r="K57" s="568" t="s">
        <v>225</v>
      </c>
      <c r="L57" s="569"/>
      <c r="M57" s="275"/>
      <c r="N57" s="362" t="s">
        <v>198</v>
      </c>
      <c r="O57" s="275" t="s">
        <v>364</v>
      </c>
      <c r="P57" s="271"/>
      <c r="Q57" s="271"/>
      <c r="R57" s="276"/>
      <c r="S57" s="363" t="s">
        <v>193</v>
      </c>
      <c r="T57" s="268" t="s">
        <v>365</v>
      </c>
      <c r="U57" s="269" t="s">
        <v>376</v>
      </c>
      <c r="V57" s="270" t="s">
        <v>180</v>
      </c>
      <c r="W57" s="271" t="s">
        <v>358</v>
      </c>
      <c r="X57" s="265" t="s">
        <v>355</v>
      </c>
      <c r="Y57" s="424"/>
      <c r="Z57" s="264"/>
      <c r="AA57" s="265"/>
      <c r="AB57" s="266"/>
      <c r="AC57" s="333" t="s">
        <v>213</v>
      </c>
      <c r="AD57" s="635" t="str">
        <f>RG11</f>
        <v>******************داداشي-*************</v>
      </c>
      <c r="AE57" s="636"/>
      <c r="AF57" s="636"/>
      <c r="AG57" s="636"/>
      <c r="AH57" s="636"/>
      <c r="AI57" s="636"/>
      <c r="AJ57" s="636"/>
      <c r="AK57" s="636"/>
      <c r="AL57" s="636"/>
      <c r="AM57" s="636"/>
      <c r="AN57" s="636"/>
      <c r="AO57" s="636"/>
      <c r="AP57" s="636"/>
      <c r="AQ57" s="636"/>
      <c r="AR57" s="637"/>
      <c r="AS57" s="614" t="s">
        <v>222</v>
      </c>
      <c r="AT57" s="615"/>
      <c r="AU57" s="615"/>
      <c r="AV57" s="615"/>
      <c r="AW57" s="615"/>
      <c r="AX57" s="616"/>
      <c r="AY57" s="1"/>
      <c r="AZ57" s="1"/>
      <c r="BA57" s="1"/>
      <c r="BB57" s="29">
        <f t="shared" si="304"/>
        <v>17</v>
      </c>
      <c r="BC57" s="159" t="s">
        <v>42</v>
      </c>
      <c r="BD57" s="515" t="s">
        <v>32</v>
      </c>
      <c r="BE57" s="516" t="s">
        <v>32</v>
      </c>
      <c r="BF57" s="515">
        <v>1</v>
      </c>
      <c r="BG57" s="516" t="s">
        <v>32</v>
      </c>
      <c r="BH57" s="515" t="s">
        <v>32</v>
      </c>
      <c r="BI57" s="516" t="s">
        <v>32</v>
      </c>
      <c r="BJ57" s="515" t="s">
        <v>32</v>
      </c>
      <c r="BK57" s="516" t="s">
        <v>32</v>
      </c>
      <c r="BL57" s="515" t="s">
        <v>32</v>
      </c>
      <c r="BM57" s="516" t="s">
        <v>32</v>
      </c>
      <c r="BN57" s="515" t="s">
        <v>32</v>
      </c>
      <c r="BO57" s="516" t="s">
        <v>32</v>
      </c>
      <c r="BP57" s="515" t="s">
        <v>32</v>
      </c>
      <c r="BQ57" s="516" t="s">
        <v>32</v>
      </c>
      <c r="BR57" s="515" t="s">
        <v>32</v>
      </c>
      <c r="BS57" s="516" t="s">
        <v>32</v>
      </c>
      <c r="BT57" s="515">
        <v>1</v>
      </c>
      <c r="BU57" s="516" t="s">
        <v>32</v>
      </c>
      <c r="BV57" s="515" t="s">
        <v>32</v>
      </c>
      <c r="BW57" s="516" t="s">
        <v>32</v>
      </c>
      <c r="BX57" s="515" t="s">
        <v>32</v>
      </c>
      <c r="BY57" s="516" t="s">
        <v>32</v>
      </c>
      <c r="BZ57" s="515" t="s">
        <v>32</v>
      </c>
      <c r="CA57" s="516" t="s">
        <v>32</v>
      </c>
      <c r="CB57" s="515" t="s">
        <v>32</v>
      </c>
      <c r="CC57" s="516" t="s">
        <v>32</v>
      </c>
      <c r="CD57" s="515" t="s">
        <v>32</v>
      </c>
      <c r="CE57" s="516" t="s">
        <v>32</v>
      </c>
      <c r="CF57" s="515">
        <v>1</v>
      </c>
      <c r="CG57" s="516" t="s">
        <v>32</v>
      </c>
      <c r="CH57" s="515" t="s">
        <v>32</v>
      </c>
      <c r="CI57" s="516" t="s">
        <v>32</v>
      </c>
      <c r="CJ57" s="515">
        <v>1</v>
      </c>
      <c r="CK57" s="516" t="s">
        <v>32</v>
      </c>
      <c r="CL57" s="515" t="s">
        <v>32</v>
      </c>
      <c r="CM57" s="516" t="s">
        <v>32</v>
      </c>
      <c r="CN57" s="515">
        <v>1</v>
      </c>
      <c r="CO57" s="516" t="s">
        <v>32</v>
      </c>
      <c r="CP57" s="515" t="s">
        <v>32</v>
      </c>
      <c r="CQ57" s="516" t="s">
        <v>32</v>
      </c>
      <c r="CR57" s="515" t="s">
        <v>32</v>
      </c>
      <c r="CS57" s="516" t="s">
        <v>32</v>
      </c>
      <c r="CT57" s="515" t="s">
        <v>32</v>
      </c>
      <c r="CU57" s="516" t="s">
        <v>32</v>
      </c>
      <c r="CV57" s="515" t="s">
        <v>32</v>
      </c>
      <c r="CW57" s="516" t="s">
        <v>32</v>
      </c>
      <c r="CX57" s="515" t="s">
        <v>32</v>
      </c>
      <c r="CY57" s="516" t="s">
        <v>32</v>
      </c>
      <c r="CZ57" s="515" t="s">
        <v>32</v>
      </c>
      <c r="DA57" s="516" t="s">
        <v>32</v>
      </c>
      <c r="DB57" s="515" t="s">
        <v>32</v>
      </c>
      <c r="DC57" s="516" t="s">
        <v>32</v>
      </c>
      <c r="DD57" s="515" t="s">
        <v>32</v>
      </c>
      <c r="DE57" s="516" t="s">
        <v>32</v>
      </c>
      <c r="DF57" s="515" t="s">
        <v>32</v>
      </c>
      <c r="DG57" s="516" t="s">
        <v>32</v>
      </c>
      <c r="DH57" s="515" t="s">
        <v>32</v>
      </c>
      <c r="DI57" s="516" t="s">
        <v>32</v>
      </c>
      <c r="DJ57" s="515" t="s">
        <v>32</v>
      </c>
      <c r="DK57" s="516" t="s">
        <v>32</v>
      </c>
      <c r="DL57" s="515" t="s">
        <v>32</v>
      </c>
      <c r="DM57" s="516" t="s">
        <v>32</v>
      </c>
      <c r="DN57" s="515" t="s">
        <v>32</v>
      </c>
      <c r="DO57" s="516" t="s">
        <v>32</v>
      </c>
      <c r="DP57" s="515" t="s">
        <v>32</v>
      </c>
      <c r="DQ57" s="516" t="s">
        <v>32</v>
      </c>
      <c r="DR57" s="515" t="s">
        <v>32</v>
      </c>
      <c r="DS57" s="516" t="s">
        <v>32</v>
      </c>
      <c r="DT57" s="515" t="s">
        <v>32</v>
      </c>
      <c r="DU57" s="516" t="s">
        <v>32</v>
      </c>
      <c r="DV57" s="515" t="s">
        <v>32</v>
      </c>
      <c r="DW57" s="516" t="s">
        <v>32</v>
      </c>
      <c r="DX57" s="515" t="s">
        <v>32</v>
      </c>
      <c r="DY57" s="516" t="s">
        <v>32</v>
      </c>
      <c r="DZ57" s="515">
        <v>1</v>
      </c>
      <c r="EA57" s="516" t="s">
        <v>32</v>
      </c>
      <c r="EB57" s="515" t="s">
        <v>32</v>
      </c>
      <c r="EC57" s="516" t="s">
        <v>32</v>
      </c>
      <c r="ED57" s="515" t="s">
        <v>32</v>
      </c>
      <c r="EE57" s="516" t="s">
        <v>32</v>
      </c>
      <c r="EF57" s="515" t="s">
        <v>32</v>
      </c>
      <c r="EG57" s="516" t="s">
        <v>32</v>
      </c>
      <c r="EH57" s="515" t="s">
        <v>32</v>
      </c>
      <c r="EI57" s="516" t="s">
        <v>32</v>
      </c>
      <c r="EJ57" s="515" t="s">
        <v>32</v>
      </c>
      <c r="EK57" s="516" t="s">
        <v>32</v>
      </c>
      <c r="EL57" s="515" t="s">
        <v>32</v>
      </c>
      <c r="EM57" s="516" t="s">
        <v>32</v>
      </c>
      <c r="EN57" s="515" t="s">
        <v>32</v>
      </c>
      <c r="EO57" s="516" t="s">
        <v>32</v>
      </c>
      <c r="EP57" s="515" t="s">
        <v>32</v>
      </c>
      <c r="EQ57" s="516" t="s">
        <v>32</v>
      </c>
      <c r="ER57" s="515" t="s">
        <v>32</v>
      </c>
      <c r="ES57" s="516" t="s">
        <v>32</v>
      </c>
      <c r="ET57" s="515" t="s">
        <v>32</v>
      </c>
      <c r="EU57" s="516" t="s">
        <v>32</v>
      </c>
      <c r="EV57" s="515" t="s">
        <v>32</v>
      </c>
      <c r="EW57" s="516" t="s">
        <v>32</v>
      </c>
      <c r="EX57" s="515">
        <v>1</v>
      </c>
      <c r="EY57" s="516" t="s">
        <v>32</v>
      </c>
      <c r="EZ57" s="515" t="s">
        <v>32</v>
      </c>
      <c r="FA57" s="516" t="s">
        <v>32</v>
      </c>
      <c r="FB57" s="515" t="s">
        <v>32</v>
      </c>
      <c r="FC57" s="516" t="s">
        <v>32</v>
      </c>
      <c r="FD57" s="515" t="s">
        <v>32</v>
      </c>
      <c r="FE57" s="516" t="s">
        <v>32</v>
      </c>
      <c r="FF57" s="515" t="s">
        <v>32</v>
      </c>
      <c r="FG57" s="516" t="s">
        <v>32</v>
      </c>
      <c r="FH57" s="515" t="s">
        <v>32</v>
      </c>
      <c r="FI57" s="516" t="s">
        <v>32</v>
      </c>
      <c r="FJ57" s="515" t="s">
        <v>32</v>
      </c>
      <c r="FK57" s="516" t="s">
        <v>32</v>
      </c>
      <c r="FL57" s="515" t="s">
        <v>32</v>
      </c>
      <c r="FM57" s="516" t="s">
        <v>32</v>
      </c>
      <c r="FN57" s="515" t="s">
        <v>32</v>
      </c>
      <c r="FO57" s="516" t="s">
        <v>32</v>
      </c>
      <c r="FP57" s="515" t="s">
        <v>32</v>
      </c>
      <c r="FQ57" s="516" t="s">
        <v>32</v>
      </c>
      <c r="FR57" s="515" t="s">
        <v>32</v>
      </c>
      <c r="FS57" s="516" t="s">
        <v>32</v>
      </c>
      <c r="FT57" s="515" t="s">
        <v>32</v>
      </c>
      <c r="FU57" s="516" t="s">
        <v>32</v>
      </c>
      <c r="FV57" s="515" t="s">
        <v>32</v>
      </c>
      <c r="FW57" s="516" t="s">
        <v>32</v>
      </c>
      <c r="FX57" s="515" t="s">
        <v>32</v>
      </c>
      <c r="FY57" s="516" t="s">
        <v>32</v>
      </c>
      <c r="FZ57" s="515" t="s">
        <v>32</v>
      </c>
      <c r="GA57" s="516" t="s">
        <v>32</v>
      </c>
      <c r="GB57" s="515" t="s">
        <v>32</v>
      </c>
      <c r="GC57" s="516" t="s">
        <v>32</v>
      </c>
      <c r="GD57" s="515" t="s">
        <v>32</v>
      </c>
      <c r="GE57" s="516" t="s">
        <v>32</v>
      </c>
      <c r="GF57" s="515" t="s">
        <v>32</v>
      </c>
      <c r="GG57" s="516" t="s">
        <v>32</v>
      </c>
      <c r="GH57" s="515" t="s">
        <v>32</v>
      </c>
      <c r="GI57" s="516" t="s">
        <v>32</v>
      </c>
      <c r="GJ57" s="515" t="s">
        <v>32</v>
      </c>
      <c r="GK57" s="516" t="s">
        <v>32</v>
      </c>
      <c r="GL57" s="515" t="s">
        <v>32</v>
      </c>
      <c r="GM57" s="516" t="s">
        <v>32</v>
      </c>
      <c r="GN57" s="515" t="s">
        <v>32</v>
      </c>
      <c r="GO57" s="516" t="s">
        <v>32</v>
      </c>
      <c r="GP57" s="515" t="s">
        <v>32</v>
      </c>
      <c r="GQ57" s="516" t="s">
        <v>32</v>
      </c>
      <c r="GR57" s="515" t="s">
        <v>32</v>
      </c>
      <c r="GS57" s="516" t="s">
        <v>32</v>
      </c>
      <c r="GT57" s="515" t="s">
        <v>32</v>
      </c>
      <c r="GU57" s="516" t="s">
        <v>32</v>
      </c>
      <c r="GV57" s="515" t="s">
        <v>32</v>
      </c>
      <c r="GW57" s="516" t="s">
        <v>32</v>
      </c>
      <c r="GX57" s="515" t="s">
        <v>32</v>
      </c>
      <c r="GY57" s="516">
        <v>1</v>
      </c>
      <c r="GZ57" s="515" t="s">
        <v>32</v>
      </c>
      <c r="HA57" s="516" t="s">
        <v>32</v>
      </c>
      <c r="HB57" s="515" t="s">
        <v>32</v>
      </c>
      <c r="HC57" s="516" t="s">
        <v>32</v>
      </c>
      <c r="HD57" s="515" t="s">
        <v>32</v>
      </c>
      <c r="HE57" s="516" t="s">
        <v>32</v>
      </c>
      <c r="HF57" s="515" t="s">
        <v>32</v>
      </c>
      <c r="HG57" s="516" t="s">
        <v>32</v>
      </c>
      <c r="HH57" s="515" t="s">
        <v>32</v>
      </c>
      <c r="HI57" s="516" t="s">
        <v>32</v>
      </c>
      <c r="HJ57" s="515" t="s">
        <v>32</v>
      </c>
      <c r="HK57" s="516" t="s">
        <v>32</v>
      </c>
      <c r="HL57" s="515" t="s">
        <v>32</v>
      </c>
      <c r="HM57" s="516" t="s">
        <v>32</v>
      </c>
      <c r="HN57" s="515" t="s">
        <v>32</v>
      </c>
      <c r="HO57" s="516" t="s">
        <v>32</v>
      </c>
      <c r="HP57" s="515" t="s">
        <v>32</v>
      </c>
      <c r="HQ57" s="516" t="s">
        <v>32</v>
      </c>
      <c r="HR57" s="515" t="s">
        <v>32</v>
      </c>
      <c r="HS57" s="516" t="s">
        <v>32</v>
      </c>
      <c r="HT57" s="515" t="s">
        <v>32</v>
      </c>
      <c r="HU57" s="516" t="s">
        <v>32</v>
      </c>
      <c r="HV57" s="515" t="s">
        <v>32</v>
      </c>
      <c r="HW57" s="516" t="s">
        <v>32</v>
      </c>
      <c r="HX57" s="515" t="s">
        <v>32</v>
      </c>
      <c r="HY57" s="516" t="s">
        <v>32</v>
      </c>
      <c r="HZ57" s="515" t="s">
        <v>32</v>
      </c>
      <c r="IA57" s="516" t="s">
        <v>32</v>
      </c>
      <c r="IB57" s="515" t="s">
        <v>32</v>
      </c>
      <c r="IC57" s="516" t="s">
        <v>32</v>
      </c>
      <c r="ID57" s="515" t="s">
        <v>32</v>
      </c>
      <c r="IE57" s="516" t="s">
        <v>32</v>
      </c>
      <c r="IF57" s="515" t="s">
        <v>32</v>
      </c>
      <c r="IG57" s="516" t="s">
        <v>32</v>
      </c>
      <c r="IH57" s="515" t="s">
        <v>32</v>
      </c>
      <c r="II57" s="516" t="s">
        <v>32</v>
      </c>
      <c r="IJ57" s="421">
        <v>1</v>
      </c>
      <c r="IK57" s="516" t="s">
        <v>32</v>
      </c>
      <c r="IL57" s="515" t="s">
        <v>32</v>
      </c>
      <c r="IM57" s="516" t="s">
        <v>32</v>
      </c>
      <c r="IN57" s="421" t="s">
        <v>32</v>
      </c>
      <c r="IO57" s="516" t="s">
        <v>32</v>
      </c>
      <c r="IP57" s="515" t="s">
        <v>32</v>
      </c>
      <c r="IQ57" s="516" t="s">
        <v>32</v>
      </c>
      <c r="IR57" s="515" t="s">
        <v>32</v>
      </c>
      <c r="IS57" s="516" t="s">
        <v>32</v>
      </c>
      <c r="IT57" s="515" t="s">
        <v>32</v>
      </c>
      <c r="IU57" s="516" t="s">
        <v>32</v>
      </c>
      <c r="IV57" s="515" t="s">
        <v>32</v>
      </c>
      <c r="IW57" s="516" t="s">
        <v>32</v>
      </c>
      <c r="IX57" s="515" t="s">
        <v>32</v>
      </c>
      <c r="IY57" s="516" t="s">
        <v>32</v>
      </c>
      <c r="IZ57" s="515" t="s">
        <v>32</v>
      </c>
      <c r="JA57" s="516" t="s">
        <v>32</v>
      </c>
      <c r="JB57" s="60"/>
      <c r="JC57" s="61"/>
      <c r="JD57" s="7"/>
      <c r="JE57" s="7"/>
      <c r="JF57" s="29">
        <f t="shared" si="110"/>
        <v>17</v>
      </c>
      <c r="JG57" s="159" t="s">
        <v>42</v>
      </c>
      <c r="JH57" s="32" t="str">
        <f t="shared" si="111"/>
        <v>*</v>
      </c>
      <c r="JI57" s="33" t="str">
        <f t="shared" si="112"/>
        <v>*</v>
      </c>
      <c r="JJ57" s="32" t="str">
        <f t="shared" si="113"/>
        <v xml:space="preserve">حا ج محمدی- </v>
      </c>
      <c r="JK57" s="33" t="str">
        <f t="shared" si="114"/>
        <v>*</v>
      </c>
      <c r="JL57" s="32" t="str">
        <f t="shared" si="115"/>
        <v>*</v>
      </c>
      <c r="JM57" s="33" t="str">
        <f t="shared" si="116"/>
        <v>*</v>
      </c>
      <c r="JN57" s="32" t="str">
        <f t="shared" si="117"/>
        <v>*</v>
      </c>
      <c r="JO57" s="33" t="str">
        <f t="shared" si="118"/>
        <v>*</v>
      </c>
      <c r="JP57" s="32" t="str">
        <f t="shared" si="119"/>
        <v>*</v>
      </c>
      <c r="JQ57" s="33" t="str">
        <f t="shared" si="120"/>
        <v>*</v>
      </c>
      <c r="JR57" s="32" t="str">
        <f t="shared" si="121"/>
        <v>*</v>
      </c>
      <c r="JS57" s="33" t="str">
        <f t="shared" si="122"/>
        <v>*</v>
      </c>
      <c r="JT57" s="32" t="str">
        <f t="shared" si="123"/>
        <v>*</v>
      </c>
      <c r="JU57" s="33" t="str">
        <f t="shared" si="124"/>
        <v>*</v>
      </c>
      <c r="JV57" s="32" t="str">
        <f t="shared" si="125"/>
        <v>*</v>
      </c>
      <c r="JW57" s="33" t="str">
        <f t="shared" si="126"/>
        <v>*</v>
      </c>
      <c r="JX57" s="32" t="str">
        <f t="shared" si="127"/>
        <v xml:space="preserve">خوشروزاده- </v>
      </c>
      <c r="JY57" s="33" t="str">
        <f t="shared" si="128"/>
        <v>*</v>
      </c>
      <c r="JZ57" s="32" t="str">
        <f t="shared" si="129"/>
        <v>*</v>
      </c>
      <c r="KA57" s="33" t="str">
        <f t="shared" si="130"/>
        <v>*</v>
      </c>
      <c r="KB57" s="32" t="str">
        <f t="shared" si="131"/>
        <v>*</v>
      </c>
      <c r="KC57" s="33" t="str">
        <f t="shared" si="132"/>
        <v>*</v>
      </c>
      <c r="KD57" s="32" t="str">
        <f t="shared" si="133"/>
        <v>*</v>
      </c>
      <c r="KE57" s="33" t="str">
        <f t="shared" si="134"/>
        <v>*</v>
      </c>
      <c r="KF57" s="32" t="str">
        <f t="shared" si="135"/>
        <v>*</v>
      </c>
      <c r="KG57" s="33" t="str">
        <f t="shared" si="136"/>
        <v>*</v>
      </c>
      <c r="KH57" s="32" t="str">
        <f t="shared" si="137"/>
        <v>*</v>
      </c>
      <c r="KI57" s="33" t="str">
        <f t="shared" si="138"/>
        <v>*</v>
      </c>
      <c r="KJ57" s="32" t="str">
        <f t="shared" si="139"/>
        <v xml:space="preserve">گذشتی- </v>
      </c>
      <c r="KK57" s="33" t="str">
        <f t="shared" si="140"/>
        <v>*</v>
      </c>
      <c r="KL57" s="32" t="str">
        <f t="shared" si="141"/>
        <v>*</v>
      </c>
      <c r="KM57" s="33" t="str">
        <f t="shared" si="142"/>
        <v>*</v>
      </c>
      <c r="KN57" s="32" t="str">
        <f t="shared" si="143"/>
        <v xml:space="preserve">حبیبی - </v>
      </c>
      <c r="KO57" s="33" t="str">
        <f t="shared" si="144"/>
        <v>*</v>
      </c>
      <c r="KP57" s="32" t="str">
        <f t="shared" si="145"/>
        <v>*</v>
      </c>
      <c r="KQ57" s="33" t="str">
        <f t="shared" si="146"/>
        <v>*</v>
      </c>
      <c r="KR57" s="32" t="str">
        <f t="shared" si="147"/>
        <v xml:space="preserve">خورسند - </v>
      </c>
      <c r="KS57" s="33" t="str">
        <f t="shared" si="148"/>
        <v>*</v>
      </c>
      <c r="KT57" s="32" t="str">
        <f t="shared" si="149"/>
        <v>*</v>
      </c>
      <c r="KU57" s="33" t="str">
        <f t="shared" si="150"/>
        <v>*</v>
      </c>
      <c r="KV57" s="32" t="str">
        <f t="shared" si="151"/>
        <v>*</v>
      </c>
      <c r="KW57" s="33" t="str">
        <f t="shared" si="152"/>
        <v>*</v>
      </c>
      <c r="KX57" s="32" t="str">
        <f t="shared" si="153"/>
        <v>*</v>
      </c>
      <c r="KY57" s="32" t="str">
        <f t="shared" si="154"/>
        <v>*</v>
      </c>
      <c r="KZ57" s="32" t="str">
        <f t="shared" si="155"/>
        <v>*</v>
      </c>
      <c r="LA57" s="32" t="str">
        <f t="shared" si="156"/>
        <v>*</v>
      </c>
      <c r="LB57" s="20" t="str">
        <f t="shared" si="157"/>
        <v>*</v>
      </c>
      <c r="LC57" s="33" t="str">
        <f t="shared" si="158"/>
        <v>*</v>
      </c>
      <c r="LD57" s="20" t="str">
        <f t="shared" si="159"/>
        <v>*</v>
      </c>
      <c r="LE57" s="33" t="str">
        <f t="shared" si="160"/>
        <v>*</v>
      </c>
      <c r="LF57" s="20" t="str">
        <f t="shared" si="161"/>
        <v>*</v>
      </c>
      <c r="LG57" s="20" t="str">
        <f t="shared" si="162"/>
        <v>*</v>
      </c>
      <c r="LH57" s="20" t="str">
        <f t="shared" si="163"/>
        <v>*</v>
      </c>
      <c r="LI57" s="33" t="str">
        <f t="shared" si="164"/>
        <v>*</v>
      </c>
      <c r="LJ57" s="20" t="str">
        <f t="shared" si="165"/>
        <v>*</v>
      </c>
      <c r="LK57" s="33" t="str">
        <f t="shared" si="166"/>
        <v>*</v>
      </c>
      <c r="LL57" s="20" t="str">
        <f t="shared" si="167"/>
        <v>*</v>
      </c>
      <c r="LM57" s="33" t="str">
        <f t="shared" si="168"/>
        <v>*</v>
      </c>
      <c r="LN57" s="20" t="str">
        <f t="shared" si="169"/>
        <v>*</v>
      </c>
      <c r="LO57" s="33" t="str">
        <f t="shared" si="170"/>
        <v>*</v>
      </c>
      <c r="LP57" s="20" t="str">
        <f t="shared" si="171"/>
        <v>*</v>
      </c>
      <c r="LQ57" s="20" t="str">
        <f t="shared" si="172"/>
        <v>*</v>
      </c>
      <c r="LR57" s="20" t="str">
        <f t="shared" si="173"/>
        <v>*</v>
      </c>
      <c r="LS57" s="20" t="str">
        <f t="shared" si="174"/>
        <v>*</v>
      </c>
      <c r="LT57" s="20" t="str">
        <f t="shared" si="175"/>
        <v>*</v>
      </c>
      <c r="LU57" s="20" t="str">
        <f t="shared" si="176"/>
        <v>*</v>
      </c>
      <c r="LV57" s="20" t="str">
        <f t="shared" si="177"/>
        <v>*</v>
      </c>
      <c r="LW57" s="20" t="str">
        <f t="shared" si="178"/>
        <v>*</v>
      </c>
      <c r="LX57" s="20" t="str">
        <f t="shared" si="179"/>
        <v>*</v>
      </c>
      <c r="LY57" s="20" t="str">
        <f t="shared" si="180"/>
        <v>*</v>
      </c>
      <c r="LZ57" s="20" t="str">
        <f t="shared" si="181"/>
        <v>*</v>
      </c>
      <c r="MA57" s="33" t="str">
        <f t="shared" si="182"/>
        <v>*</v>
      </c>
      <c r="MB57" s="20" t="str">
        <f t="shared" si="183"/>
        <v>کاظمی-</v>
      </c>
      <c r="MC57" s="33" t="str">
        <f t="shared" si="184"/>
        <v>*</v>
      </c>
      <c r="MD57" s="20" t="str">
        <f t="shared" si="185"/>
        <v>*</v>
      </c>
      <c r="ME57" s="33" t="str">
        <f t="shared" si="186"/>
        <v>*</v>
      </c>
      <c r="MF57" s="20" t="str">
        <f t="shared" si="187"/>
        <v>*</v>
      </c>
      <c r="MG57" s="33" t="str">
        <f t="shared" si="188"/>
        <v>*</v>
      </c>
      <c r="MH57" s="20" t="str">
        <f t="shared" si="189"/>
        <v>*</v>
      </c>
      <c r="MI57" s="33" t="str">
        <f t="shared" si="190"/>
        <v>*</v>
      </c>
      <c r="MJ57" s="20" t="str">
        <f t="shared" si="191"/>
        <v>*</v>
      </c>
      <c r="MK57" s="33" t="str">
        <f t="shared" si="192"/>
        <v>*</v>
      </c>
      <c r="ML57" s="20" t="str">
        <f t="shared" si="193"/>
        <v>*</v>
      </c>
      <c r="MM57" s="33" t="str">
        <f t="shared" si="194"/>
        <v>*</v>
      </c>
      <c r="MN57" s="20" t="str">
        <f t="shared" si="195"/>
        <v>*</v>
      </c>
      <c r="MO57" s="33" t="str">
        <f t="shared" si="196"/>
        <v>*</v>
      </c>
      <c r="MP57" s="20" t="str">
        <f t="shared" si="197"/>
        <v>*</v>
      </c>
      <c r="MQ57" s="33" t="str">
        <f t="shared" si="198"/>
        <v>*</v>
      </c>
      <c r="MR57" s="20" t="str">
        <f t="shared" si="199"/>
        <v>*</v>
      </c>
      <c r="MS57" s="33" t="str">
        <f t="shared" si="200"/>
        <v>*</v>
      </c>
      <c r="MT57" s="20" t="str">
        <f t="shared" si="201"/>
        <v>*</v>
      </c>
      <c r="MU57" s="33" t="str">
        <f t="shared" si="202"/>
        <v>*</v>
      </c>
      <c r="MV57" s="175" t="str">
        <f t="shared" si="203"/>
        <v>*</v>
      </c>
      <c r="MW57" s="176" t="str">
        <f t="shared" si="204"/>
        <v>*</v>
      </c>
      <c r="MX57" s="175" t="str">
        <f t="shared" si="205"/>
        <v>*</v>
      </c>
      <c r="MY57" s="176" t="str">
        <f t="shared" si="206"/>
        <v>*</v>
      </c>
      <c r="MZ57" s="175" t="str">
        <f t="shared" si="305"/>
        <v>منفرد-</v>
      </c>
      <c r="NA57" s="175" t="str">
        <f t="shared" si="306"/>
        <v>*</v>
      </c>
      <c r="NB57" s="175" t="str">
        <f t="shared" si="307"/>
        <v>*</v>
      </c>
      <c r="NC57" s="175" t="str">
        <f t="shared" si="308"/>
        <v>*</v>
      </c>
      <c r="ND57" s="176" t="str">
        <f t="shared" si="309"/>
        <v>*</v>
      </c>
      <c r="NE57" s="176" t="str">
        <f t="shared" si="310"/>
        <v>*</v>
      </c>
      <c r="NF57" s="176" t="str">
        <f t="shared" si="311"/>
        <v>*</v>
      </c>
      <c r="NG57" s="176" t="str">
        <f t="shared" si="312"/>
        <v>*</v>
      </c>
      <c r="NH57" s="175" t="str">
        <f t="shared" si="209"/>
        <v>*</v>
      </c>
      <c r="NI57" s="176" t="str">
        <f t="shared" si="210"/>
        <v>*</v>
      </c>
      <c r="NJ57" s="175" t="str">
        <f t="shared" si="211"/>
        <v>*</v>
      </c>
      <c r="NK57" s="176" t="str">
        <f t="shared" si="212"/>
        <v>*</v>
      </c>
      <c r="NL57" s="175" t="str">
        <f t="shared" si="213"/>
        <v>*</v>
      </c>
      <c r="NM57" s="176" t="str">
        <f t="shared" si="214"/>
        <v>*</v>
      </c>
      <c r="NN57" s="175" t="str">
        <f t="shared" si="215"/>
        <v>*</v>
      </c>
      <c r="NO57" s="176" t="str">
        <f t="shared" si="216"/>
        <v>*</v>
      </c>
      <c r="NP57" s="175" t="str">
        <f t="shared" si="217"/>
        <v>*</v>
      </c>
      <c r="NQ57" s="176" t="str">
        <f t="shared" si="218"/>
        <v>*</v>
      </c>
      <c r="NR57" s="175" t="str">
        <f t="shared" si="219"/>
        <v>*</v>
      </c>
      <c r="NS57" s="176" t="str">
        <f t="shared" si="220"/>
        <v>*</v>
      </c>
      <c r="NT57" s="175" t="str">
        <f t="shared" si="221"/>
        <v>*</v>
      </c>
      <c r="NU57" s="176" t="str">
        <f t="shared" si="222"/>
        <v>*</v>
      </c>
      <c r="NV57" s="175" t="str">
        <f t="shared" si="223"/>
        <v>*</v>
      </c>
      <c r="NW57" s="176" t="str">
        <f t="shared" si="224"/>
        <v>*</v>
      </c>
      <c r="NX57" s="175" t="str">
        <f t="shared" si="225"/>
        <v>*</v>
      </c>
      <c r="NY57" s="176" t="str">
        <f t="shared" si="226"/>
        <v>*</v>
      </c>
      <c r="NZ57" s="175" t="str">
        <f t="shared" si="227"/>
        <v>*</v>
      </c>
      <c r="OA57" s="176" t="str">
        <f t="shared" si="228"/>
        <v>*</v>
      </c>
      <c r="OB57" s="175" t="str">
        <f t="shared" si="229"/>
        <v>*</v>
      </c>
      <c r="OC57" s="175" t="str">
        <f t="shared" si="313"/>
        <v>*</v>
      </c>
      <c r="OD57" s="175" t="str">
        <f t="shared" si="230"/>
        <v>*</v>
      </c>
      <c r="OE57" s="175" t="str">
        <f t="shared" si="231"/>
        <v>*</v>
      </c>
      <c r="OF57" s="175" t="str">
        <f t="shared" si="232"/>
        <v>*</v>
      </c>
      <c r="OG57" s="176" t="str">
        <f t="shared" si="233"/>
        <v>*</v>
      </c>
      <c r="OH57" s="175" t="str">
        <f t="shared" si="234"/>
        <v>*</v>
      </c>
      <c r="OI57" s="176" t="str">
        <f t="shared" si="235"/>
        <v>*</v>
      </c>
      <c r="OJ57" s="175" t="str">
        <f t="shared" si="236"/>
        <v>*</v>
      </c>
      <c r="OK57" s="176" t="str">
        <f t="shared" si="314"/>
        <v>*</v>
      </c>
      <c r="OL57" s="175" t="str">
        <f t="shared" si="315"/>
        <v>*</v>
      </c>
      <c r="OM57" s="176" t="str">
        <f t="shared" si="316"/>
        <v>*</v>
      </c>
      <c r="ON57" s="175" t="str">
        <f t="shared" si="317"/>
        <v>*</v>
      </c>
      <c r="OO57" s="176" t="str">
        <f t="shared" si="318"/>
        <v>*</v>
      </c>
      <c r="OP57" s="175" t="str">
        <f t="shared" si="319"/>
        <v>*</v>
      </c>
      <c r="OQ57" s="176" t="str">
        <f t="shared" si="320"/>
        <v>*</v>
      </c>
      <c r="OR57" s="29">
        <f t="shared" si="239"/>
        <v>17</v>
      </c>
      <c r="OS57" s="30" t="str">
        <f t="shared" si="329"/>
        <v>سه شنبه</v>
      </c>
      <c r="OT57" s="20" t="str">
        <f t="shared" si="321"/>
        <v>*</v>
      </c>
      <c r="OU57" s="20" t="str">
        <f t="shared" si="322"/>
        <v>*</v>
      </c>
      <c r="OV57" s="20" t="str">
        <f t="shared" si="323"/>
        <v>*</v>
      </c>
      <c r="OW57" s="20" t="str">
        <f t="shared" si="324"/>
        <v>*</v>
      </c>
      <c r="OX57" s="20" t="str">
        <f t="shared" si="325"/>
        <v>*</v>
      </c>
      <c r="OY57" s="20" t="str">
        <f t="shared" si="328"/>
        <v>*</v>
      </c>
      <c r="OZ57" s="20" t="str">
        <f t="shared" si="326"/>
        <v>*</v>
      </c>
      <c r="PA57" s="20" t="str">
        <f t="shared" si="327"/>
        <v>حیدری-</v>
      </c>
      <c r="PB57" s="20" t="str">
        <f t="shared" si="242"/>
        <v>*</v>
      </c>
      <c r="PC57" s="33" t="str">
        <f t="shared" si="243"/>
        <v>*</v>
      </c>
      <c r="PD57" s="20" t="str">
        <f t="shared" si="244"/>
        <v>*</v>
      </c>
      <c r="PE57" s="33" t="str">
        <f t="shared" si="245"/>
        <v>*</v>
      </c>
      <c r="PF57" s="20" t="str">
        <f t="shared" si="246"/>
        <v>*</v>
      </c>
      <c r="PG57" s="33" t="str">
        <f t="shared" si="247"/>
        <v>*</v>
      </c>
      <c r="PH57" s="20" t="str">
        <f t="shared" si="248"/>
        <v>*</v>
      </c>
      <c r="PI57" s="33" t="str">
        <f t="shared" si="249"/>
        <v>*</v>
      </c>
      <c r="PJ57" s="20" t="str">
        <f t="shared" si="250"/>
        <v>*</v>
      </c>
      <c r="PK57" s="33" t="str">
        <f t="shared" si="251"/>
        <v>*</v>
      </c>
      <c r="PL57" s="20" t="str">
        <f t="shared" si="252"/>
        <v>*</v>
      </c>
      <c r="PM57" s="33" t="str">
        <f t="shared" si="253"/>
        <v>*</v>
      </c>
      <c r="PN57" s="20" t="str">
        <f t="shared" si="254"/>
        <v>*</v>
      </c>
      <c r="PO57" s="33" t="str">
        <f t="shared" si="255"/>
        <v>*</v>
      </c>
      <c r="PP57" s="20" t="str">
        <f t="shared" si="256"/>
        <v>*</v>
      </c>
      <c r="PQ57" s="33" t="str">
        <f t="shared" si="257"/>
        <v>*</v>
      </c>
      <c r="PR57" s="20" t="str">
        <f t="shared" si="258"/>
        <v>*</v>
      </c>
      <c r="PS57" s="33" t="str">
        <f t="shared" si="259"/>
        <v>*</v>
      </c>
      <c r="PT57" s="20" t="str">
        <f t="shared" si="260"/>
        <v>*</v>
      </c>
      <c r="PU57" s="33" t="str">
        <f t="shared" si="261"/>
        <v>*</v>
      </c>
      <c r="PV57" s="20" t="str">
        <f t="shared" si="262"/>
        <v>*</v>
      </c>
      <c r="PW57" s="33" t="str">
        <f t="shared" si="263"/>
        <v>*</v>
      </c>
      <c r="PX57" s="20" t="str">
        <f t="shared" si="264"/>
        <v>*</v>
      </c>
      <c r="PY57" s="33" t="str">
        <f t="shared" si="265"/>
        <v>*</v>
      </c>
      <c r="PZ57" s="20" t="str">
        <f t="shared" si="266"/>
        <v>*</v>
      </c>
      <c r="QA57" s="33" t="str">
        <f t="shared" si="267"/>
        <v>*</v>
      </c>
      <c r="QB57" s="20" t="str">
        <f t="shared" si="268"/>
        <v>*</v>
      </c>
      <c r="QC57" s="33" t="str">
        <f t="shared" si="269"/>
        <v>*</v>
      </c>
      <c r="QD57" s="20" t="str">
        <f t="shared" si="270"/>
        <v>*</v>
      </c>
      <c r="QE57" s="33" t="str">
        <f t="shared" si="271"/>
        <v>*</v>
      </c>
      <c r="QF57" s="20" t="str">
        <f t="shared" si="272"/>
        <v>*</v>
      </c>
      <c r="QG57" s="33" t="str">
        <f t="shared" si="273"/>
        <v>*</v>
      </c>
      <c r="QH57" s="20" t="str">
        <f t="shared" si="274"/>
        <v>*</v>
      </c>
      <c r="QI57" s="33" t="str">
        <f t="shared" si="275"/>
        <v>*</v>
      </c>
      <c r="QJ57" s="20" t="str">
        <f t="shared" si="276"/>
        <v>نجفی-</v>
      </c>
      <c r="QK57" s="33" t="str">
        <f t="shared" si="277"/>
        <v>*</v>
      </c>
      <c r="QL57" s="20" t="str">
        <f t="shared" si="278"/>
        <v>*</v>
      </c>
      <c r="QM57" s="33" t="str">
        <f t="shared" si="279"/>
        <v>*</v>
      </c>
      <c r="QN57" s="20" t="str">
        <f t="shared" si="280"/>
        <v>*</v>
      </c>
      <c r="QO57" s="33" t="str">
        <f t="shared" si="281"/>
        <v>*</v>
      </c>
      <c r="QP57" s="20" t="str">
        <f t="shared" si="282"/>
        <v>*</v>
      </c>
      <c r="QQ57" s="33" t="str">
        <f t="shared" si="283"/>
        <v>*</v>
      </c>
      <c r="QR57" s="20" t="str">
        <f t="shared" si="284"/>
        <v>*</v>
      </c>
      <c r="QS57" s="33" t="str">
        <f t="shared" si="285"/>
        <v>*</v>
      </c>
      <c r="QT57" s="20" t="str">
        <f t="shared" si="286"/>
        <v>*</v>
      </c>
      <c r="QU57" s="33" t="str">
        <f t="shared" si="287"/>
        <v>*</v>
      </c>
      <c r="QV57" s="20" t="str">
        <f t="shared" si="288"/>
        <v>*</v>
      </c>
      <c r="QW57" s="33" t="str">
        <f t="shared" si="289"/>
        <v>*</v>
      </c>
      <c r="QX57" s="21" t="str">
        <f t="shared" si="290"/>
        <v>*</v>
      </c>
      <c r="QY57" s="21" t="str">
        <f t="shared" si="291"/>
        <v>*</v>
      </c>
      <c r="QZ57" s="20" t="str">
        <f t="shared" si="292"/>
        <v>*</v>
      </c>
      <c r="RA57" s="33" t="str">
        <f t="shared" si="293"/>
        <v>*</v>
      </c>
      <c r="RB57" s="33"/>
      <c r="RC57" s="7"/>
      <c r="RD57" s="337">
        <f t="shared" si="294"/>
        <v>17</v>
      </c>
      <c r="RE57" s="30" t="str">
        <f t="shared" si="330"/>
        <v>سه شنبه</v>
      </c>
      <c r="RF57" s="63" t="s">
        <v>33</v>
      </c>
      <c r="RG57" s="118" t="str">
        <f t="shared" si="295"/>
        <v>*حا ج محمدی- ******خوشروزاده- *****گذشتی- *حبیبی - *خورسند - ***********کاظمی-*********منفرد-****************</v>
      </c>
      <c r="RH57" s="119"/>
      <c r="RI57" s="120">
        <v>17</v>
      </c>
      <c r="RJ57" s="121" t="str">
        <f t="shared" si="296"/>
        <v>****************************************************حیدری-****</v>
      </c>
      <c r="RK57" s="104"/>
      <c r="RL57" s="337">
        <v>17</v>
      </c>
      <c r="RM57" s="29">
        <f t="shared" si="297"/>
        <v>17</v>
      </c>
      <c r="RN57" s="30" t="str">
        <f t="shared" si="331"/>
        <v>سه شنبه</v>
      </c>
      <c r="RO57" s="729" t="str">
        <f t="shared" si="298"/>
        <v>**********************************نجفی-**</v>
      </c>
      <c r="RP57" s="731"/>
      <c r="RQ57" s="64" t="s">
        <v>34</v>
      </c>
      <c r="RR57" s="729" t="str">
        <f t="shared" si="299"/>
        <v>**************************************</v>
      </c>
      <c r="RS57" s="730"/>
      <c r="RT57" s="1"/>
      <c r="RU57" s="1"/>
      <c r="RV57" s="29">
        <f t="shared" si="300"/>
        <v>17</v>
      </c>
      <c r="RW57" s="30" t="str">
        <f t="shared" si="301"/>
        <v>سه شنبه</v>
      </c>
      <c r="RX57" s="764" t="str">
        <f t="shared" si="302"/>
        <v>******************************نجفی-********</v>
      </c>
      <c r="RY57" s="731"/>
      <c r="RZ57" s="64"/>
      <c r="SA57" s="729" t="str">
        <f t="shared" si="303"/>
        <v>***حیدری-*******************************</v>
      </c>
      <c r="SB57" s="730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</row>
    <row r="58" spans="1:507" s="2" customFormat="1" ht="71.25" customHeight="1" thickTop="1" thickBot="1">
      <c r="A58" s="549" t="s">
        <v>291</v>
      </c>
      <c r="B58" s="551" t="s">
        <v>81</v>
      </c>
      <c r="C58" s="472" t="s">
        <v>128</v>
      </c>
      <c r="D58" s="473" t="s">
        <v>351</v>
      </c>
      <c r="E58" s="534"/>
      <c r="F58" s="325" t="s">
        <v>293</v>
      </c>
      <c r="G58" s="326" t="s">
        <v>27</v>
      </c>
      <c r="H58" s="568" t="s">
        <v>294</v>
      </c>
      <c r="I58" s="569"/>
      <c r="J58" s="496" t="s">
        <v>82</v>
      </c>
      <c r="K58" s="570" t="s">
        <v>225</v>
      </c>
      <c r="L58" s="571"/>
      <c r="M58" s="476"/>
      <c r="N58" s="366" t="s">
        <v>191</v>
      </c>
      <c r="O58" s="476" t="s">
        <v>360</v>
      </c>
      <c r="P58" s="366" t="s">
        <v>192</v>
      </c>
      <c r="Q58" s="477" t="s">
        <v>367</v>
      </c>
      <c r="R58" s="478" t="s">
        <v>164</v>
      </c>
      <c r="S58" s="267" t="s">
        <v>174</v>
      </c>
      <c r="T58" s="267"/>
      <c r="U58" s="483"/>
      <c r="V58" s="366" t="s">
        <v>131</v>
      </c>
      <c r="W58" s="498"/>
      <c r="X58" s="273"/>
      <c r="Y58" s="367" t="s">
        <v>199</v>
      </c>
      <c r="Z58" s="267" t="s">
        <v>184</v>
      </c>
      <c r="AA58" s="368"/>
      <c r="AB58" s="369"/>
      <c r="AC58" s="345" t="s">
        <v>214</v>
      </c>
      <c r="AD58" s="626" t="str">
        <f>RG83</f>
        <v>*******خ جعفري - *********</v>
      </c>
      <c r="AE58" s="626"/>
      <c r="AF58" s="626"/>
      <c r="AG58" s="626"/>
      <c r="AH58" s="626"/>
      <c r="AI58" s="626"/>
      <c r="AJ58" s="626"/>
      <c r="AK58" s="626"/>
      <c r="AL58" s="627"/>
      <c r="AM58" s="346" t="s">
        <v>211</v>
      </c>
      <c r="AN58" s="626" t="str">
        <f>RG119</f>
        <v>*******************</v>
      </c>
      <c r="AO58" s="626"/>
      <c r="AP58" s="626"/>
      <c r="AQ58" s="626"/>
      <c r="AR58" s="628"/>
      <c r="AS58" s="617"/>
      <c r="AT58" s="618"/>
      <c r="AU58" s="618"/>
      <c r="AV58" s="618"/>
      <c r="AW58" s="618"/>
      <c r="AX58" s="619"/>
      <c r="AY58" s="1"/>
      <c r="AZ58" s="1"/>
      <c r="BA58" s="1"/>
      <c r="BB58" s="29">
        <f t="shared" si="304"/>
        <v>18</v>
      </c>
      <c r="BC58" s="159" t="s">
        <v>43</v>
      </c>
      <c r="BD58" s="515" t="s">
        <v>32</v>
      </c>
      <c r="BE58" s="516" t="s">
        <v>32</v>
      </c>
      <c r="BF58" s="515" t="s">
        <v>32</v>
      </c>
      <c r="BG58" s="516" t="s">
        <v>32</v>
      </c>
      <c r="BH58" s="515" t="s">
        <v>32</v>
      </c>
      <c r="BI58" s="516" t="s">
        <v>32</v>
      </c>
      <c r="BJ58" s="515" t="s">
        <v>32</v>
      </c>
      <c r="BK58" s="516" t="s">
        <v>32</v>
      </c>
      <c r="BL58" s="515" t="s">
        <v>32</v>
      </c>
      <c r="BM58" s="516" t="s">
        <v>32</v>
      </c>
      <c r="BN58" s="515" t="s">
        <v>32</v>
      </c>
      <c r="BO58" s="516" t="s">
        <v>32</v>
      </c>
      <c r="BP58" s="515" t="s">
        <v>32</v>
      </c>
      <c r="BQ58" s="516" t="s">
        <v>32</v>
      </c>
      <c r="BR58" s="515" t="s">
        <v>32</v>
      </c>
      <c r="BS58" s="516" t="s">
        <v>32</v>
      </c>
      <c r="BT58" s="515">
        <v>1</v>
      </c>
      <c r="BU58" s="516" t="s">
        <v>32</v>
      </c>
      <c r="BV58" s="515" t="s">
        <v>32</v>
      </c>
      <c r="BW58" s="516" t="s">
        <v>32</v>
      </c>
      <c r="BX58" s="515" t="s">
        <v>32</v>
      </c>
      <c r="BY58" s="516" t="s">
        <v>32</v>
      </c>
      <c r="BZ58" s="515" t="s">
        <v>32</v>
      </c>
      <c r="CA58" s="516" t="s">
        <v>32</v>
      </c>
      <c r="CB58" s="515" t="s">
        <v>32</v>
      </c>
      <c r="CC58" s="516" t="s">
        <v>32</v>
      </c>
      <c r="CD58" s="515" t="s">
        <v>32</v>
      </c>
      <c r="CE58" s="516" t="s">
        <v>32</v>
      </c>
      <c r="CF58" s="515">
        <v>1</v>
      </c>
      <c r="CG58" s="516" t="s">
        <v>32</v>
      </c>
      <c r="CH58" s="515" t="s">
        <v>32</v>
      </c>
      <c r="CI58" s="516" t="s">
        <v>32</v>
      </c>
      <c r="CJ58" s="515">
        <v>1</v>
      </c>
      <c r="CK58" s="516" t="s">
        <v>32</v>
      </c>
      <c r="CL58" s="515" t="s">
        <v>32</v>
      </c>
      <c r="CM58" s="516" t="s">
        <v>32</v>
      </c>
      <c r="CN58" s="515">
        <v>1</v>
      </c>
      <c r="CO58" s="516" t="s">
        <v>32</v>
      </c>
      <c r="CP58" s="515" t="s">
        <v>32</v>
      </c>
      <c r="CQ58" s="516" t="s">
        <v>32</v>
      </c>
      <c r="CR58" s="515" t="s">
        <v>32</v>
      </c>
      <c r="CS58" s="516" t="s">
        <v>32</v>
      </c>
      <c r="CT58" s="515" t="s">
        <v>32</v>
      </c>
      <c r="CU58" s="516" t="s">
        <v>32</v>
      </c>
      <c r="CV58" s="515" t="s">
        <v>32</v>
      </c>
      <c r="CW58" s="516" t="s">
        <v>32</v>
      </c>
      <c r="CX58" s="515" t="s">
        <v>32</v>
      </c>
      <c r="CY58" s="516" t="s">
        <v>32</v>
      </c>
      <c r="CZ58" s="515" t="s">
        <v>32</v>
      </c>
      <c r="DA58" s="516" t="s">
        <v>32</v>
      </c>
      <c r="DB58" s="515" t="s">
        <v>32</v>
      </c>
      <c r="DC58" s="516" t="s">
        <v>32</v>
      </c>
      <c r="DD58" s="515" t="s">
        <v>32</v>
      </c>
      <c r="DE58" s="516" t="s">
        <v>32</v>
      </c>
      <c r="DF58" s="515" t="s">
        <v>32</v>
      </c>
      <c r="DG58" s="516" t="s">
        <v>32</v>
      </c>
      <c r="DH58" s="515" t="s">
        <v>32</v>
      </c>
      <c r="DI58" s="516" t="s">
        <v>32</v>
      </c>
      <c r="DJ58" s="515" t="s">
        <v>32</v>
      </c>
      <c r="DK58" s="516" t="s">
        <v>32</v>
      </c>
      <c r="DL58" s="515" t="s">
        <v>32</v>
      </c>
      <c r="DM58" s="516" t="s">
        <v>32</v>
      </c>
      <c r="DN58" s="515" t="s">
        <v>32</v>
      </c>
      <c r="DO58" s="516" t="s">
        <v>32</v>
      </c>
      <c r="DP58" s="515" t="s">
        <v>32</v>
      </c>
      <c r="DQ58" s="516" t="s">
        <v>32</v>
      </c>
      <c r="DR58" s="515" t="s">
        <v>32</v>
      </c>
      <c r="DS58" s="516" t="s">
        <v>32</v>
      </c>
      <c r="DT58" s="515" t="s">
        <v>32</v>
      </c>
      <c r="DU58" s="516" t="s">
        <v>32</v>
      </c>
      <c r="DV58" s="515" t="s">
        <v>32</v>
      </c>
      <c r="DW58" s="516" t="s">
        <v>32</v>
      </c>
      <c r="DX58" s="515" t="s">
        <v>32</v>
      </c>
      <c r="DY58" s="516" t="s">
        <v>32</v>
      </c>
      <c r="DZ58" s="515">
        <v>1</v>
      </c>
      <c r="EA58" s="516" t="s">
        <v>32</v>
      </c>
      <c r="EB58" s="515" t="s">
        <v>32</v>
      </c>
      <c r="EC58" s="516" t="s">
        <v>32</v>
      </c>
      <c r="ED58" s="515" t="s">
        <v>32</v>
      </c>
      <c r="EE58" s="516" t="s">
        <v>32</v>
      </c>
      <c r="EF58" s="515" t="s">
        <v>32</v>
      </c>
      <c r="EG58" s="516" t="s">
        <v>32</v>
      </c>
      <c r="EH58" s="515" t="s">
        <v>32</v>
      </c>
      <c r="EI58" s="516" t="s">
        <v>32</v>
      </c>
      <c r="EJ58" s="515" t="s">
        <v>32</v>
      </c>
      <c r="EK58" s="516" t="s">
        <v>32</v>
      </c>
      <c r="EL58" s="515" t="s">
        <v>32</v>
      </c>
      <c r="EM58" s="516" t="s">
        <v>32</v>
      </c>
      <c r="EN58" s="515" t="s">
        <v>32</v>
      </c>
      <c r="EO58" s="516" t="s">
        <v>32</v>
      </c>
      <c r="EP58" s="515" t="s">
        <v>32</v>
      </c>
      <c r="EQ58" s="516" t="s">
        <v>32</v>
      </c>
      <c r="ER58" s="515" t="s">
        <v>32</v>
      </c>
      <c r="ES58" s="516" t="s">
        <v>32</v>
      </c>
      <c r="ET58" s="515" t="s">
        <v>32</v>
      </c>
      <c r="EU58" s="516" t="s">
        <v>32</v>
      </c>
      <c r="EV58" s="515" t="s">
        <v>32</v>
      </c>
      <c r="EW58" s="516" t="s">
        <v>32</v>
      </c>
      <c r="EX58" s="515" t="s">
        <v>32</v>
      </c>
      <c r="EY58" s="516">
        <v>1</v>
      </c>
      <c r="EZ58" s="515" t="s">
        <v>32</v>
      </c>
      <c r="FA58" s="516" t="s">
        <v>32</v>
      </c>
      <c r="FB58" s="515" t="s">
        <v>32</v>
      </c>
      <c r="FC58" s="516" t="s">
        <v>32</v>
      </c>
      <c r="FD58" s="515" t="s">
        <v>32</v>
      </c>
      <c r="FE58" s="516" t="s">
        <v>32</v>
      </c>
      <c r="FF58" s="515" t="s">
        <v>32</v>
      </c>
      <c r="FG58" s="516" t="s">
        <v>32</v>
      </c>
      <c r="FH58" s="515" t="s">
        <v>32</v>
      </c>
      <c r="FI58" s="516" t="s">
        <v>32</v>
      </c>
      <c r="FJ58" s="515" t="s">
        <v>32</v>
      </c>
      <c r="FK58" s="516" t="s">
        <v>32</v>
      </c>
      <c r="FL58" s="515" t="s">
        <v>32</v>
      </c>
      <c r="FM58" s="516" t="s">
        <v>32</v>
      </c>
      <c r="FN58" s="515" t="s">
        <v>32</v>
      </c>
      <c r="FO58" s="516" t="s">
        <v>32</v>
      </c>
      <c r="FP58" s="515" t="s">
        <v>32</v>
      </c>
      <c r="FQ58" s="516" t="s">
        <v>32</v>
      </c>
      <c r="FR58" s="515" t="s">
        <v>32</v>
      </c>
      <c r="FS58" s="516" t="s">
        <v>32</v>
      </c>
      <c r="FT58" s="515" t="s">
        <v>32</v>
      </c>
      <c r="FU58" s="516" t="s">
        <v>32</v>
      </c>
      <c r="FV58" s="515" t="s">
        <v>32</v>
      </c>
      <c r="FW58" s="516" t="s">
        <v>32</v>
      </c>
      <c r="FX58" s="515" t="s">
        <v>32</v>
      </c>
      <c r="FY58" s="516" t="s">
        <v>32</v>
      </c>
      <c r="FZ58" s="554">
        <v>1</v>
      </c>
      <c r="GA58" s="516" t="s">
        <v>32</v>
      </c>
      <c r="GB58" s="515" t="s">
        <v>32</v>
      </c>
      <c r="GC58" s="516" t="s">
        <v>32</v>
      </c>
      <c r="GD58" s="515" t="s">
        <v>32</v>
      </c>
      <c r="GE58" s="516" t="s">
        <v>32</v>
      </c>
      <c r="GF58" s="515" t="s">
        <v>32</v>
      </c>
      <c r="GG58" s="516" t="s">
        <v>32</v>
      </c>
      <c r="GH58" s="515" t="s">
        <v>32</v>
      </c>
      <c r="GI58" s="516" t="s">
        <v>32</v>
      </c>
      <c r="GJ58" s="515" t="s">
        <v>32</v>
      </c>
      <c r="GK58" s="516" t="s">
        <v>32</v>
      </c>
      <c r="GL58" s="515" t="s">
        <v>32</v>
      </c>
      <c r="GM58" s="516" t="s">
        <v>32</v>
      </c>
      <c r="GN58" s="515" t="s">
        <v>32</v>
      </c>
      <c r="GO58" s="516" t="s">
        <v>32</v>
      </c>
      <c r="GP58" s="515" t="s">
        <v>32</v>
      </c>
      <c r="GQ58" s="516" t="s">
        <v>32</v>
      </c>
      <c r="GR58" s="515" t="s">
        <v>32</v>
      </c>
      <c r="GS58" s="516" t="s">
        <v>32</v>
      </c>
      <c r="GT58" s="515" t="s">
        <v>32</v>
      </c>
      <c r="GU58" s="516" t="s">
        <v>32</v>
      </c>
      <c r="GV58" s="515" t="s">
        <v>32</v>
      </c>
      <c r="GW58" s="516" t="s">
        <v>32</v>
      </c>
      <c r="GX58" s="515" t="s">
        <v>32</v>
      </c>
      <c r="GY58" s="516">
        <v>1</v>
      </c>
      <c r="GZ58" s="515" t="s">
        <v>32</v>
      </c>
      <c r="HA58" s="516" t="s">
        <v>32</v>
      </c>
      <c r="HB58" s="515" t="s">
        <v>32</v>
      </c>
      <c r="HC58" s="516" t="s">
        <v>32</v>
      </c>
      <c r="HD58" s="515" t="s">
        <v>32</v>
      </c>
      <c r="HE58" s="516" t="s">
        <v>32</v>
      </c>
      <c r="HF58" s="515" t="s">
        <v>32</v>
      </c>
      <c r="HG58" s="516" t="s">
        <v>32</v>
      </c>
      <c r="HH58" s="515" t="s">
        <v>32</v>
      </c>
      <c r="HI58" s="516" t="s">
        <v>32</v>
      </c>
      <c r="HJ58" s="515" t="s">
        <v>32</v>
      </c>
      <c r="HK58" s="516" t="s">
        <v>32</v>
      </c>
      <c r="HL58" s="515" t="s">
        <v>32</v>
      </c>
      <c r="HM58" s="516" t="s">
        <v>32</v>
      </c>
      <c r="HN58" s="515" t="s">
        <v>32</v>
      </c>
      <c r="HO58" s="516" t="s">
        <v>32</v>
      </c>
      <c r="HP58" s="515" t="s">
        <v>32</v>
      </c>
      <c r="HQ58" s="516" t="s">
        <v>32</v>
      </c>
      <c r="HR58" s="515" t="s">
        <v>32</v>
      </c>
      <c r="HS58" s="516" t="s">
        <v>32</v>
      </c>
      <c r="HT58" s="515" t="s">
        <v>32</v>
      </c>
      <c r="HU58" s="516" t="s">
        <v>32</v>
      </c>
      <c r="HV58" s="515" t="s">
        <v>32</v>
      </c>
      <c r="HW58" s="516" t="s">
        <v>32</v>
      </c>
      <c r="HX58" s="515" t="s">
        <v>32</v>
      </c>
      <c r="HY58" s="516" t="s">
        <v>32</v>
      </c>
      <c r="HZ58" s="515" t="s">
        <v>32</v>
      </c>
      <c r="IA58" s="516" t="s">
        <v>32</v>
      </c>
      <c r="IB58" s="515" t="s">
        <v>32</v>
      </c>
      <c r="IC58" s="516" t="s">
        <v>32</v>
      </c>
      <c r="ID58" s="515" t="s">
        <v>32</v>
      </c>
      <c r="IE58" s="516" t="s">
        <v>32</v>
      </c>
      <c r="IF58" s="515" t="s">
        <v>32</v>
      </c>
      <c r="IG58" s="516" t="s">
        <v>32</v>
      </c>
      <c r="IH58" s="515" t="s">
        <v>32</v>
      </c>
      <c r="II58" s="516" t="s">
        <v>32</v>
      </c>
      <c r="IJ58" s="421" t="s">
        <v>32</v>
      </c>
      <c r="IK58" s="516" t="s">
        <v>32</v>
      </c>
      <c r="IL58" s="515" t="s">
        <v>32</v>
      </c>
      <c r="IM58" s="516" t="s">
        <v>32</v>
      </c>
      <c r="IN58" s="421" t="s">
        <v>32</v>
      </c>
      <c r="IO58" s="516" t="s">
        <v>32</v>
      </c>
      <c r="IP58" s="515" t="s">
        <v>32</v>
      </c>
      <c r="IQ58" s="516" t="s">
        <v>32</v>
      </c>
      <c r="IR58" s="515" t="s">
        <v>32</v>
      </c>
      <c r="IS58" s="516" t="s">
        <v>32</v>
      </c>
      <c r="IT58" s="515" t="s">
        <v>32</v>
      </c>
      <c r="IU58" s="516" t="s">
        <v>32</v>
      </c>
      <c r="IV58" s="515" t="s">
        <v>32</v>
      </c>
      <c r="IW58" s="516" t="s">
        <v>32</v>
      </c>
      <c r="IX58" s="515" t="s">
        <v>32</v>
      </c>
      <c r="IY58" s="516" t="s">
        <v>32</v>
      </c>
      <c r="IZ58" s="515" t="s">
        <v>32</v>
      </c>
      <c r="JA58" s="516" t="s">
        <v>32</v>
      </c>
      <c r="JB58" s="60"/>
      <c r="JC58" s="61"/>
      <c r="JD58" s="7"/>
      <c r="JE58" s="7"/>
      <c r="JF58" s="29">
        <f t="shared" si="110"/>
        <v>18</v>
      </c>
      <c r="JG58" s="159" t="s">
        <v>43</v>
      </c>
      <c r="JH58" s="32" t="str">
        <f t="shared" si="111"/>
        <v>*</v>
      </c>
      <c r="JI58" s="33" t="str">
        <f t="shared" si="112"/>
        <v>*</v>
      </c>
      <c r="JJ58" s="32" t="str">
        <f t="shared" si="113"/>
        <v>*</v>
      </c>
      <c r="JK58" s="33" t="str">
        <f t="shared" si="114"/>
        <v>*</v>
      </c>
      <c r="JL58" s="32" t="str">
        <f t="shared" si="115"/>
        <v>*</v>
      </c>
      <c r="JM58" s="33" t="str">
        <f t="shared" si="116"/>
        <v>*</v>
      </c>
      <c r="JN58" s="32" t="str">
        <f t="shared" si="117"/>
        <v>*</v>
      </c>
      <c r="JO58" s="33" t="str">
        <f t="shared" si="118"/>
        <v>*</v>
      </c>
      <c r="JP58" s="32" t="str">
        <f t="shared" si="119"/>
        <v>*</v>
      </c>
      <c r="JQ58" s="33" t="str">
        <f t="shared" si="120"/>
        <v>*</v>
      </c>
      <c r="JR58" s="32" t="str">
        <f t="shared" si="121"/>
        <v>*</v>
      </c>
      <c r="JS58" s="33" t="str">
        <f t="shared" si="122"/>
        <v>*</v>
      </c>
      <c r="JT58" s="32" t="str">
        <f t="shared" si="123"/>
        <v>*</v>
      </c>
      <c r="JU58" s="33" t="str">
        <f t="shared" si="124"/>
        <v>*</v>
      </c>
      <c r="JV58" s="32" t="str">
        <f t="shared" si="125"/>
        <v>*</v>
      </c>
      <c r="JW58" s="33" t="str">
        <f t="shared" si="126"/>
        <v>*</v>
      </c>
      <c r="JX58" s="32" t="str">
        <f t="shared" si="127"/>
        <v xml:space="preserve">خوشروزاده- </v>
      </c>
      <c r="JY58" s="33" t="str">
        <f t="shared" si="128"/>
        <v>*</v>
      </c>
      <c r="JZ58" s="32" t="str">
        <f t="shared" si="129"/>
        <v>*</v>
      </c>
      <c r="KA58" s="33" t="str">
        <f t="shared" si="130"/>
        <v>*</v>
      </c>
      <c r="KB58" s="32" t="str">
        <f t="shared" si="131"/>
        <v>*</v>
      </c>
      <c r="KC58" s="33" t="str">
        <f t="shared" si="132"/>
        <v>*</v>
      </c>
      <c r="KD58" s="32" t="str">
        <f t="shared" si="133"/>
        <v>*</v>
      </c>
      <c r="KE58" s="33" t="str">
        <f t="shared" si="134"/>
        <v>*</v>
      </c>
      <c r="KF58" s="32" t="str">
        <f t="shared" si="135"/>
        <v>*</v>
      </c>
      <c r="KG58" s="33" t="str">
        <f t="shared" si="136"/>
        <v>*</v>
      </c>
      <c r="KH58" s="32" t="str">
        <f t="shared" si="137"/>
        <v>*</v>
      </c>
      <c r="KI58" s="33" t="str">
        <f t="shared" si="138"/>
        <v>*</v>
      </c>
      <c r="KJ58" s="32" t="str">
        <f t="shared" si="139"/>
        <v xml:space="preserve">گذشتی- </v>
      </c>
      <c r="KK58" s="33" t="str">
        <f t="shared" si="140"/>
        <v>*</v>
      </c>
      <c r="KL58" s="32" t="str">
        <f t="shared" si="141"/>
        <v>*</v>
      </c>
      <c r="KM58" s="33" t="str">
        <f t="shared" si="142"/>
        <v>*</v>
      </c>
      <c r="KN58" s="32" t="str">
        <f t="shared" si="143"/>
        <v xml:space="preserve">حبیبی - </v>
      </c>
      <c r="KO58" s="33" t="str">
        <f t="shared" si="144"/>
        <v>*</v>
      </c>
      <c r="KP58" s="32" t="str">
        <f t="shared" si="145"/>
        <v>*</v>
      </c>
      <c r="KQ58" s="33" t="str">
        <f t="shared" si="146"/>
        <v>*</v>
      </c>
      <c r="KR58" s="32" t="str">
        <f t="shared" si="147"/>
        <v xml:space="preserve">خورسند - </v>
      </c>
      <c r="KS58" s="33" t="str">
        <f t="shared" si="148"/>
        <v>*</v>
      </c>
      <c r="KT58" s="32" t="str">
        <f t="shared" si="149"/>
        <v>*</v>
      </c>
      <c r="KU58" s="33" t="str">
        <f t="shared" si="150"/>
        <v>*</v>
      </c>
      <c r="KV58" s="32" t="str">
        <f t="shared" si="151"/>
        <v>*</v>
      </c>
      <c r="KW58" s="33" t="str">
        <f t="shared" si="152"/>
        <v>*</v>
      </c>
      <c r="KX58" s="32" t="str">
        <f t="shared" si="153"/>
        <v>*</v>
      </c>
      <c r="KY58" s="32" t="str">
        <f t="shared" si="154"/>
        <v>*</v>
      </c>
      <c r="KZ58" s="32" t="str">
        <f t="shared" si="155"/>
        <v>*</v>
      </c>
      <c r="LA58" s="32" t="str">
        <f t="shared" si="156"/>
        <v>*</v>
      </c>
      <c r="LB58" s="20" t="str">
        <f t="shared" si="157"/>
        <v>*</v>
      </c>
      <c r="LC58" s="33" t="str">
        <f t="shared" si="158"/>
        <v>*</v>
      </c>
      <c r="LD58" s="20" t="str">
        <f t="shared" si="159"/>
        <v>*</v>
      </c>
      <c r="LE58" s="33" t="str">
        <f t="shared" si="160"/>
        <v>*</v>
      </c>
      <c r="LF58" s="20" t="str">
        <f t="shared" si="161"/>
        <v>*</v>
      </c>
      <c r="LG58" s="20" t="str">
        <f t="shared" si="162"/>
        <v>*</v>
      </c>
      <c r="LH58" s="20" t="str">
        <f t="shared" si="163"/>
        <v>*</v>
      </c>
      <c r="LI58" s="33" t="str">
        <f t="shared" si="164"/>
        <v>*</v>
      </c>
      <c r="LJ58" s="20" t="s">
        <v>32</v>
      </c>
      <c r="LK58" s="33" t="s">
        <v>32</v>
      </c>
      <c r="LL58" s="20" t="str">
        <f t="shared" si="167"/>
        <v>*</v>
      </c>
      <c r="LM58" s="33" t="str">
        <f t="shared" si="168"/>
        <v>*</v>
      </c>
      <c r="LN58" s="20" t="str">
        <f t="shared" si="169"/>
        <v>*</v>
      </c>
      <c r="LO58" s="33" t="str">
        <f t="shared" si="170"/>
        <v>*</v>
      </c>
      <c r="LP58" s="20" t="str">
        <f t="shared" si="171"/>
        <v>*</v>
      </c>
      <c r="LQ58" s="20" t="str">
        <f t="shared" si="172"/>
        <v>*</v>
      </c>
      <c r="LR58" s="20" t="str">
        <f t="shared" si="173"/>
        <v>*</v>
      </c>
      <c r="LS58" s="20" t="str">
        <f t="shared" si="174"/>
        <v>*</v>
      </c>
      <c r="LT58" s="20" t="str">
        <f t="shared" si="175"/>
        <v>*</v>
      </c>
      <c r="LU58" s="20" t="str">
        <f t="shared" si="176"/>
        <v>*</v>
      </c>
      <c r="LV58" s="20" t="str">
        <f t="shared" si="177"/>
        <v>*</v>
      </c>
      <c r="LW58" s="20" t="str">
        <f t="shared" si="178"/>
        <v>*</v>
      </c>
      <c r="LX58" s="20" t="str">
        <f t="shared" si="179"/>
        <v>*</v>
      </c>
      <c r="LY58" s="20" t="str">
        <f t="shared" si="180"/>
        <v>*</v>
      </c>
      <c r="LZ58" s="20" t="str">
        <f t="shared" si="181"/>
        <v>*</v>
      </c>
      <c r="MA58" s="33" t="str">
        <f t="shared" si="182"/>
        <v>*</v>
      </c>
      <c r="MB58" s="20" t="str">
        <f t="shared" si="183"/>
        <v>کاظمی-</v>
      </c>
      <c r="MC58" s="33" t="str">
        <f t="shared" si="184"/>
        <v>*</v>
      </c>
      <c r="MD58" s="20" t="str">
        <f t="shared" si="185"/>
        <v>*</v>
      </c>
      <c r="ME58" s="33" t="str">
        <f t="shared" si="186"/>
        <v>*</v>
      </c>
      <c r="MF58" s="20" t="str">
        <f t="shared" si="187"/>
        <v>*</v>
      </c>
      <c r="MG58" s="33" t="str">
        <f t="shared" si="188"/>
        <v>*</v>
      </c>
      <c r="MH58" s="20" t="str">
        <f t="shared" si="189"/>
        <v>*</v>
      </c>
      <c r="MI58" s="33" t="str">
        <f t="shared" si="190"/>
        <v>*</v>
      </c>
      <c r="MJ58" s="20" t="str">
        <f t="shared" si="191"/>
        <v>*</v>
      </c>
      <c r="MK58" s="33" t="str">
        <f t="shared" si="192"/>
        <v>*</v>
      </c>
      <c r="ML58" s="20" t="str">
        <f t="shared" si="193"/>
        <v>*</v>
      </c>
      <c r="MM58" s="33" t="str">
        <f t="shared" si="194"/>
        <v>*</v>
      </c>
      <c r="MN58" s="20" t="str">
        <f t="shared" si="195"/>
        <v>*</v>
      </c>
      <c r="MO58" s="33" t="str">
        <f t="shared" si="196"/>
        <v>*</v>
      </c>
      <c r="MP58" s="20" t="str">
        <f t="shared" si="197"/>
        <v>*</v>
      </c>
      <c r="MQ58" s="33" t="str">
        <f t="shared" si="198"/>
        <v>*</v>
      </c>
      <c r="MR58" s="20" t="str">
        <f t="shared" si="199"/>
        <v>*</v>
      </c>
      <c r="MS58" s="33" t="str">
        <f t="shared" si="200"/>
        <v>*</v>
      </c>
      <c r="MT58" s="20" t="str">
        <f t="shared" si="201"/>
        <v>*</v>
      </c>
      <c r="MU58" s="33" t="str">
        <f t="shared" si="202"/>
        <v>*</v>
      </c>
      <c r="MV58" s="175" t="str">
        <f t="shared" si="203"/>
        <v>*</v>
      </c>
      <c r="MW58" s="176" t="str">
        <f t="shared" si="204"/>
        <v>*</v>
      </c>
      <c r="MX58" s="175" t="str">
        <f t="shared" si="205"/>
        <v>*</v>
      </c>
      <c r="MY58" s="176" t="str">
        <f t="shared" si="206"/>
        <v>*</v>
      </c>
      <c r="MZ58" s="175" t="str">
        <f t="shared" si="305"/>
        <v>*</v>
      </c>
      <c r="NA58" s="175" t="str">
        <f t="shared" si="306"/>
        <v>منفرد-</v>
      </c>
      <c r="NB58" s="175" t="str">
        <f t="shared" si="307"/>
        <v>*</v>
      </c>
      <c r="NC58" s="175" t="str">
        <f t="shared" si="308"/>
        <v>*</v>
      </c>
      <c r="ND58" s="176" t="str">
        <f t="shared" si="309"/>
        <v>*</v>
      </c>
      <c r="NE58" s="176" t="str">
        <f t="shared" si="310"/>
        <v>*</v>
      </c>
      <c r="NF58" s="176" t="str">
        <f t="shared" si="311"/>
        <v>*</v>
      </c>
      <c r="NG58" s="176" t="str">
        <f t="shared" si="312"/>
        <v>*</v>
      </c>
      <c r="NH58" s="175" t="str">
        <f t="shared" si="209"/>
        <v>*</v>
      </c>
      <c r="NI58" s="176" t="str">
        <f t="shared" si="210"/>
        <v>*</v>
      </c>
      <c r="NJ58" s="175" t="str">
        <f t="shared" si="211"/>
        <v>*</v>
      </c>
      <c r="NK58" s="176" t="str">
        <f t="shared" si="212"/>
        <v>*</v>
      </c>
      <c r="NL58" s="175" t="str">
        <f t="shared" si="213"/>
        <v>*</v>
      </c>
      <c r="NM58" s="176" t="str">
        <f t="shared" si="214"/>
        <v>*</v>
      </c>
      <c r="NN58" s="175" t="str">
        <f t="shared" si="215"/>
        <v>*</v>
      </c>
      <c r="NO58" s="176" t="str">
        <f t="shared" si="216"/>
        <v>*</v>
      </c>
      <c r="NP58" s="175" t="str">
        <f t="shared" si="217"/>
        <v>*</v>
      </c>
      <c r="NQ58" s="176" t="str">
        <f t="shared" si="218"/>
        <v>*</v>
      </c>
      <c r="NR58" s="175" t="str">
        <f t="shared" si="219"/>
        <v>*</v>
      </c>
      <c r="NS58" s="176" t="str">
        <f t="shared" si="220"/>
        <v>*</v>
      </c>
      <c r="NT58" s="175" t="str">
        <f t="shared" si="221"/>
        <v>*</v>
      </c>
      <c r="NU58" s="176" t="str">
        <f t="shared" si="222"/>
        <v>*</v>
      </c>
      <c r="NV58" s="175" t="str">
        <f t="shared" si="223"/>
        <v>*</v>
      </c>
      <c r="NW58" s="176" t="str">
        <f t="shared" si="224"/>
        <v>*</v>
      </c>
      <c r="NX58" s="175" t="str">
        <f t="shared" si="225"/>
        <v>*</v>
      </c>
      <c r="NY58" s="176" t="str">
        <f t="shared" si="226"/>
        <v>*</v>
      </c>
      <c r="NZ58" s="175" t="str">
        <f t="shared" si="227"/>
        <v>*</v>
      </c>
      <c r="OA58" s="176" t="str">
        <f t="shared" si="228"/>
        <v>*</v>
      </c>
      <c r="OB58" s="175" t="str">
        <f t="shared" si="229"/>
        <v>محبوبی-</v>
      </c>
      <c r="OC58" s="175" t="str">
        <f t="shared" si="313"/>
        <v>*</v>
      </c>
      <c r="OD58" s="175" t="str">
        <f t="shared" si="230"/>
        <v>*</v>
      </c>
      <c r="OE58" s="175" t="str">
        <f t="shared" si="231"/>
        <v>*</v>
      </c>
      <c r="OF58" s="175" t="str">
        <f t="shared" si="232"/>
        <v>*</v>
      </c>
      <c r="OG58" s="176" t="str">
        <f t="shared" si="233"/>
        <v>*</v>
      </c>
      <c r="OH58" s="175" t="str">
        <f t="shared" si="234"/>
        <v>*</v>
      </c>
      <c r="OI58" s="176" t="str">
        <f t="shared" si="235"/>
        <v>*</v>
      </c>
      <c r="OJ58" s="175" t="str">
        <f t="shared" si="236"/>
        <v>*</v>
      </c>
      <c r="OK58" s="176" t="str">
        <f t="shared" si="314"/>
        <v>*</v>
      </c>
      <c r="OL58" s="175" t="str">
        <f t="shared" si="315"/>
        <v>*</v>
      </c>
      <c r="OM58" s="176" t="str">
        <f t="shared" si="316"/>
        <v>*</v>
      </c>
      <c r="ON58" s="175" t="str">
        <f t="shared" si="317"/>
        <v>*</v>
      </c>
      <c r="OO58" s="176" t="str">
        <f t="shared" si="318"/>
        <v>*</v>
      </c>
      <c r="OP58" s="175" t="str">
        <f t="shared" si="319"/>
        <v>*</v>
      </c>
      <c r="OQ58" s="176" t="str">
        <f t="shared" si="320"/>
        <v>*</v>
      </c>
      <c r="OR58" s="29">
        <f t="shared" si="239"/>
        <v>18</v>
      </c>
      <c r="OS58" s="30" t="str">
        <f t="shared" si="329"/>
        <v>چهارشنبه</v>
      </c>
      <c r="OT58" s="20" t="str">
        <f t="shared" si="321"/>
        <v>*</v>
      </c>
      <c r="OU58" s="20" t="str">
        <f t="shared" si="322"/>
        <v>*</v>
      </c>
      <c r="OV58" s="20" t="str">
        <f t="shared" si="323"/>
        <v>*</v>
      </c>
      <c r="OW58" s="20" t="str">
        <f t="shared" si="324"/>
        <v>*</v>
      </c>
      <c r="OX58" s="20" t="str">
        <f t="shared" si="325"/>
        <v>*</v>
      </c>
      <c r="OY58" s="20" t="str">
        <f t="shared" si="328"/>
        <v>*</v>
      </c>
      <c r="OZ58" s="20" t="str">
        <f t="shared" si="326"/>
        <v>*</v>
      </c>
      <c r="PA58" s="20" t="str">
        <f t="shared" si="327"/>
        <v>حیدری-</v>
      </c>
      <c r="PB58" s="20" t="str">
        <f t="shared" si="242"/>
        <v>*</v>
      </c>
      <c r="PC58" s="33" t="str">
        <f t="shared" si="243"/>
        <v>*</v>
      </c>
      <c r="PD58" s="20" t="str">
        <f t="shared" si="244"/>
        <v>*</v>
      </c>
      <c r="PE58" s="33" t="str">
        <f t="shared" si="245"/>
        <v>*</v>
      </c>
      <c r="PF58" s="20" t="str">
        <f t="shared" si="246"/>
        <v>*</v>
      </c>
      <c r="PG58" s="33" t="str">
        <f t="shared" si="247"/>
        <v>*</v>
      </c>
      <c r="PH58" s="20" t="str">
        <f t="shared" si="248"/>
        <v>*</v>
      </c>
      <c r="PI58" s="33" t="str">
        <f t="shared" si="249"/>
        <v>*</v>
      </c>
      <c r="PJ58" s="20" t="str">
        <f t="shared" si="250"/>
        <v>*</v>
      </c>
      <c r="PK58" s="33" t="str">
        <f t="shared" si="251"/>
        <v>*</v>
      </c>
      <c r="PL58" s="20" t="str">
        <f t="shared" si="252"/>
        <v>*</v>
      </c>
      <c r="PM58" s="33" t="str">
        <f t="shared" si="253"/>
        <v>*</v>
      </c>
      <c r="PN58" s="20" t="str">
        <f t="shared" si="254"/>
        <v>*</v>
      </c>
      <c r="PO58" s="33" t="str">
        <f t="shared" si="255"/>
        <v>*</v>
      </c>
      <c r="PP58" s="20" t="str">
        <f t="shared" si="256"/>
        <v>*</v>
      </c>
      <c r="PQ58" s="33" t="str">
        <f t="shared" si="257"/>
        <v>*</v>
      </c>
      <c r="PR58" s="20" t="str">
        <f t="shared" si="258"/>
        <v>*</v>
      </c>
      <c r="PS58" s="33" t="str">
        <f t="shared" si="259"/>
        <v>*</v>
      </c>
      <c r="PT58" s="20" t="str">
        <f t="shared" si="260"/>
        <v>*</v>
      </c>
      <c r="PU58" s="33" t="str">
        <f t="shared" si="261"/>
        <v>*</v>
      </c>
      <c r="PV58" s="20" t="str">
        <f t="shared" si="262"/>
        <v>*</v>
      </c>
      <c r="PW58" s="33" t="str">
        <f t="shared" si="263"/>
        <v>*</v>
      </c>
      <c r="PX58" s="20" t="str">
        <f t="shared" si="264"/>
        <v>*</v>
      </c>
      <c r="PY58" s="33" t="str">
        <f t="shared" si="265"/>
        <v>*</v>
      </c>
      <c r="PZ58" s="20" t="str">
        <f t="shared" si="266"/>
        <v>*</v>
      </c>
      <c r="QA58" s="33" t="str">
        <f t="shared" si="267"/>
        <v>*</v>
      </c>
      <c r="QB58" s="20" t="str">
        <f t="shared" si="268"/>
        <v>*</v>
      </c>
      <c r="QC58" s="33" t="str">
        <f t="shared" si="269"/>
        <v>*</v>
      </c>
      <c r="QD58" s="20" t="str">
        <f t="shared" si="270"/>
        <v>*</v>
      </c>
      <c r="QE58" s="33" t="str">
        <f t="shared" si="271"/>
        <v>*</v>
      </c>
      <c r="QF58" s="20" t="str">
        <f t="shared" si="272"/>
        <v>*</v>
      </c>
      <c r="QG58" s="33" t="str">
        <f t="shared" si="273"/>
        <v>*</v>
      </c>
      <c r="QH58" s="20" t="str">
        <f t="shared" si="274"/>
        <v>*</v>
      </c>
      <c r="QI58" s="33" t="str">
        <f t="shared" si="275"/>
        <v>*</v>
      </c>
      <c r="QJ58" s="20" t="str">
        <f t="shared" si="276"/>
        <v>*</v>
      </c>
      <c r="QK58" s="33" t="str">
        <f t="shared" si="277"/>
        <v>*</v>
      </c>
      <c r="QL58" s="20" t="str">
        <f t="shared" si="278"/>
        <v>*</v>
      </c>
      <c r="QM58" s="33" t="str">
        <f t="shared" si="279"/>
        <v>*</v>
      </c>
      <c r="QN58" s="20" t="str">
        <f t="shared" si="280"/>
        <v>*</v>
      </c>
      <c r="QO58" s="33" t="str">
        <f t="shared" si="281"/>
        <v>*</v>
      </c>
      <c r="QP58" s="20" t="str">
        <f t="shared" si="282"/>
        <v>*</v>
      </c>
      <c r="QQ58" s="33" t="str">
        <f t="shared" si="283"/>
        <v>*</v>
      </c>
      <c r="QR58" s="20" t="str">
        <f t="shared" si="284"/>
        <v>*</v>
      </c>
      <c r="QS58" s="33" t="str">
        <f t="shared" si="285"/>
        <v>*</v>
      </c>
      <c r="QT58" s="20" t="str">
        <f t="shared" si="286"/>
        <v>*</v>
      </c>
      <c r="QU58" s="33" t="str">
        <f t="shared" si="287"/>
        <v>*</v>
      </c>
      <c r="QV58" s="20" t="str">
        <f t="shared" si="288"/>
        <v>*</v>
      </c>
      <c r="QW58" s="33" t="str">
        <f t="shared" si="289"/>
        <v>*</v>
      </c>
      <c r="QX58" s="21" t="str">
        <f t="shared" si="290"/>
        <v>*</v>
      </c>
      <c r="QY58" s="21" t="str">
        <f t="shared" si="291"/>
        <v>*</v>
      </c>
      <c r="QZ58" s="20" t="str">
        <f t="shared" si="292"/>
        <v>*</v>
      </c>
      <c r="RA58" s="33" t="str">
        <f t="shared" si="293"/>
        <v>*</v>
      </c>
      <c r="RB58" s="33"/>
      <c r="RC58" s="7"/>
      <c r="RD58" s="337">
        <f t="shared" si="294"/>
        <v>18</v>
      </c>
      <c r="RE58" s="30" t="str">
        <f t="shared" si="330"/>
        <v>چهارشنبه</v>
      </c>
      <c r="RF58" s="63" t="s">
        <v>33</v>
      </c>
      <c r="RG58" s="118" t="str">
        <f t="shared" si="295"/>
        <v>********خوشروزاده- *****گذشتی- *حبیبی - *خورسند - ***********کاظمی-****************محبوبی-*********</v>
      </c>
      <c r="RH58" s="119"/>
      <c r="RI58" s="122">
        <v>18</v>
      </c>
      <c r="RJ58" s="121" t="str">
        <f t="shared" si="296"/>
        <v>****************************************منفرد-***********حیدری-****</v>
      </c>
      <c r="RK58" s="104"/>
      <c r="RL58" s="337">
        <v>18</v>
      </c>
      <c r="RM58" s="29">
        <f t="shared" si="297"/>
        <v>18</v>
      </c>
      <c r="RN58" s="30" t="str">
        <f t="shared" si="331"/>
        <v>چهارشنبه</v>
      </c>
      <c r="RO58" s="729" t="str">
        <f t="shared" si="298"/>
        <v>*************************************</v>
      </c>
      <c r="RP58" s="731"/>
      <c r="RQ58" s="64" t="s">
        <v>34</v>
      </c>
      <c r="RR58" s="729" t="str">
        <f t="shared" si="299"/>
        <v>**************************************</v>
      </c>
      <c r="RS58" s="730"/>
      <c r="RT58" s="1"/>
      <c r="RU58" s="1"/>
      <c r="RV58" s="29">
        <f t="shared" si="300"/>
        <v>18</v>
      </c>
      <c r="RW58" s="30" t="str">
        <f t="shared" si="301"/>
        <v>چهارشنبه</v>
      </c>
      <c r="RX58" s="764" t="str">
        <f t="shared" si="302"/>
        <v>***************************************</v>
      </c>
      <c r="RY58" s="731"/>
      <c r="RZ58" s="64"/>
      <c r="SA58" s="729" t="str">
        <f t="shared" si="303"/>
        <v>***حیدری-*******************************</v>
      </c>
      <c r="SB58" s="730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</row>
    <row r="59" spans="1:507" s="2" customFormat="1" ht="71.25" customHeight="1" thickTop="1" thickBot="1">
      <c r="A59" s="370" t="s">
        <v>289</v>
      </c>
      <c r="B59" s="280" t="s">
        <v>231</v>
      </c>
      <c r="C59" s="316" t="s">
        <v>352</v>
      </c>
      <c r="D59" s="317" t="s">
        <v>229</v>
      </c>
      <c r="E59" s="311"/>
      <c r="F59" s="327" t="s">
        <v>103</v>
      </c>
      <c r="G59" s="328" t="s">
        <v>28</v>
      </c>
      <c r="H59" s="562" t="s">
        <v>292</v>
      </c>
      <c r="I59" s="563"/>
      <c r="J59" s="307" t="s">
        <v>47</v>
      </c>
      <c r="K59" s="566" t="s">
        <v>296</v>
      </c>
      <c r="L59" s="567"/>
      <c r="M59" s="282" t="s">
        <v>374</v>
      </c>
      <c r="N59" s="371" t="s">
        <v>201</v>
      </c>
      <c r="O59" s="283" t="s">
        <v>372</v>
      </c>
      <c r="P59" s="281"/>
      <c r="Q59" s="284"/>
      <c r="R59" s="285" t="s">
        <v>73</v>
      </c>
      <c r="S59" s="372" t="s">
        <v>193</v>
      </c>
      <c r="T59" s="286" t="s">
        <v>346</v>
      </c>
      <c r="U59" s="287" t="s">
        <v>50</v>
      </c>
      <c r="V59" s="288" t="s">
        <v>235</v>
      </c>
      <c r="W59" s="281" t="s">
        <v>349</v>
      </c>
      <c r="X59" s="281" t="s">
        <v>149</v>
      </c>
      <c r="Y59" s="281"/>
      <c r="Z59" s="281"/>
      <c r="AA59" s="294"/>
      <c r="AB59" s="295"/>
      <c r="AC59" s="347" t="s">
        <v>212</v>
      </c>
      <c r="AD59" s="642" t="str">
        <f>RJ47</f>
        <v>****************حبیبی -****************************************</v>
      </c>
      <c r="AE59" s="643"/>
      <c r="AF59" s="643"/>
      <c r="AG59" s="643"/>
      <c r="AH59" s="643"/>
      <c r="AI59" s="643"/>
      <c r="AJ59" s="643"/>
      <c r="AK59" s="643"/>
      <c r="AL59" s="643"/>
      <c r="AM59" s="643"/>
      <c r="AN59" s="643"/>
      <c r="AO59" s="643"/>
      <c r="AP59" s="643"/>
      <c r="AQ59" s="643"/>
      <c r="AR59" s="644"/>
      <c r="AS59" s="617"/>
      <c r="AT59" s="618"/>
      <c r="AU59" s="618"/>
      <c r="AV59" s="618"/>
      <c r="AW59" s="618"/>
      <c r="AX59" s="619"/>
      <c r="AY59" s="1"/>
      <c r="AZ59" s="1"/>
      <c r="BA59" s="1"/>
      <c r="BB59" s="29">
        <f t="shared" si="304"/>
        <v>19</v>
      </c>
      <c r="BC59" s="159" t="s">
        <v>226</v>
      </c>
      <c r="BD59" s="515" t="s">
        <v>32</v>
      </c>
      <c r="BE59" s="516" t="s">
        <v>32</v>
      </c>
      <c r="BF59" s="515" t="s">
        <v>32</v>
      </c>
      <c r="BG59" s="516" t="s">
        <v>32</v>
      </c>
      <c r="BH59" s="515" t="s">
        <v>32</v>
      </c>
      <c r="BI59" s="516" t="s">
        <v>32</v>
      </c>
      <c r="BJ59" s="515" t="s">
        <v>32</v>
      </c>
      <c r="BK59" s="516" t="s">
        <v>32</v>
      </c>
      <c r="BL59" s="515" t="s">
        <v>32</v>
      </c>
      <c r="BM59" s="516" t="s">
        <v>32</v>
      </c>
      <c r="BN59" s="515" t="s">
        <v>32</v>
      </c>
      <c r="BO59" s="516" t="s">
        <v>32</v>
      </c>
      <c r="BP59" s="515" t="s">
        <v>32</v>
      </c>
      <c r="BQ59" s="516" t="s">
        <v>32</v>
      </c>
      <c r="BR59" s="515" t="s">
        <v>32</v>
      </c>
      <c r="BS59" s="516" t="s">
        <v>32</v>
      </c>
      <c r="BT59" s="515">
        <v>1</v>
      </c>
      <c r="BU59" s="516" t="s">
        <v>32</v>
      </c>
      <c r="BV59" s="515" t="s">
        <v>32</v>
      </c>
      <c r="BW59" s="516" t="s">
        <v>32</v>
      </c>
      <c r="BX59" s="515" t="s">
        <v>32</v>
      </c>
      <c r="BY59" s="516" t="s">
        <v>32</v>
      </c>
      <c r="BZ59" s="515" t="s">
        <v>32</v>
      </c>
      <c r="CA59" s="516" t="s">
        <v>32</v>
      </c>
      <c r="CB59" s="515" t="s">
        <v>32</v>
      </c>
      <c r="CC59" s="516" t="s">
        <v>32</v>
      </c>
      <c r="CD59" s="515" t="s">
        <v>32</v>
      </c>
      <c r="CE59" s="516" t="s">
        <v>32</v>
      </c>
      <c r="CF59" s="515" t="s">
        <v>32</v>
      </c>
      <c r="CG59" s="516" t="s">
        <v>32</v>
      </c>
      <c r="CH59" s="515" t="s">
        <v>32</v>
      </c>
      <c r="CI59" s="516" t="s">
        <v>32</v>
      </c>
      <c r="CJ59" s="515">
        <v>1</v>
      </c>
      <c r="CK59" s="516">
        <v>1</v>
      </c>
      <c r="CL59" s="515" t="s">
        <v>32</v>
      </c>
      <c r="CM59" s="516" t="s">
        <v>32</v>
      </c>
      <c r="CN59" s="515">
        <v>1</v>
      </c>
      <c r="CO59" s="516" t="s">
        <v>32</v>
      </c>
      <c r="CP59" s="515" t="s">
        <v>32</v>
      </c>
      <c r="CQ59" s="516" t="s">
        <v>32</v>
      </c>
      <c r="CR59" s="515" t="s">
        <v>32</v>
      </c>
      <c r="CS59" s="516" t="s">
        <v>32</v>
      </c>
      <c r="CT59" s="515" t="s">
        <v>32</v>
      </c>
      <c r="CU59" s="516" t="s">
        <v>32</v>
      </c>
      <c r="CV59" s="515" t="s">
        <v>32</v>
      </c>
      <c r="CW59" s="516" t="s">
        <v>32</v>
      </c>
      <c r="CX59" s="515" t="s">
        <v>32</v>
      </c>
      <c r="CY59" s="516" t="s">
        <v>32</v>
      </c>
      <c r="CZ59" s="515" t="s">
        <v>32</v>
      </c>
      <c r="DA59" s="516" t="s">
        <v>32</v>
      </c>
      <c r="DB59" s="515" t="s">
        <v>32</v>
      </c>
      <c r="DC59" s="516" t="s">
        <v>32</v>
      </c>
      <c r="DD59" s="515" t="s">
        <v>32</v>
      </c>
      <c r="DE59" s="516" t="s">
        <v>32</v>
      </c>
      <c r="DF59" s="515" t="s">
        <v>32</v>
      </c>
      <c r="DG59" s="516" t="s">
        <v>32</v>
      </c>
      <c r="DH59" s="515" t="s">
        <v>32</v>
      </c>
      <c r="DI59" s="516" t="s">
        <v>32</v>
      </c>
      <c r="DJ59" s="515" t="s">
        <v>32</v>
      </c>
      <c r="DK59" s="516" t="s">
        <v>32</v>
      </c>
      <c r="DL59" s="515" t="s">
        <v>32</v>
      </c>
      <c r="DM59" s="516" t="s">
        <v>32</v>
      </c>
      <c r="DN59" s="515" t="s">
        <v>32</v>
      </c>
      <c r="DO59" s="516" t="s">
        <v>32</v>
      </c>
      <c r="DP59" s="515" t="s">
        <v>32</v>
      </c>
      <c r="DQ59" s="516" t="s">
        <v>32</v>
      </c>
      <c r="DR59" s="515" t="s">
        <v>32</v>
      </c>
      <c r="DS59" s="516" t="s">
        <v>32</v>
      </c>
      <c r="DT59" s="515" t="s">
        <v>32</v>
      </c>
      <c r="DU59" s="516" t="s">
        <v>32</v>
      </c>
      <c r="DV59" s="515" t="s">
        <v>32</v>
      </c>
      <c r="DW59" s="516" t="s">
        <v>32</v>
      </c>
      <c r="DX59" s="515" t="s">
        <v>32</v>
      </c>
      <c r="DY59" s="516" t="s">
        <v>32</v>
      </c>
      <c r="DZ59" s="515">
        <v>1</v>
      </c>
      <c r="EA59" s="516" t="s">
        <v>32</v>
      </c>
      <c r="EB59" s="515" t="s">
        <v>32</v>
      </c>
      <c r="EC59" s="516" t="s">
        <v>32</v>
      </c>
      <c r="ED59" s="515" t="s">
        <v>32</v>
      </c>
      <c r="EE59" s="516" t="s">
        <v>32</v>
      </c>
      <c r="EF59" s="515" t="s">
        <v>32</v>
      </c>
      <c r="EG59" s="516" t="s">
        <v>32</v>
      </c>
      <c r="EH59" s="515" t="s">
        <v>32</v>
      </c>
      <c r="EI59" s="516" t="s">
        <v>32</v>
      </c>
      <c r="EJ59" s="515" t="s">
        <v>32</v>
      </c>
      <c r="EK59" s="516" t="s">
        <v>32</v>
      </c>
      <c r="EL59" s="515" t="s">
        <v>32</v>
      </c>
      <c r="EM59" s="516" t="s">
        <v>32</v>
      </c>
      <c r="EN59" s="515" t="s">
        <v>32</v>
      </c>
      <c r="EO59" s="516" t="s">
        <v>32</v>
      </c>
      <c r="EP59" s="515" t="s">
        <v>32</v>
      </c>
      <c r="EQ59" s="516" t="s">
        <v>32</v>
      </c>
      <c r="ER59" s="515" t="s">
        <v>32</v>
      </c>
      <c r="ES59" s="516" t="s">
        <v>32</v>
      </c>
      <c r="ET59" s="515" t="s">
        <v>32</v>
      </c>
      <c r="EU59" s="516" t="s">
        <v>32</v>
      </c>
      <c r="EV59" s="515" t="s">
        <v>32</v>
      </c>
      <c r="EW59" s="516" t="s">
        <v>32</v>
      </c>
      <c r="EX59" s="515" t="s">
        <v>32</v>
      </c>
      <c r="EY59" s="516">
        <v>1</v>
      </c>
      <c r="EZ59" s="515" t="s">
        <v>32</v>
      </c>
      <c r="FA59" s="516" t="s">
        <v>32</v>
      </c>
      <c r="FB59" s="515" t="s">
        <v>32</v>
      </c>
      <c r="FC59" s="516" t="s">
        <v>32</v>
      </c>
      <c r="FD59" s="515" t="s">
        <v>32</v>
      </c>
      <c r="FE59" s="516" t="s">
        <v>32</v>
      </c>
      <c r="FF59" s="515" t="s">
        <v>32</v>
      </c>
      <c r="FG59" s="516" t="s">
        <v>32</v>
      </c>
      <c r="FH59" s="515" t="s">
        <v>32</v>
      </c>
      <c r="FI59" s="516" t="s">
        <v>32</v>
      </c>
      <c r="FJ59" s="515" t="s">
        <v>32</v>
      </c>
      <c r="FK59" s="516" t="s">
        <v>32</v>
      </c>
      <c r="FL59" s="515" t="s">
        <v>32</v>
      </c>
      <c r="FM59" s="516" t="s">
        <v>32</v>
      </c>
      <c r="FN59" s="515" t="s">
        <v>32</v>
      </c>
      <c r="FO59" s="516" t="s">
        <v>32</v>
      </c>
      <c r="FP59" s="515" t="s">
        <v>32</v>
      </c>
      <c r="FQ59" s="516" t="s">
        <v>32</v>
      </c>
      <c r="FR59" s="515" t="s">
        <v>32</v>
      </c>
      <c r="FS59" s="516" t="s">
        <v>32</v>
      </c>
      <c r="FT59" s="515" t="s">
        <v>32</v>
      </c>
      <c r="FU59" s="516" t="s">
        <v>32</v>
      </c>
      <c r="FV59" s="515" t="s">
        <v>32</v>
      </c>
      <c r="FW59" s="516" t="s">
        <v>32</v>
      </c>
      <c r="FX59" s="515" t="s">
        <v>32</v>
      </c>
      <c r="FY59" s="516" t="s">
        <v>32</v>
      </c>
      <c r="FZ59" s="554">
        <v>1</v>
      </c>
      <c r="GA59" s="516" t="s">
        <v>32</v>
      </c>
      <c r="GB59" s="515" t="s">
        <v>32</v>
      </c>
      <c r="GC59" s="516" t="s">
        <v>32</v>
      </c>
      <c r="GD59" s="515" t="s">
        <v>32</v>
      </c>
      <c r="GE59" s="516" t="s">
        <v>32</v>
      </c>
      <c r="GF59" s="515" t="s">
        <v>32</v>
      </c>
      <c r="GG59" s="516" t="s">
        <v>32</v>
      </c>
      <c r="GH59" s="515" t="s">
        <v>32</v>
      </c>
      <c r="GI59" s="516" t="s">
        <v>32</v>
      </c>
      <c r="GJ59" s="515" t="s">
        <v>32</v>
      </c>
      <c r="GK59" s="516" t="s">
        <v>32</v>
      </c>
      <c r="GL59" s="515" t="s">
        <v>32</v>
      </c>
      <c r="GM59" s="516" t="s">
        <v>32</v>
      </c>
      <c r="GN59" s="515" t="s">
        <v>32</v>
      </c>
      <c r="GO59" s="516" t="s">
        <v>32</v>
      </c>
      <c r="GP59" s="515" t="s">
        <v>32</v>
      </c>
      <c r="GQ59" s="516" t="s">
        <v>32</v>
      </c>
      <c r="GR59" s="515" t="s">
        <v>32</v>
      </c>
      <c r="GS59" s="516" t="s">
        <v>32</v>
      </c>
      <c r="GT59" s="515" t="s">
        <v>32</v>
      </c>
      <c r="GU59" s="516" t="s">
        <v>32</v>
      </c>
      <c r="GV59" s="515" t="s">
        <v>32</v>
      </c>
      <c r="GW59" s="516" t="s">
        <v>32</v>
      </c>
      <c r="GX59" s="515" t="s">
        <v>32</v>
      </c>
      <c r="GY59" s="516">
        <v>1</v>
      </c>
      <c r="GZ59" s="515" t="s">
        <v>32</v>
      </c>
      <c r="HA59" s="516" t="s">
        <v>32</v>
      </c>
      <c r="HB59" s="515" t="s">
        <v>32</v>
      </c>
      <c r="HC59" s="516" t="s">
        <v>32</v>
      </c>
      <c r="HD59" s="515" t="s">
        <v>32</v>
      </c>
      <c r="HE59" s="516" t="s">
        <v>32</v>
      </c>
      <c r="HF59" s="515" t="s">
        <v>32</v>
      </c>
      <c r="HG59" s="516" t="s">
        <v>32</v>
      </c>
      <c r="HH59" s="515" t="s">
        <v>32</v>
      </c>
      <c r="HI59" s="516" t="s">
        <v>32</v>
      </c>
      <c r="HJ59" s="515" t="s">
        <v>32</v>
      </c>
      <c r="HK59" s="516" t="s">
        <v>32</v>
      </c>
      <c r="HL59" s="515" t="s">
        <v>32</v>
      </c>
      <c r="HM59" s="516" t="s">
        <v>32</v>
      </c>
      <c r="HN59" s="515" t="s">
        <v>32</v>
      </c>
      <c r="HO59" s="516" t="s">
        <v>32</v>
      </c>
      <c r="HP59" s="515" t="s">
        <v>32</v>
      </c>
      <c r="HQ59" s="516" t="s">
        <v>32</v>
      </c>
      <c r="HR59" s="515" t="s">
        <v>32</v>
      </c>
      <c r="HS59" s="516" t="s">
        <v>32</v>
      </c>
      <c r="HT59" s="515" t="s">
        <v>32</v>
      </c>
      <c r="HU59" s="516" t="s">
        <v>32</v>
      </c>
      <c r="HV59" s="515" t="s">
        <v>32</v>
      </c>
      <c r="HW59" s="516" t="s">
        <v>32</v>
      </c>
      <c r="HX59" s="515" t="s">
        <v>32</v>
      </c>
      <c r="HY59" s="516" t="s">
        <v>32</v>
      </c>
      <c r="HZ59" s="515" t="s">
        <v>32</v>
      </c>
      <c r="IA59" s="516" t="s">
        <v>32</v>
      </c>
      <c r="IB59" s="515" t="s">
        <v>32</v>
      </c>
      <c r="IC59" s="516" t="s">
        <v>32</v>
      </c>
      <c r="ID59" s="515" t="s">
        <v>32</v>
      </c>
      <c r="IE59" s="516" t="s">
        <v>32</v>
      </c>
      <c r="IF59" s="515" t="s">
        <v>32</v>
      </c>
      <c r="IG59" s="516" t="s">
        <v>32</v>
      </c>
      <c r="IH59" s="515" t="s">
        <v>32</v>
      </c>
      <c r="II59" s="516" t="s">
        <v>32</v>
      </c>
      <c r="IJ59" s="421" t="s">
        <v>32</v>
      </c>
      <c r="IK59" s="516" t="s">
        <v>32</v>
      </c>
      <c r="IL59" s="515" t="s">
        <v>32</v>
      </c>
      <c r="IM59" s="516" t="s">
        <v>32</v>
      </c>
      <c r="IN59" s="421">
        <v>1</v>
      </c>
      <c r="IO59" s="516" t="s">
        <v>32</v>
      </c>
      <c r="IP59" s="515" t="s">
        <v>32</v>
      </c>
      <c r="IQ59" s="516" t="s">
        <v>32</v>
      </c>
      <c r="IR59" s="515" t="s">
        <v>32</v>
      </c>
      <c r="IS59" s="516" t="s">
        <v>32</v>
      </c>
      <c r="IT59" s="515" t="s">
        <v>32</v>
      </c>
      <c r="IU59" s="516" t="s">
        <v>32</v>
      </c>
      <c r="IV59" s="515" t="s">
        <v>32</v>
      </c>
      <c r="IW59" s="516" t="s">
        <v>32</v>
      </c>
      <c r="IX59" s="515" t="s">
        <v>32</v>
      </c>
      <c r="IY59" s="516" t="s">
        <v>32</v>
      </c>
      <c r="IZ59" s="515" t="s">
        <v>32</v>
      </c>
      <c r="JA59" s="516" t="s">
        <v>32</v>
      </c>
      <c r="JB59" s="60"/>
      <c r="JC59" s="61"/>
      <c r="JD59" s="7"/>
      <c r="JE59" s="7"/>
      <c r="JF59" s="29">
        <f t="shared" si="110"/>
        <v>19</v>
      </c>
      <c r="JG59" s="159" t="s">
        <v>226</v>
      </c>
      <c r="JH59" s="32" t="str">
        <f t="shared" si="111"/>
        <v>*</v>
      </c>
      <c r="JI59" s="33" t="str">
        <f t="shared" si="112"/>
        <v>*</v>
      </c>
      <c r="JJ59" s="32" t="str">
        <f t="shared" si="113"/>
        <v>*</v>
      </c>
      <c r="JK59" s="33" t="str">
        <f t="shared" si="114"/>
        <v>*</v>
      </c>
      <c r="JL59" s="32" t="str">
        <f t="shared" si="115"/>
        <v>*</v>
      </c>
      <c r="JM59" s="33" t="str">
        <f t="shared" si="116"/>
        <v>*</v>
      </c>
      <c r="JN59" s="32" t="str">
        <f t="shared" si="117"/>
        <v>*</v>
      </c>
      <c r="JO59" s="33" t="str">
        <f t="shared" si="118"/>
        <v>*</v>
      </c>
      <c r="JP59" s="32" t="str">
        <f t="shared" si="119"/>
        <v>*</v>
      </c>
      <c r="JQ59" s="33" t="str">
        <f t="shared" si="120"/>
        <v>*</v>
      </c>
      <c r="JR59" s="32" t="str">
        <f t="shared" si="121"/>
        <v>*</v>
      </c>
      <c r="JS59" s="33" t="str">
        <f t="shared" si="122"/>
        <v>*</v>
      </c>
      <c r="JT59" s="32" t="str">
        <f t="shared" si="123"/>
        <v>*</v>
      </c>
      <c r="JU59" s="33" t="str">
        <f t="shared" si="124"/>
        <v>*</v>
      </c>
      <c r="JV59" s="32" t="str">
        <f t="shared" si="125"/>
        <v>*</v>
      </c>
      <c r="JW59" s="33" t="str">
        <f t="shared" si="126"/>
        <v>*</v>
      </c>
      <c r="JX59" s="32" t="str">
        <f t="shared" si="127"/>
        <v xml:space="preserve">خوشروزاده- </v>
      </c>
      <c r="JY59" s="33" t="str">
        <f t="shared" si="128"/>
        <v>*</v>
      </c>
      <c r="JZ59" s="32" t="str">
        <f t="shared" si="129"/>
        <v>*</v>
      </c>
      <c r="KA59" s="33" t="str">
        <f t="shared" si="130"/>
        <v>*</v>
      </c>
      <c r="KB59" s="32" t="str">
        <f t="shared" si="131"/>
        <v>*</v>
      </c>
      <c r="KC59" s="33" t="str">
        <f t="shared" si="132"/>
        <v>*</v>
      </c>
      <c r="KD59" s="32" t="str">
        <f t="shared" si="133"/>
        <v>*</v>
      </c>
      <c r="KE59" s="33" t="str">
        <f t="shared" si="134"/>
        <v>*</v>
      </c>
      <c r="KF59" s="32" t="str">
        <f t="shared" si="135"/>
        <v>*</v>
      </c>
      <c r="KG59" s="33" t="str">
        <f t="shared" si="136"/>
        <v>*</v>
      </c>
      <c r="KH59" s="32" t="str">
        <f t="shared" si="137"/>
        <v>*</v>
      </c>
      <c r="KI59" s="33" t="str">
        <f t="shared" si="138"/>
        <v>*</v>
      </c>
      <c r="KJ59" s="32" t="str">
        <f t="shared" si="139"/>
        <v>*</v>
      </c>
      <c r="KK59" s="33" t="str">
        <f t="shared" si="140"/>
        <v>*</v>
      </c>
      <c r="KL59" s="32" t="str">
        <f t="shared" si="141"/>
        <v>*</v>
      </c>
      <c r="KM59" s="33" t="str">
        <f t="shared" si="142"/>
        <v>*</v>
      </c>
      <c r="KN59" s="32" t="str">
        <f t="shared" si="143"/>
        <v xml:space="preserve">حبیبی - </v>
      </c>
      <c r="KO59" s="33" t="str">
        <f t="shared" si="144"/>
        <v>حبیبی -</v>
      </c>
      <c r="KP59" s="32" t="str">
        <f t="shared" si="145"/>
        <v>*</v>
      </c>
      <c r="KQ59" s="33" t="str">
        <f t="shared" si="146"/>
        <v>*</v>
      </c>
      <c r="KR59" s="32" t="str">
        <f t="shared" si="147"/>
        <v xml:space="preserve">خورسند - </v>
      </c>
      <c r="KS59" s="33" t="str">
        <f t="shared" si="148"/>
        <v>*</v>
      </c>
      <c r="KT59" s="32" t="str">
        <f t="shared" si="149"/>
        <v>*</v>
      </c>
      <c r="KU59" s="33" t="str">
        <f t="shared" si="150"/>
        <v>*</v>
      </c>
      <c r="KV59" s="32" t="str">
        <f t="shared" si="151"/>
        <v>*</v>
      </c>
      <c r="KW59" s="33" t="str">
        <f t="shared" si="152"/>
        <v>*</v>
      </c>
      <c r="KX59" s="32" t="str">
        <f t="shared" si="153"/>
        <v>*</v>
      </c>
      <c r="KY59" s="32" t="str">
        <f t="shared" si="154"/>
        <v>*</v>
      </c>
      <c r="KZ59" s="32" t="str">
        <f t="shared" si="155"/>
        <v>*</v>
      </c>
      <c r="LA59" s="32" t="str">
        <f t="shared" si="156"/>
        <v>*</v>
      </c>
      <c r="LB59" s="20" t="str">
        <f t="shared" si="157"/>
        <v>*</v>
      </c>
      <c r="LC59" s="33" t="str">
        <f t="shared" si="158"/>
        <v>*</v>
      </c>
      <c r="LD59" s="20" t="str">
        <f t="shared" si="159"/>
        <v>*</v>
      </c>
      <c r="LE59" s="33" t="str">
        <f t="shared" si="160"/>
        <v>*</v>
      </c>
      <c r="LF59" s="20" t="str">
        <f t="shared" si="161"/>
        <v>*</v>
      </c>
      <c r="LG59" s="20" t="str">
        <f t="shared" si="162"/>
        <v>*</v>
      </c>
      <c r="LH59" s="20" t="str">
        <f t="shared" si="163"/>
        <v>*</v>
      </c>
      <c r="LI59" s="33" t="str">
        <f t="shared" si="164"/>
        <v>*</v>
      </c>
      <c r="LJ59" s="20" t="str">
        <f t="shared" ref="LJ59:LJ71" si="332">TEXT(DF59,"معصوم زاده- ")</f>
        <v>*</v>
      </c>
      <c r="LK59" s="33" t="str">
        <f t="shared" ref="LK59:LK71" si="333">TEXT(DG59,"معصوم زاده-")</f>
        <v>*</v>
      </c>
      <c r="LL59" s="20" t="str">
        <f t="shared" si="167"/>
        <v>*</v>
      </c>
      <c r="LM59" s="33" t="str">
        <f t="shared" si="168"/>
        <v>*</v>
      </c>
      <c r="LN59" s="20" t="str">
        <f t="shared" si="169"/>
        <v>*</v>
      </c>
      <c r="LO59" s="33" t="str">
        <f t="shared" si="170"/>
        <v>*</v>
      </c>
      <c r="LP59" s="20" t="str">
        <f t="shared" si="171"/>
        <v>*</v>
      </c>
      <c r="LQ59" s="20" t="str">
        <f t="shared" si="172"/>
        <v>*</v>
      </c>
      <c r="LR59" s="20" t="str">
        <f t="shared" si="173"/>
        <v>*</v>
      </c>
      <c r="LS59" s="20" t="str">
        <f t="shared" si="174"/>
        <v>*</v>
      </c>
      <c r="LT59" s="20" t="str">
        <f t="shared" si="175"/>
        <v>*</v>
      </c>
      <c r="LU59" s="20" t="str">
        <f t="shared" si="176"/>
        <v>*</v>
      </c>
      <c r="LV59" s="20" t="str">
        <f t="shared" si="177"/>
        <v>*</v>
      </c>
      <c r="LW59" s="20" t="str">
        <f t="shared" si="178"/>
        <v>*</v>
      </c>
      <c r="LX59" s="20" t="str">
        <f t="shared" si="179"/>
        <v>*</v>
      </c>
      <c r="LY59" s="20" t="str">
        <f t="shared" si="180"/>
        <v>*</v>
      </c>
      <c r="LZ59" s="20" t="str">
        <f t="shared" si="181"/>
        <v>*</v>
      </c>
      <c r="MA59" s="33" t="str">
        <f t="shared" si="182"/>
        <v>*</v>
      </c>
      <c r="MB59" s="20" t="str">
        <f t="shared" si="183"/>
        <v>کاظمی-</v>
      </c>
      <c r="MC59" s="33" t="str">
        <f t="shared" si="184"/>
        <v>*</v>
      </c>
      <c r="MD59" s="20" t="str">
        <f t="shared" si="185"/>
        <v>*</v>
      </c>
      <c r="ME59" s="33" t="str">
        <f t="shared" si="186"/>
        <v>*</v>
      </c>
      <c r="MF59" s="20" t="str">
        <f t="shared" si="187"/>
        <v>*</v>
      </c>
      <c r="MG59" s="33" t="str">
        <f t="shared" si="188"/>
        <v>*</v>
      </c>
      <c r="MH59" s="20" t="str">
        <f t="shared" si="189"/>
        <v>*</v>
      </c>
      <c r="MI59" s="33" t="str">
        <f t="shared" si="190"/>
        <v>*</v>
      </c>
      <c r="MJ59" s="20" t="str">
        <f t="shared" si="191"/>
        <v>*</v>
      </c>
      <c r="MK59" s="33" t="str">
        <f t="shared" si="192"/>
        <v>*</v>
      </c>
      <c r="ML59" s="20" t="str">
        <f t="shared" si="193"/>
        <v>*</v>
      </c>
      <c r="MM59" s="33" t="str">
        <f t="shared" si="194"/>
        <v>*</v>
      </c>
      <c r="MN59" s="20" t="str">
        <f t="shared" si="195"/>
        <v>*</v>
      </c>
      <c r="MO59" s="33" t="str">
        <f t="shared" si="196"/>
        <v>*</v>
      </c>
      <c r="MP59" s="20" t="str">
        <f t="shared" si="197"/>
        <v>*</v>
      </c>
      <c r="MQ59" s="33" t="str">
        <f t="shared" si="198"/>
        <v>*</v>
      </c>
      <c r="MR59" s="20" t="str">
        <f t="shared" si="199"/>
        <v>*</v>
      </c>
      <c r="MS59" s="33" t="str">
        <f t="shared" si="200"/>
        <v>*</v>
      </c>
      <c r="MT59" s="20" t="str">
        <f t="shared" si="201"/>
        <v>*</v>
      </c>
      <c r="MU59" s="33" t="str">
        <f t="shared" si="202"/>
        <v>*</v>
      </c>
      <c r="MV59" s="175" t="str">
        <f t="shared" si="203"/>
        <v>*</v>
      </c>
      <c r="MW59" s="176" t="str">
        <f t="shared" si="204"/>
        <v>*</v>
      </c>
      <c r="MX59" s="175" t="str">
        <f t="shared" si="205"/>
        <v>*</v>
      </c>
      <c r="MY59" s="176" t="str">
        <f t="shared" si="206"/>
        <v>*</v>
      </c>
      <c r="MZ59" s="175" t="str">
        <f t="shared" si="305"/>
        <v>*</v>
      </c>
      <c r="NA59" s="175" t="str">
        <f t="shared" si="306"/>
        <v>منفرد-</v>
      </c>
      <c r="NB59" s="175" t="str">
        <f t="shared" si="307"/>
        <v>*</v>
      </c>
      <c r="NC59" s="175" t="str">
        <f t="shared" si="308"/>
        <v>*</v>
      </c>
      <c r="ND59" s="176" t="str">
        <f t="shared" si="309"/>
        <v>*</v>
      </c>
      <c r="NE59" s="176" t="str">
        <f t="shared" si="310"/>
        <v>*</v>
      </c>
      <c r="NF59" s="176" t="str">
        <f t="shared" si="311"/>
        <v>*</v>
      </c>
      <c r="NG59" s="176" t="str">
        <f t="shared" si="312"/>
        <v>*</v>
      </c>
      <c r="NH59" s="175" t="str">
        <f t="shared" si="209"/>
        <v>*</v>
      </c>
      <c r="NI59" s="176" t="str">
        <f t="shared" si="210"/>
        <v>*</v>
      </c>
      <c r="NJ59" s="175" t="str">
        <f t="shared" si="211"/>
        <v>*</v>
      </c>
      <c r="NK59" s="176" t="str">
        <f t="shared" si="212"/>
        <v>*</v>
      </c>
      <c r="NL59" s="175" t="str">
        <f t="shared" si="213"/>
        <v>*</v>
      </c>
      <c r="NM59" s="176" t="str">
        <f t="shared" si="214"/>
        <v>*</v>
      </c>
      <c r="NN59" s="175" t="str">
        <f t="shared" si="215"/>
        <v>*</v>
      </c>
      <c r="NO59" s="176" t="str">
        <f t="shared" si="216"/>
        <v>*</v>
      </c>
      <c r="NP59" s="175" t="str">
        <f t="shared" si="217"/>
        <v>*</v>
      </c>
      <c r="NQ59" s="176" t="str">
        <f t="shared" si="218"/>
        <v>*</v>
      </c>
      <c r="NR59" s="175" t="str">
        <f t="shared" si="219"/>
        <v>*</v>
      </c>
      <c r="NS59" s="176" t="str">
        <f t="shared" si="220"/>
        <v>*</v>
      </c>
      <c r="NT59" s="175" t="str">
        <f t="shared" si="221"/>
        <v>*</v>
      </c>
      <c r="NU59" s="176" t="str">
        <f t="shared" si="222"/>
        <v>*</v>
      </c>
      <c r="NV59" s="175" t="str">
        <f t="shared" si="223"/>
        <v>*</v>
      </c>
      <c r="NW59" s="176" t="str">
        <f t="shared" si="224"/>
        <v>*</v>
      </c>
      <c r="NX59" s="175" t="str">
        <f t="shared" si="225"/>
        <v>*</v>
      </c>
      <c r="NY59" s="176" t="str">
        <f t="shared" si="226"/>
        <v>*</v>
      </c>
      <c r="NZ59" s="175" t="str">
        <f t="shared" si="227"/>
        <v>*</v>
      </c>
      <c r="OA59" s="176" t="str">
        <f t="shared" si="228"/>
        <v>*</v>
      </c>
      <c r="OB59" s="175" t="str">
        <f t="shared" si="229"/>
        <v>محبوبی-</v>
      </c>
      <c r="OC59" s="175" t="str">
        <f t="shared" si="313"/>
        <v>*</v>
      </c>
      <c r="OD59" s="175" t="str">
        <f t="shared" si="230"/>
        <v>*</v>
      </c>
      <c r="OE59" s="175" t="str">
        <f t="shared" si="231"/>
        <v>*</v>
      </c>
      <c r="OF59" s="175" t="str">
        <f t="shared" si="232"/>
        <v>*</v>
      </c>
      <c r="OG59" s="176" t="str">
        <f t="shared" si="233"/>
        <v>*</v>
      </c>
      <c r="OH59" s="175" t="str">
        <f t="shared" si="234"/>
        <v>*</v>
      </c>
      <c r="OI59" s="176" t="str">
        <f t="shared" si="235"/>
        <v>*</v>
      </c>
      <c r="OJ59" s="175" t="str">
        <f t="shared" si="236"/>
        <v>*</v>
      </c>
      <c r="OK59" s="176" t="str">
        <f t="shared" si="314"/>
        <v>*</v>
      </c>
      <c r="OL59" s="175" t="str">
        <f t="shared" si="315"/>
        <v>*</v>
      </c>
      <c r="OM59" s="176" t="str">
        <f t="shared" si="316"/>
        <v>*</v>
      </c>
      <c r="ON59" s="175" t="str">
        <f t="shared" si="317"/>
        <v>*</v>
      </c>
      <c r="OO59" s="176" t="str">
        <f t="shared" si="318"/>
        <v>*</v>
      </c>
      <c r="OP59" s="175" t="str">
        <f t="shared" si="319"/>
        <v>*</v>
      </c>
      <c r="OQ59" s="176" t="str">
        <f t="shared" si="320"/>
        <v>*</v>
      </c>
      <c r="OR59" s="29">
        <f t="shared" si="239"/>
        <v>19</v>
      </c>
      <c r="OS59" s="30" t="str">
        <f t="shared" si="329"/>
        <v>پنجشنبه</v>
      </c>
      <c r="OT59" s="20" t="str">
        <f t="shared" si="321"/>
        <v>*</v>
      </c>
      <c r="OU59" s="20" t="str">
        <f t="shared" si="322"/>
        <v>*</v>
      </c>
      <c r="OV59" s="20" t="str">
        <f t="shared" si="323"/>
        <v>*</v>
      </c>
      <c r="OW59" s="20" t="str">
        <f t="shared" si="324"/>
        <v>*</v>
      </c>
      <c r="OX59" s="20" t="str">
        <f t="shared" si="325"/>
        <v>*</v>
      </c>
      <c r="OY59" s="20" t="str">
        <f t="shared" si="328"/>
        <v>*</v>
      </c>
      <c r="OZ59" s="20" t="str">
        <f t="shared" si="326"/>
        <v>*</v>
      </c>
      <c r="PA59" s="20" t="str">
        <f t="shared" si="327"/>
        <v>حیدری-</v>
      </c>
      <c r="PB59" s="20" t="str">
        <f t="shared" si="242"/>
        <v>*</v>
      </c>
      <c r="PC59" s="33" t="str">
        <f t="shared" si="243"/>
        <v>*</v>
      </c>
      <c r="PD59" s="20" t="str">
        <f t="shared" si="244"/>
        <v>*</v>
      </c>
      <c r="PE59" s="33" t="str">
        <f t="shared" si="245"/>
        <v>*</v>
      </c>
      <c r="PF59" s="20" t="str">
        <f t="shared" si="246"/>
        <v>*</v>
      </c>
      <c r="PG59" s="33" t="str">
        <f t="shared" si="247"/>
        <v>*</v>
      </c>
      <c r="PH59" s="20" t="str">
        <f t="shared" si="248"/>
        <v>*</v>
      </c>
      <c r="PI59" s="33" t="str">
        <f t="shared" si="249"/>
        <v>*</v>
      </c>
      <c r="PJ59" s="20" t="str">
        <f t="shared" si="250"/>
        <v>*</v>
      </c>
      <c r="PK59" s="33" t="str">
        <f t="shared" si="251"/>
        <v>*</v>
      </c>
      <c r="PL59" s="20" t="str">
        <f t="shared" si="252"/>
        <v>*</v>
      </c>
      <c r="PM59" s="33" t="str">
        <f t="shared" si="253"/>
        <v>*</v>
      </c>
      <c r="PN59" s="20" t="str">
        <f t="shared" si="254"/>
        <v>*</v>
      </c>
      <c r="PO59" s="33" t="str">
        <f t="shared" si="255"/>
        <v>*</v>
      </c>
      <c r="PP59" s="20" t="str">
        <f t="shared" si="256"/>
        <v>*</v>
      </c>
      <c r="PQ59" s="33" t="str">
        <f t="shared" si="257"/>
        <v>*</v>
      </c>
      <c r="PR59" s="20" t="str">
        <f t="shared" si="258"/>
        <v>*</v>
      </c>
      <c r="PS59" s="33" t="str">
        <f t="shared" si="259"/>
        <v>*</v>
      </c>
      <c r="PT59" s="20" t="str">
        <f t="shared" si="260"/>
        <v>*</v>
      </c>
      <c r="PU59" s="33" t="str">
        <f t="shared" si="261"/>
        <v>*</v>
      </c>
      <c r="PV59" s="20" t="str">
        <f t="shared" si="262"/>
        <v>*</v>
      </c>
      <c r="PW59" s="33" t="str">
        <f t="shared" si="263"/>
        <v>*</v>
      </c>
      <c r="PX59" s="20" t="str">
        <f t="shared" si="264"/>
        <v>*</v>
      </c>
      <c r="PY59" s="33" t="str">
        <f t="shared" si="265"/>
        <v>*</v>
      </c>
      <c r="PZ59" s="20" t="str">
        <f t="shared" si="266"/>
        <v>*</v>
      </c>
      <c r="QA59" s="33" t="str">
        <f t="shared" si="267"/>
        <v>*</v>
      </c>
      <c r="QB59" s="20" t="str">
        <f t="shared" si="268"/>
        <v>*</v>
      </c>
      <c r="QC59" s="33" t="str">
        <f t="shared" si="269"/>
        <v>*</v>
      </c>
      <c r="QD59" s="20" t="str">
        <f t="shared" si="270"/>
        <v>*</v>
      </c>
      <c r="QE59" s="33" t="str">
        <f t="shared" si="271"/>
        <v>*</v>
      </c>
      <c r="QF59" s="20" t="str">
        <f t="shared" si="272"/>
        <v>*</v>
      </c>
      <c r="QG59" s="33" t="str">
        <f t="shared" si="273"/>
        <v>*</v>
      </c>
      <c r="QH59" s="20" t="str">
        <f t="shared" si="274"/>
        <v>*</v>
      </c>
      <c r="QI59" s="33" t="str">
        <f t="shared" si="275"/>
        <v>*</v>
      </c>
      <c r="QJ59" s="20" t="str">
        <f t="shared" si="276"/>
        <v>*</v>
      </c>
      <c r="QK59" s="33" t="str">
        <f t="shared" si="277"/>
        <v>*</v>
      </c>
      <c r="QL59" s="20" t="str">
        <f t="shared" si="278"/>
        <v>*</v>
      </c>
      <c r="QM59" s="33" t="str">
        <f t="shared" si="279"/>
        <v>*</v>
      </c>
      <c r="QN59" s="20" t="str">
        <f t="shared" si="280"/>
        <v>جعفری-</v>
      </c>
      <c r="QO59" s="33" t="str">
        <f t="shared" si="281"/>
        <v>*</v>
      </c>
      <c r="QP59" s="20" t="str">
        <f t="shared" si="282"/>
        <v>*</v>
      </c>
      <c r="QQ59" s="33" t="str">
        <f t="shared" si="283"/>
        <v>*</v>
      </c>
      <c r="QR59" s="20" t="str">
        <f t="shared" si="284"/>
        <v>*</v>
      </c>
      <c r="QS59" s="33" t="str">
        <f t="shared" si="285"/>
        <v>*</v>
      </c>
      <c r="QT59" s="20" t="str">
        <f t="shared" si="286"/>
        <v>*</v>
      </c>
      <c r="QU59" s="33" t="str">
        <f t="shared" si="287"/>
        <v>*</v>
      </c>
      <c r="QV59" s="20" t="str">
        <f t="shared" si="288"/>
        <v>*</v>
      </c>
      <c r="QW59" s="33" t="str">
        <f t="shared" si="289"/>
        <v>*</v>
      </c>
      <c r="QX59" s="21" t="str">
        <f t="shared" si="290"/>
        <v>*</v>
      </c>
      <c r="QY59" s="21" t="str">
        <f t="shared" si="291"/>
        <v>*</v>
      </c>
      <c r="QZ59" s="20" t="str">
        <f t="shared" si="292"/>
        <v>*</v>
      </c>
      <c r="RA59" s="33" t="str">
        <f t="shared" si="293"/>
        <v>*</v>
      </c>
      <c r="RB59" s="33"/>
      <c r="RC59" s="7"/>
      <c r="RD59" s="337">
        <f t="shared" si="294"/>
        <v>19</v>
      </c>
      <c r="RE59" s="30" t="str">
        <f t="shared" si="330"/>
        <v>پنجشنبه</v>
      </c>
      <c r="RF59" s="63" t="s">
        <v>33</v>
      </c>
      <c r="RG59" s="118" t="str">
        <f t="shared" si="295"/>
        <v>********خوشروزاده- *******حبیبی - *خورسند - ***********کاظمی-****************محبوبی-*********</v>
      </c>
      <c r="RH59" s="119"/>
      <c r="RI59" s="120">
        <v>19</v>
      </c>
      <c r="RJ59" s="121" t="str">
        <f t="shared" si="296"/>
        <v>****************حبیبی -***********************منفرد-***********حیدری-****</v>
      </c>
      <c r="RK59" s="104"/>
      <c r="RL59" s="337">
        <v>19</v>
      </c>
      <c r="RM59" s="29">
        <f t="shared" si="297"/>
        <v>19</v>
      </c>
      <c r="RN59" s="30" t="str">
        <f t="shared" si="331"/>
        <v>پنجشنبه</v>
      </c>
      <c r="RO59" s="729" t="str">
        <f t="shared" si="298"/>
        <v>************************************جعفری-</v>
      </c>
      <c r="RP59" s="731"/>
      <c r="RQ59" s="64" t="s">
        <v>34</v>
      </c>
      <c r="RR59" s="729" t="str">
        <f t="shared" si="299"/>
        <v>**************************************</v>
      </c>
      <c r="RS59" s="730"/>
      <c r="RT59" s="1"/>
      <c r="RU59" s="1"/>
      <c r="RV59" s="29">
        <f t="shared" si="300"/>
        <v>19</v>
      </c>
      <c r="RW59" s="30" t="str">
        <f t="shared" si="301"/>
        <v>پنجشنبه</v>
      </c>
      <c r="RX59" s="764" t="str">
        <f t="shared" si="302"/>
        <v>********************************جعفری-******</v>
      </c>
      <c r="RY59" s="731"/>
      <c r="RZ59" s="64"/>
      <c r="SA59" s="729" t="str">
        <f t="shared" si="303"/>
        <v>***حیدری-*******************************</v>
      </c>
      <c r="SB59" s="730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</row>
    <row r="60" spans="1:507" s="2" customFormat="1" ht="71.25" customHeight="1" thickTop="1" thickBot="1">
      <c r="A60" s="373" t="s">
        <v>290</v>
      </c>
      <c r="B60" s="374" t="s">
        <v>305</v>
      </c>
      <c r="C60" s="375"/>
      <c r="D60" s="376"/>
      <c r="E60" s="312"/>
      <c r="F60" s="329" t="s">
        <v>106</v>
      </c>
      <c r="G60" s="330" t="s">
        <v>28</v>
      </c>
      <c r="H60" s="562" t="s">
        <v>202</v>
      </c>
      <c r="I60" s="563"/>
      <c r="J60" s="307" t="s">
        <v>15</v>
      </c>
      <c r="K60" s="566" t="s">
        <v>225</v>
      </c>
      <c r="L60" s="567"/>
      <c r="M60" s="303"/>
      <c r="N60" s="377" t="s">
        <v>198</v>
      </c>
      <c r="O60" s="303"/>
      <c r="P60" s="292"/>
      <c r="Q60" s="292"/>
      <c r="R60" s="304"/>
      <c r="S60" s="378" t="s">
        <v>193</v>
      </c>
      <c r="T60" s="289" t="s">
        <v>180</v>
      </c>
      <c r="U60" s="290" t="s">
        <v>160</v>
      </c>
      <c r="V60" s="291"/>
      <c r="W60" s="292"/>
      <c r="X60" s="297"/>
      <c r="Y60" s="297"/>
      <c r="Z60" s="296"/>
      <c r="AA60" s="297"/>
      <c r="AB60" s="298"/>
      <c r="AC60" s="334" t="s">
        <v>213</v>
      </c>
      <c r="AD60" s="645" t="str">
        <f>RJ11</f>
        <v>********************************</v>
      </c>
      <c r="AE60" s="646"/>
      <c r="AF60" s="646"/>
      <c r="AG60" s="646"/>
      <c r="AH60" s="646"/>
      <c r="AI60" s="646"/>
      <c r="AJ60" s="646"/>
      <c r="AK60" s="646"/>
      <c r="AL60" s="646"/>
      <c r="AM60" s="646"/>
      <c r="AN60" s="646"/>
      <c r="AO60" s="646"/>
      <c r="AP60" s="646"/>
      <c r="AQ60" s="646"/>
      <c r="AR60" s="647"/>
      <c r="AS60" s="617"/>
      <c r="AT60" s="618"/>
      <c r="AU60" s="618"/>
      <c r="AV60" s="618"/>
      <c r="AW60" s="618"/>
      <c r="AX60" s="619"/>
      <c r="AY60" s="1"/>
      <c r="AZ60" s="1"/>
      <c r="BA60" s="1"/>
      <c r="BB60" s="29">
        <f t="shared" si="304"/>
        <v>20</v>
      </c>
      <c r="BC60" s="159" t="s">
        <v>38</v>
      </c>
      <c r="BD60" s="515" t="s">
        <v>32</v>
      </c>
      <c r="BE60" s="516" t="s">
        <v>32</v>
      </c>
      <c r="BF60" s="515">
        <v>1</v>
      </c>
      <c r="BG60" s="516" t="s">
        <v>32</v>
      </c>
      <c r="BH60" s="515" t="s">
        <v>32</v>
      </c>
      <c r="BI60" s="516" t="s">
        <v>32</v>
      </c>
      <c r="BJ60" s="515" t="s">
        <v>32</v>
      </c>
      <c r="BK60" s="516" t="s">
        <v>32</v>
      </c>
      <c r="BL60" s="515" t="s">
        <v>32</v>
      </c>
      <c r="BM60" s="516" t="s">
        <v>32</v>
      </c>
      <c r="BN60" s="515" t="s">
        <v>32</v>
      </c>
      <c r="BO60" s="516" t="s">
        <v>32</v>
      </c>
      <c r="BP60" s="515" t="s">
        <v>32</v>
      </c>
      <c r="BQ60" s="516" t="s">
        <v>32</v>
      </c>
      <c r="BR60" s="515" t="s">
        <v>32</v>
      </c>
      <c r="BS60" s="516" t="s">
        <v>32</v>
      </c>
      <c r="BT60" s="515">
        <v>1</v>
      </c>
      <c r="BU60" s="516" t="s">
        <v>32</v>
      </c>
      <c r="BV60" s="515" t="s">
        <v>32</v>
      </c>
      <c r="BW60" s="516" t="s">
        <v>32</v>
      </c>
      <c r="BX60" s="515" t="s">
        <v>32</v>
      </c>
      <c r="BY60" s="516" t="s">
        <v>32</v>
      </c>
      <c r="BZ60" s="515" t="s">
        <v>32</v>
      </c>
      <c r="CA60" s="516" t="s">
        <v>32</v>
      </c>
      <c r="CB60" s="515" t="s">
        <v>32</v>
      </c>
      <c r="CC60" s="516" t="s">
        <v>32</v>
      </c>
      <c r="CD60" s="515" t="s">
        <v>32</v>
      </c>
      <c r="CE60" s="516" t="s">
        <v>32</v>
      </c>
      <c r="CF60" s="515">
        <v>1</v>
      </c>
      <c r="CG60" s="516" t="s">
        <v>32</v>
      </c>
      <c r="CH60" s="515" t="s">
        <v>32</v>
      </c>
      <c r="CI60" s="516" t="s">
        <v>32</v>
      </c>
      <c r="CJ60" s="515" t="s">
        <v>32</v>
      </c>
      <c r="CK60" s="516" t="s">
        <v>32</v>
      </c>
      <c r="CL60" s="515" t="s">
        <v>32</v>
      </c>
      <c r="CM60" s="516" t="s">
        <v>32</v>
      </c>
      <c r="CN60" s="515">
        <v>1</v>
      </c>
      <c r="CO60" s="516" t="s">
        <v>32</v>
      </c>
      <c r="CP60" s="515" t="s">
        <v>32</v>
      </c>
      <c r="CQ60" s="516" t="s">
        <v>32</v>
      </c>
      <c r="CR60" s="515" t="s">
        <v>32</v>
      </c>
      <c r="CS60" s="516" t="s">
        <v>32</v>
      </c>
      <c r="CT60" s="515" t="s">
        <v>32</v>
      </c>
      <c r="CU60" s="516" t="s">
        <v>32</v>
      </c>
      <c r="CV60" s="515" t="s">
        <v>32</v>
      </c>
      <c r="CW60" s="516" t="s">
        <v>32</v>
      </c>
      <c r="CX60" s="515" t="s">
        <v>32</v>
      </c>
      <c r="CY60" s="516" t="s">
        <v>32</v>
      </c>
      <c r="CZ60" s="515" t="s">
        <v>32</v>
      </c>
      <c r="DA60" s="516" t="s">
        <v>32</v>
      </c>
      <c r="DB60" s="515" t="s">
        <v>32</v>
      </c>
      <c r="DC60" s="516" t="s">
        <v>32</v>
      </c>
      <c r="DD60" s="515" t="s">
        <v>32</v>
      </c>
      <c r="DE60" s="516" t="s">
        <v>32</v>
      </c>
      <c r="DF60" s="515" t="s">
        <v>32</v>
      </c>
      <c r="DG60" s="516" t="s">
        <v>32</v>
      </c>
      <c r="DH60" s="515" t="s">
        <v>32</v>
      </c>
      <c r="DI60" s="516" t="s">
        <v>32</v>
      </c>
      <c r="DJ60" s="515" t="s">
        <v>32</v>
      </c>
      <c r="DK60" s="516" t="s">
        <v>32</v>
      </c>
      <c r="DL60" s="515" t="s">
        <v>32</v>
      </c>
      <c r="DM60" s="516" t="s">
        <v>32</v>
      </c>
      <c r="DN60" s="515" t="s">
        <v>32</v>
      </c>
      <c r="DO60" s="516" t="s">
        <v>32</v>
      </c>
      <c r="DP60" s="515" t="s">
        <v>32</v>
      </c>
      <c r="DQ60" s="516" t="s">
        <v>32</v>
      </c>
      <c r="DR60" s="515" t="s">
        <v>32</v>
      </c>
      <c r="DS60" s="516" t="s">
        <v>32</v>
      </c>
      <c r="DT60" s="515" t="s">
        <v>32</v>
      </c>
      <c r="DU60" s="516" t="s">
        <v>32</v>
      </c>
      <c r="DV60" s="515" t="s">
        <v>32</v>
      </c>
      <c r="DW60" s="516" t="s">
        <v>32</v>
      </c>
      <c r="DX60" s="515" t="s">
        <v>32</v>
      </c>
      <c r="DY60" s="516" t="s">
        <v>32</v>
      </c>
      <c r="DZ60" s="515">
        <v>1</v>
      </c>
      <c r="EA60" s="516" t="s">
        <v>32</v>
      </c>
      <c r="EB60" s="515" t="s">
        <v>32</v>
      </c>
      <c r="EC60" s="516" t="s">
        <v>32</v>
      </c>
      <c r="ED60" s="515" t="s">
        <v>32</v>
      </c>
      <c r="EE60" s="516" t="s">
        <v>32</v>
      </c>
      <c r="EF60" s="515" t="s">
        <v>32</v>
      </c>
      <c r="EG60" s="516" t="s">
        <v>32</v>
      </c>
      <c r="EH60" s="515" t="s">
        <v>32</v>
      </c>
      <c r="EI60" s="516" t="s">
        <v>32</v>
      </c>
      <c r="EJ60" s="515" t="s">
        <v>32</v>
      </c>
      <c r="EK60" s="516" t="s">
        <v>32</v>
      </c>
      <c r="EL60" s="515" t="s">
        <v>32</v>
      </c>
      <c r="EM60" s="516" t="s">
        <v>32</v>
      </c>
      <c r="EN60" s="515" t="s">
        <v>32</v>
      </c>
      <c r="EO60" s="516" t="s">
        <v>32</v>
      </c>
      <c r="EP60" s="515" t="s">
        <v>32</v>
      </c>
      <c r="EQ60" s="516" t="s">
        <v>32</v>
      </c>
      <c r="ER60" s="515" t="s">
        <v>32</v>
      </c>
      <c r="ES60" s="516" t="s">
        <v>32</v>
      </c>
      <c r="ET60" s="515" t="s">
        <v>32</v>
      </c>
      <c r="EU60" s="516" t="s">
        <v>32</v>
      </c>
      <c r="EV60" s="515" t="s">
        <v>32</v>
      </c>
      <c r="EW60" s="516" t="s">
        <v>32</v>
      </c>
      <c r="EX60" s="515"/>
      <c r="EY60" s="516">
        <v>1</v>
      </c>
      <c r="EZ60" s="515" t="s">
        <v>32</v>
      </c>
      <c r="FA60" s="516" t="s">
        <v>32</v>
      </c>
      <c r="FB60" s="515" t="s">
        <v>32</v>
      </c>
      <c r="FC60" s="516" t="s">
        <v>32</v>
      </c>
      <c r="FD60" s="515" t="s">
        <v>32</v>
      </c>
      <c r="FE60" s="516" t="s">
        <v>32</v>
      </c>
      <c r="FF60" s="515" t="s">
        <v>32</v>
      </c>
      <c r="FG60" s="516" t="s">
        <v>32</v>
      </c>
      <c r="FH60" s="515" t="s">
        <v>32</v>
      </c>
      <c r="FI60" s="516" t="s">
        <v>32</v>
      </c>
      <c r="FJ60" s="515" t="s">
        <v>32</v>
      </c>
      <c r="FK60" s="516" t="s">
        <v>32</v>
      </c>
      <c r="FL60" s="515" t="s">
        <v>32</v>
      </c>
      <c r="FM60" s="516" t="s">
        <v>32</v>
      </c>
      <c r="FN60" s="515" t="s">
        <v>32</v>
      </c>
      <c r="FO60" s="516" t="s">
        <v>32</v>
      </c>
      <c r="FP60" s="515" t="s">
        <v>32</v>
      </c>
      <c r="FQ60" s="516" t="s">
        <v>32</v>
      </c>
      <c r="FR60" s="515" t="s">
        <v>32</v>
      </c>
      <c r="FS60" s="516" t="s">
        <v>32</v>
      </c>
      <c r="FT60" s="515" t="s">
        <v>32</v>
      </c>
      <c r="FU60" s="516" t="s">
        <v>32</v>
      </c>
      <c r="FV60" s="515" t="s">
        <v>32</v>
      </c>
      <c r="FW60" s="516" t="s">
        <v>32</v>
      </c>
      <c r="FX60" s="515" t="s">
        <v>32</v>
      </c>
      <c r="FY60" s="516" t="s">
        <v>32</v>
      </c>
      <c r="FZ60" s="554">
        <v>1</v>
      </c>
      <c r="GA60" s="516" t="s">
        <v>32</v>
      </c>
      <c r="GB60" s="515" t="s">
        <v>32</v>
      </c>
      <c r="GC60" s="516" t="s">
        <v>32</v>
      </c>
      <c r="GD60" s="515" t="s">
        <v>32</v>
      </c>
      <c r="GE60" s="516" t="s">
        <v>32</v>
      </c>
      <c r="GF60" s="515" t="s">
        <v>32</v>
      </c>
      <c r="GG60" s="516" t="s">
        <v>32</v>
      </c>
      <c r="GH60" s="515" t="s">
        <v>32</v>
      </c>
      <c r="GI60" s="516" t="s">
        <v>32</v>
      </c>
      <c r="GJ60" s="515" t="s">
        <v>32</v>
      </c>
      <c r="GK60" s="516" t="s">
        <v>32</v>
      </c>
      <c r="GL60" s="515" t="s">
        <v>32</v>
      </c>
      <c r="GM60" s="516" t="s">
        <v>32</v>
      </c>
      <c r="GN60" s="515" t="s">
        <v>32</v>
      </c>
      <c r="GO60" s="516" t="s">
        <v>32</v>
      </c>
      <c r="GP60" s="515" t="s">
        <v>32</v>
      </c>
      <c r="GQ60" s="516" t="s">
        <v>32</v>
      </c>
      <c r="GR60" s="515" t="s">
        <v>32</v>
      </c>
      <c r="GS60" s="516" t="s">
        <v>32</v>
      </c>
      <c r="GT60" s="515" t="s">
        <v>32</v>
      </c>
      <c r="GU60" s="516" t="s">
        <v>32</v>
      </c>
      <c r="GV60" s="515" t="s">
        <v>32</v>
      </c>
      <c r="GW60" s="516" t="s">
        <v>32</v>
      </c>
      <c r="GX60" s="515" t="s">
        <v>32</v>
      </c>
      <c r="GY60" s="516" t="s">
        <v>32</v>
      </c>
      <c r="GZ60" s="515" t="s">
        <v>32</v>
      </c>
      <c r="HA60" s="516" t="s">
        <v>32</v>
      </c>
      <c r="HB60" s="515" t="s">
        <v>32</v>
      </c>
      <c r="HC60" s="516" t="s">
        <v>32</v>
      </c>
      <c r="HD60" s="515" t="s">
        <v>32</v>
      </c>
      <c r="HE60" s="516" t="s">
        <v>32</v>
      </c>
      <c r="HF60" s="515" t="s">
        <v>32</v>
      </c>
      <c r="HG60" s="516" t="s">
        <v>32</v>
      </c>
      <c r="HH60" s="515" t="s">
        <v>32</v>
      </c>
      <c r="HI60" s="516" t="s">
        <v>32</v>
      </c>
      <c r="HJ60" s="515" t="s">
        <v>32</v>
      </c>
      <c r="HK60" s="516" t="s">
        <v>32</v>
      </c>
      <c r="HL60" s="515" t="s">
        <v>32</v>
      </c>
      <c r="HM60" s="516" t="s">
        <v>32</v>
      </c>
      <c r="HN60" s="515" t="s">
        <v>32</v>
      </c>
      <c r="HO60" s="516" t="s">
        <v>32</v>
      </c>
      <c r="HP60" s="515" t="s">
        <v>32</v>
      </c>
      <c r="HQ60" s="516" t="s">
        <v>32</v>
      </c>
      <c r="HR60" s="515" t="s">
        <v>32</v>
      </c>
      <c r="HS60" s="516" t="s">
        <v>32</v>
      </c>
      <c r="HT60" s="515" t="s">
        <v>32</v>
      </c>
      <c r="HU60" s="516" t="s">
        <v>32</v>
      </c>
      <c r="HV60" s="515" t="s">
        <v>32</v>
      </c>
      <c r="HW60" s="516" t="s">
        <v>32</v>
      </c>
      <c r="HX60" s="515" t="s">
        <v>32</v>
      </c>
      <c r="HY60" s="516" t="s">
        <v>32</v>
      </c>
      <c r="HZ60" s="515" t="s">
        <v>32</v>
      </c>
      <c r="IA60" s="516" t="s">
        <v>32</v>
      </c>
      <c r="IB60" s="515" t="s">
        <v>32</v>
      </c>
      <c r="IC60" s="516" t="s">
        <v>32</v>
      </c>
      <c r="ID60" s="515" t="s">
        <v>32</v>
      </c>
      <c r="IE60" s="516" t="s">
        <v>32</v>
      </c>
      <c r="IF60" s="515" t="s">
        <v>32</v>
      </c>
      <c r="IG60" s="516" t="s">
        <v>32</v>
      </c>
      <c r="IH60" s="515" t="s">
        <v>32</v>
      </c>
      <c r="II60" s="516" t="s">
        <v>32</v>
      </c>
      <c r="IJ60" s="421">
        <v>1</v>
      </c>
      <c r="IK60" s="516" t="s">
        <v>32</v>
      </c>
      <c r="IL60" s="515" t="s">
        <v>32</v>
      </c>
      <c r="IM60" s="516" t="s">
        <v>32</v>
      </c>
      <c r="IN60" s="421" t="s">
        <v>32</v>
      </c>
      <c r="IO60" s="516" t="s">
        <v>32</v>
      </c>
      <c r="IP60" s="515" t="s">
        <v>32</v>
      </c>
      <c r="IQ60" s="516" t="s">
        <v>32</v>
      </c>
      <c r="IR60" s="515" t="s">
        <v>32</v>
      </c>
      <c r="IS60" s="516" t="s">
        <v>32</v>
      </c>
      <c r="IT60" s="515" t="s">
        <v>32</v>
      </c>
      <c r="IU60" s="516" t="s">
        <v>32</v>
      </c>
      <c r="IV60" s="515" t="s">
        <v>32</v>
      </c>
      <c r="IW60" s="516" t="s">
        <v>32</v>
      </c>
      <c r="IX60" s="515" t="s">
        <v>32</v>
      </c>
      <c r="IY60" s="516" t="s">
        <v>32</v>
      </c>
      <c r="IZ60" s="515" t="s">
        <v>32</v>
      </c>
      <c r="JA60" s="516" t="s">
        <v>32</v>
      </c>
      <c r="JB60" s="60"/>
      <c r="JC60" s="61"/>
      <c r="JD60" s="7"/>
      <c r="JE60" s="7"/>
      <c r="JF60" s="29">
        <f t="shared" si="110"/>
        <v>20</v>
      </c>
      <c r="JG60" s="159" t="s">
        <v>38</v>
      </c>
      <c r="JH60" s="32" t="str">
        <f t="shared" si="111"/>
        <v>*</v>
      </c>
      <c r="JI60" s="33" t="str">
        <f t="shared" si="112"/>
        <v>*</v>
      </c>
      <c r="JJ60" s="32" t="str">
        <f t="shared" si="113"/>
        <v xml:space="preserve">حا ج محمدی- </v>
      </c>
      <c r="JK60" s="33" t="str">
        <f t="shared" si="114"/>
        <v>*</v>
      </c>
      <c r="JL60" s="32" t="str">
        <f t="shared" si="115"/>
        <v>*</v>
      </c>
      <c r="JM60" s="33" t="str">
        <f t="shared" si="116"/>
        <v>*</v>
      </c>
      <c r="JN60" s="32" t="str">
        <f t="shared" si="117"/>
        <v>*</v>
      </c>
      <c r="JO60" s="33" t="str">
        <f t="shared" si="118"/>
        <v>*</v>
      </c>
      <c r="JP60" s="32" t="str">
        <f t="shared" si="119"/>
        <v>*</v>
      </c>
      <c r="JQ60" s="33" t="str">
        <f t="shared" si="120"/>
        <v>*</v>
      </c>
      <c r="JR60" s="32" t="str">
        <f t="shared" si="121"/>
        <v>*</v>
      </c>
      <c r="JS60" s="33" t="str">
        <f t="shared" si="122"/>
        <v>*</v>
      </c>
      <c r="JT60" s="32" t="str">
        <f t="shared" si="123"/>
        <v>*</v>
      </c>
      <c r="JU60" s="33" t="str">
        <f t="shared" si="124"/>
        <v>*</v>
      </c>
      <c r="JV60" s="32" t="str">
        <f t="shared" si="125"/>
        <v>*</v>
      </c>
      <c r="JW60" s="33" t="str">
        <f t="shared" si="126"/>
        <v>*</v>
      </c>
      <c r="JX60" s="32" t="str">
        <f t="shared" si="127"/>
        <v xml:space="preserve">خوشروزاده- </v>
      </c>
      <c r="JY60" s="33" t="str">
        <f t="shared" si="128"/>
        <v>*</v>
      </c>
      <c r="JZ60" s="32" t="str">
        <f t="shared" si="129"/>
        <v>*</v>
      </c>
      <c r="KA60" s="33" t="str">
        <f t="shared" si="130"/>
        <v>*</v>
      </c>
      <c r="KB60" s="32" t="str">
        <f t="shared" si="131"/>
        <v>*</v>
      </c>
      <c r="KC60" s="33" t="str">
        <f t="shared" si="132"/>
        <v>*</v>
      </c>
      <c r="KD60" s="32" t="str">
        <f t="shared" si="133"/>
        <v>*</v>
      </c>
      <c r="KE60" s="33" t="str">
        <f t="shared" si="134"/>
        <v>*</v>
      </c>
      <c r="KF60" s="32" t="str">
        <f t="shared" si="135"/>
        <v>*</v>
      </c>
      <c r="KG60" s="33" t="str">
        <f t="shared" si="136"/>
        <v>*</v>
      </c>
      <c r="KH60" s="32" t="str">
        <f t="shared" si="137"/>
        <v>*</v>
      </c>
      <c r="KI60" s="33" t="str">
        <f t="shared" si="138"/>
        <v>*</v>
      </c>
      <c r="KJ60" s="32" t="str">
        <f t="shared" si="139"/>
        <v xml:space="preserve">گذشتی- </v>
      </c>
      <c r="KK60" s="33" t="str">
        <f t="shared" si="140"/>
        <v>*</v>
      </c>
      <c r="KL60" s="32" t="str">
        <f t="shared" si="141"/>
        <v>*</v>
      </c>
      <c r="KM60" s="33" t="str">
        <f t="shared" si="142"/>
        <v>*</v>
      </c>
      <c r="KN60" s="32" t="str">
        <f t="shared" si="143"/>
        <v>*</v>
      </c>
      <c r="KO60" s="33" t="str">
        <f t="shared" si="144"/>
        <v>*</v>
      </c>
      <c r="KP60" s="32" t="str">
        <f t="shared" si="145"/>
        <v>*</v>
      </c>
      <c r="KQ60" s="33" t="str">
        <f t="shared" si="146"/>
        <v>*</v>
      </c>
      <c r="KR60" s="32" t="str">
        <f t="shared" si="147"/>
        <v xml:space="preserve">خورسند - </v>
      </c>
      <c r="KS60" s="33" t="str">
        <f t="shared" si="148"/>
        <v>*</v>
      </c>
      <c r="KT60" s="32" t="str">
        <f t="shared" si="149"/>
        <v>*</v>
      </c>
      <c r="KU60" s="33" t="str">
        <f t="shared" si="150"/>
        <v>*</v>
      </c>
      <c r="KV60" s="32" t="str">
        <f t="shared" si="151"/>
        <v>*</v>
      </c>
      <c r="KW60" s="33" t="str">
        <f t="shared" si="152"/>
        <v>*</v>
      </c>
      <c r="KX60" s="32" t="str">
        <f t="shared" si="153"/>
        <v>*</v>
      </c>
      <c r="KY60" s="32" t="str">
        <f t="shared" si="154"/>
        <v>*</v>
      </c>
      <c r="KZ60" s="32" t="str">
        <f t="shared" si="155"/>
        <v>*</v>
      </c>
      <c r="LA60" s="32" t="str">
        <f t="shared" si="156"/>
        <v>*</v>
      </c>
      <c r="LB60" s="20" t="str">
        <f t="shared" si="157"/>
        <v>*</v>
      </c>
      <c r="LC60" s="33" t="str">
        <f t="shared" si="158"/>
        <v>*</v>
      </c>
      <c r="LD60" s="20" t="str">
        <f t="shared" si="159"/>
        <v>*</v>
      </c>
      <c r="LE60" s="33" t="str">
        <f t="shared" si="160"/>
        <v>*</v>
      </c>
      <c r="LF60" s="20" t="str">
        <f t="shared" si="161"/>
        <v>*</v>
      </c>
      <c r="LG60" s="20" t="str">
        <f t="shared" si="162"/>
        <v>*</v>
      </c>
      <c r="LH60" s="20" t="str">
        <f t="shared" si="163"/>
        <v>*</v>
      </c>
      <c r="LI60" s="33" t="str">
        <f t="shared" si="164"/>
        <v>*</v>
      </c>
      <c r="LJ60" s="20" t="str">
        <f t="shared" si="332"/>
        <v>*</v>
      </c>
      <c r="LK60" s="33" t="str">
        <f t="shared" si="333"/>
        <v>*</v>
      </c>
      <c r="LL60" s="20" t="str">
        <f t="shared" si="167"/>
        <v>*</v>
      </c>
      <c r="LM60" s="33" t="str">
        <f t="shared" si="168"/>
        <v>*</v>
      </c>
      <c r="LN60" s="20" t="str">
        <f t="shared" si="169"/>
        <v>*</v>
      </c>
      <c r="LO60" s="33" t="str">
        <f t="shared" si="170"/>
        <v>*</v>
      </c>
      <c r="LP60" s="20" t="str">
        <f t="shared" si="171"/>
        <v>*</v>
      </c>
      <c r="LQ60" s="20" t="str">
        <f t="shared" si="172"/>
        <v>*</v>
      </c>
      <c r="LR60" s="20" t="str">
        <f t="shared" si="173"/>
        <v>*</v>
      </c>
      <c r="LS60" s="20" t="str">
        <f t="shared" si="174"/>
        <v>*</v>
      </c>
      <c r="LT60" s="20" t="str">
        <f t="shared" si="175"/>
        <v>*</v>
      </c>
      <c r="LU60" s="20" t="str">
        <f t="shared" si="176"/>
        <v>*</v>
      </c>
      <c r="LV60" s="20" t="str">
        <f t="shared" si="177"/>
        <v>*</v>
      </c>
      <c r="LW60" s="20" t="str">
        <f t="shared" si="178"/>
        <v>*</v>
      </c>
      <c r="LX60" s="20" t="str">
        <f t="shared" si="179"/>
        <v>*</v>
      </c>
      <c r="LY60" s="20" t="str">
        <f t="shared" si="180"/>
        <v>*</v>
      </c>
      <c r="LZ60" s="20" t="str">
        <f t="shared" si="181"/>
        <v>*</v>
      </c>
      <c r="MA60" s="33" t="str">
        <f t="shared" si="182"/>
        <v>*</v>
      </c>
      <c r="MB60" s="20" t="str">
        <f t="shared" si="183"/>
        <v>کاظمی-</v>
      </c>
      <c r="MC60" s="33" t="str">
        <f t="shared" si="184"/>
        <v>*</v>
      </c>
      <c r="MD60" s="20" t="str">
        <f t="shared" si="185"/>
        <v>*</v>
      </c>
      <c r="ME60" s="33" t="str">
        <f t="shared" si="186"/>
        <v>*</v>
      </c>
      <c r="MF60" s="20" t="str">
        <f t="shared" si="187"/>
        <v>*</v>
      </c>
      <c r="MG60" s="33" t="str">
        <f t="shared" si="188"/>
        <v>*</v>
      </c>
      <c r="MH60" s="20" t="str">
        <f t="shared" si="189"/>
        <v>*</v>
      </c>
      <c r="MI60" s="33" t="str">
        <f t="shared" si="190"/>
        <v>*</v>
      </c>
      <c r="MJ60" s="20" t="str">
        <f t="shared" si="191"/>
        <v>*</v>
      </c>
      <c r="MK60" s="33" t="str">
        <f t="shared" si="192"/>
        <v>*</v>
      </c>
      <c r="ML60" s="20" t="str">
        <f t="shared" si="193"/>
        <v>*</v>
      </c>
      <c r="MM60" s="33" t="str">
        <f t="shared" si="194"/>
        <v>*</v>
      </c>
      <c r="MN60" s="20" t="str">
        <f t="shared" si="195"/>
        <v>*</v>
      </c>
      <c r="MO60" s="33" t="str">
        <f t="shared" si="196"/>
        <v>*</v>
      </c>
      <c r="MP60" s="20" t="str">
        <f t="shared" si="197"/>
        <v>*</v>
      </c>
      <c r="MQ60" s="33" t="str">
        <f t="shared" si="198"/>
        <v>*</v>
      </c>
      <c r="MR60" s="20" t="str">
        <f t="shared" si="199"/>
        <v>*</v>
      </c>
      <c r="MS60" s="33" t="str">
        <f t="shared" si="200"/>
        <v>*</v>
      </c>
      <c r="MT60" s="20" t="str">
        <f t="shared" si="201"/>
        <v>*</v>
      </c>
      <c r="MU60" s="33" t="str">
        <f t="shared" si="202"/>
        <v>*</v>
      </c>
      <c r="MV60" s="175" t="str">
        <f t="shared" si="203"/>
        <v>*</v>
      </c>
      <c r="MW60" s="176" t="str">
        <f t="shared" si="204"/>
        <v>*</v>
      </c>
      <c r="MX60" s="175" t="str">
        <f t="shared" si="205"/>
        <v>*</v>
      </c>
      <c r="MY60" s="176" t="str">
        <f t="shared" si="206"/>
        <v>*</v>
      </c>
      <c r="MZ60" s="175" t="str">
        <f t="shared" si="305"/>
        <v>منفرد-</v>
      </c>
      <c r="NA60" s="175" t="str">
        <f t="shared" si="306"/>
        <v>منفرد-</v>
      </c>
      <c r="NB60" s="175" t="str">
        <f t="shared" si="307"/>
        <v>*</v>
      </c>
      <c r="NC60" s="175" t="str">
        <f t="shared" si="308"/>
        <v>*</v>
      </c>
      <c r="ND60" s="176" t="str">
        <f t="shared" si="309"/>
        <v>*</v>
      </c>
      <c r="NE60" s="176" t="str">
        <f t="shared" si="310"/>
        <v>*</v>
      </c>
      <c r="NF60" s="176" t="str">
        <f t="shared" si="311"/>
        <v>*</v>
      </c>
      <c r="NG60" s="176" t="str">
        <f t="shared" si="312"/>
        <v>*</v>
      </c>
      <c r="NH60" s="175" t="str">
        <f t="shared" si="209"/>
        <v>*</v>
      </c>
      <c r="NI60" s="176" t="str">
        <f t="shared" si="210"/>
        <v>*</v>
      </c>
      <c r="NJ60" s="175" t="str">
        <f t="shared" si="211"/>
        <v>*</v>
      </c>
      <c r="NK60" s="176" t="str">
        <f t="shared" si="212"/>
        <v>*</v>
      </c>
      <c r="NL60" s="175" t="str">
        <f t="shared" si="213"/>
        <v>*</v>
      </c>
      <c r="NM60" s="176" t="str">
        <f t="shared" si="214"/>
        <v>*</v>
      </c>
      <c r="NN60" s="175" t="str">
        <f t="shared" si="215"/>
        <v>*</v>
      </c>
      <c r="NO60" s="176" t="str">
        <f t="shared" si="216"/>
        <v>*</v>
      </c>
      <c r="NP60" s="175" t="str">
        <f t="shared" si="217"/>
        <v>*</v>
      </c>
      <c r="NQ60" s="176" t="str">
        <f t="shared" si="218"/>
        <v>*</v>
      </c>
      <c r="NR60" s="175" t="str">
        <f t="shared" si="219"/>
        <v>*</v>
      </c>
      <c r="NS60" s="176" t="str">
        <f t="shared" si="220"/>
        <v>*</v>
      </c>
      <c r="NT60" s="175" t="str">
        <f t="shared" si="221"/>
        <v>*</v>
      </c>
      <c r="NU60" s="176" t="str">
        <f t="shared" si="222"/>
        <v>*</v>
      </c>
      <c r="NV60" s="175" t="str">
        <f t="shared" si="223"/>
        <v>*</v>
      </c>
      <c r="NW60" s="176" t="str">
        <f t="shared" si="224"/>
        <v>*</v>
      </c>
      <c r="NX60" s="175" t="str">
        <f t="shared" si="225"/>
        <v>*</v>
      </c>
      <c r="NY60" s="176" t="str">
        <f t="shared" si="226"/>
        <v>*</v>
      </c>
      <c r="NZ60" s="175" t="str">
        <f t="shared" si="227"/>
        <v>*</v>
      </c>
      <c r="OA60" s="176" t="str">
        <f t="shared" si="228"/>
        <v>*</v>
      </c>
      <c r="OB60" s="175" t="str">
        <f t="shared" si="229"/>
        <v>محبوبی-</v>
      </c>
      <c r="OC60" s="175" t="str">
        <f t="shared" si="313"/>
        <v>*</v>
      </c>
      <c r="OD60" s="175" t="str">
        <f t="shared" si="230"/>
        <v>*</v>
      </c>
      <c r="OE60" s="175" t="str">
        <f t="shared" si="231"/>
        <v>*</v>
      </c>
      <c r="OF60" s="175" t="str">
        <f t="shared" si="232"/>
        <v>*</v>
      </c>
      <c r="OG60" s="176" t="str">
        <f t="shared" si="233"/>
        <v>*</v>
      </c>
      <c r="OH60" s="175" t="str">
        <f t="shared" si="234"/>
        <v>*</v>
      </c>
      <c r="OI60" s="176" t="str">
        <f t="shared" si="235"/>
        <v>*</v>
      </c>
      <c r="OJ60" s="175" t="str">
        <f t="shared" si="236"/>
        <v>*</v>
      </c>
      <c r="OK60" s="176" t="str">
        <f t="shared" si="314"/>
        <v>*</v>
      </c>
      <c r="OL60" s="175" t="str">
        <f t="shared" si="315"/>
        <v>*</v>
      </c>
      <c r="OM60" s="176" t="str">
        <f t="shared" si="316"/>
        <v>*</v>
      </c>
      <c r="ON60" s="175" t="str">
        <f t="shared" si="317"/>
        <v>*</v>
      </c>
      <c r="OO60" s="176" t="str">
        <f t="shared" si="318"/>
        <v>*</v>
      </c>
      <c r="OP60" s="175" t="str">
        <f t="shared" si="319"/>
        <v>*</v>
      </c>
      <c r="OQ60" s="176" t="str">
        <f t="shared" si="320"/>
        <v>*</v>
      </c>
      <c r="OR60" s="29">
        <f t="shared" si="239"/>
        <v>20</v>
      </c>
      <c r="OS60" s="30" t="str">
        <f t="shared" si="329"/>
        <v>جمعه</v>
      </c>
      <c r="OT60" s="20" t="str">
        <f t="shared" si="321"/>
        <v>*</v>
      </c>
      <c r="OU60" s="20" t="str">
        <f t="shared" si="322"/>
        <v>*</v>
      </c>
      <c r="OV60" s="20" t="str">
        <f t="shared" si="323"/>
        <v>*</v>
      </c>
      <c r="OW60" s="20" t="str">
        <f t="shared" si="324"/>
        <v>*</v>
      </c>
      <c r="OX60" s="20" t="str">
        <f t="shared" si="325"/>
        <v>*</v>
      </c>
      <c r="OY60" s="20" t="str">
        <f t="shared" si="328"/>
        <v>*</v>
      </c>
      <c r="OZ60" s="20" t="str">
        <f t="shared" si="326"/>
        <v>*</v>
      </c>
      <c r="PA60" s="20" t="str">
        <f t="shared" si="327"/>
        <v>*</v>
      </c>
      <c r="PB60" s="20" t="str">
        <f t="shared" si="242"/>
        <v>*</v>
      </c>
      <c r="PC60" s="33" t="str">
        <f t="shared" si="243"/>
        <v>*</v>
      </c>
      <c r="PD60" s="20" t="str">
        <f t="shared" si="244"/>
        <v>*</v>
      </c>
      <c r="PE60" s="33" t="str">
        <f t="shared" si="245"/>
        <v>*</v>
      </c>
      <c r="PF60" s="20" t="str">
        <f t="shared" si="246"/>
        <v>*</v>
      </c>
      <c r="PG60" s="33" t="str">
        <f t="shared" si="247"/>
        <v>*</v>
      </c>
      <c r="PH60" s="20" t="str">
        <f t="shared" si="248"/>
        <v>*</v>
      </c>
      <c r="PI60" s="33" t="str">
        <f t="shared" si="249"/>
        <v>*</v>
      </c>
      <c r="PJ60" s="20" t="str">
        <f t="shared" si="250"/>
        <v>*</v>
      </c>
      <c r="PK60" s="33" t="str">
        <f t="shared" si="251"/>
        <v>*</v>
      </c>
      <c r="PL60" s="20" t="str">
        <f t="shared" si="252"/>
        <v>*</v>
      </c>
      <c r="PM60" s="33" t="str">
        <f t="shared" si="253"/>
        <v>*</v>
      </c>
      <c r="PN60" s="20" t="str">
        <f t="shared" si="254"/>
        <v>*</v>
      </c>
      <c r="PO60" s="33" t="str">
        <f t="shared" si="255"/>
        <v>*</v>
      </c>
      <c r="PP60" s="20" t="str">
        <f t="shared" si="256"/>
        <v>*</v>
      </c>
      <c r="PQ60" s="33" t="str">
        <f t="shared" si="257"/>
        <v>*</v>
      </c>
      <c r="PR60" s="20" t="str">
        <f t="shared" si="258"/>
        <v>*</v>
      </c>
      <c r="PS60" s="33" t="str">
        <f t="shared" si="259"/>
        <v>*</v>
      </c>
      <c r="PT60" s="20" t="str">
        <f t="shared" si="260"/>
        <v>*</v>
      </c>
      <c r="PU60" s="33" t="str">
        <f t="shared" si="261"/>
        <v>*</v>
      </c>
      <c r="PV60" s="20" t="str">
        <f t="shared" si="262"/>
        <v>*</v>
      </c>
      <c r="PW60" s="33" t="str">
        <f t="shared" si="263"/>
        <v>*</v>
      </c>
      <c r="PX60" s="20" t="str">
        <f t="shared" si="264"/>
        <v>*</v>
      </c>
      <c r="PY60" s="33" t="str">
        <f t="shared" si="265"/>
        <v>*</v>
      </c>
      <c r="PZ60" s="20" t="str">
        <f t="shared" si="266"/>
        <v>*</v>
      </c>
      <c r="QA60" s="33" t="str">
        <f t="shared" si="267"/>
        <v>*</v>
      </c>
      <c r="QB60" s="20" t="str">
        <f t="shared" si="268"/>
        <v>*</v>
      </c>
      <c r="QC60" s="33" t="str">
        <f t="shared" si="269"/>
        <v>*</v>
      </c>
      <c r="QD60" s="20" t="str">
        <f t="shared" si="270"/>
        <v>*</v>
      </c>
      <c r="QE60" s="33" t="str">
        <f t="shared" si="271"/>
        <v>*</v>
      </c>
      <c r="QF60" s="20" t="str">
        <f t="shared" si="272"/>
        <v>*</v>
      </c>
      <c r="QG60" s="33" t="str">
        <f t="shared" si="273"/>
        <v>*</v>
      </c>
      <c r="QH60" s="20" t="str">
        <f t="shared" si="274"/>
        <v>*</v>
      </c>
      <c r="QI60" s="33" t="str">
        <f t="shared" si="275"/>
        <v>*</v>
      </c>
      <c r="QJ60" s="20" t="str">
        <f t="shared" si="276"/>
        <v>نجفی-</v>
      </c>
      <c r="QK60" s="33" t="str">
        <f t="shared" si="277"/>
        <v>*</v>
      </c>
      <c r="QL60" s="20" t="str">
        <f t="shared" si="278"/>
        <v>*</v>
      </c>
      <c r="QM60" s="33" t="str">
        <f t="shared" si="279"/>
        <v>*</v>
      </c>
      <c r="QN60" s="20" t="str">
        <f t="shared" si="280"/>
        <v>*</v>
      </c>
      <c r="QO60" s="33" t="str">
        <f t="shared" si="281"/>
        <v>*</v>
      </c>
      <c r="QP60" s="20" t="str">
        <f t="shared" si="282"/>
        <v>*</v>
      </c>
      <c r="QQ60" s="33" t="str">
        <f t="shared" si="283"/>
        <v>*</v>
      </c>
      <c r="QR60" s="20" t="str">
        <f t="shared" si="284"/>
        <v>*</v>
      </c>
      <c r="QS60" s="33" t="str">
        <f t="shared" si="285"/>
        <v>*</v>
      </c>
      <c r="QT60" s="20" t="str">
        <f t="shared" si="286"/>
        <v>*</v>
      </c>
      <c r="QU60" s="33" t="str">
        <f t="shared" si="287"/>
        <v>*</v>
      </c>
      <c r="QV60" s="20" t="str">
        <f t="shared" si="288"/>
        <v>*</v>
      </c>
      <c r="QW60" s="33" t="str">
        <f t="shared" si="289"/>
        <v>*</v>
      </c>
      <c r="QX60" s="21" t="str">
        <f t="shared" si="290"/>
        <v>*</v>
      </c>
      <c r="QY60" s="21" t="str">
        <f t="shared" si="291"/>
        <v>*</v>
      </c>
      <c r="QZ60" s="20" t="str">
        <f t="shared" si="292"/>
        <v>*</v>
      </c>
      <c r="RA60" s="33" t="str">
        <f t="shared" si="293"/>
        <v>*</v>
      </c>
      <c r="RB60" s="33"/>
      <c r="RC60" s="7"/>
      <c r="RD60" s="337">
        <f t="shared" si="294"/>
        <v>20</v>
      </c>
      <c r="RE60" s="30" t="str">
        <f t="shared" si="330"/>
        <v>جمعه</v>
      </c>
      <c r="RF60" s="63" t="s">
        <v>33</v>
      </c>
      <c r="RG60" s="118" t="str">
        <f t="shared" si="295"/>
        <v>*حا ج محمدی- ******خوشروزاده- *****گذشتی- ***خورسند - ***********کاظمی-*********منفرد-******محبوبی-*********</v>
      </c>
      <c r="RH60" s="119"/>
      <c r="RI60" s="122">
        <v>20</v>
      </c>
      <c r="RJ60" s="121" t="str">
        <f t="shared" si="296"/>
        <v>****************************************منفرد-****************</v>
      </c>
      <c r="RK60" s="104"/>
      <c r="RL60" s="337">
        <v>20</v>
      </c>
      <c r="RM60" s="29">
        <f t="shared" si="297"/>
        <v>20</v>
      </c>
      <c r="RN60" s="30" t="str">
        <f t="shared" si="331"/>
        <v>جمعه</v>
      </c>
      <c r="RO60" s="729" t="str">
        <f t="shared" si="298"/>
        <v>**********************************نجفی-**</v>
      </c>
      <c r="RP60" s="731"/>
      <c r="RQ60" s="64" t="s">
        <v>34</v>
      </c>
      <c r="RR60" s="729" t="str">
        <f t="shared" si="299"/>
        <v>**************************************</v>
      </c>
      <c r="RS60" s="730"/>
      <c r="RT60" s="1"/>
      <c r="RU60" s="1"/>
      <c r="RV60" s="29">
        <f t="shared" si="300"/>
        <v>20</v>
      </c>
      <c r="RW60" s="30" t="str">
        <f t="shared" si="301"/>
        <v>جمعه</v>
      </c>
      <c r="RX60" s="764" t="str">
        <f t="shared" si="302"/>
        <v>******************************نجفی-********</v>
      </c>
      <c r="RY60" s="731"/>
      <c r="RZ60" s="64"/>
      <c r="SA60" s="729" t="str">
        <f t="shared" si="303"/>
        <v>***********************************</v>
      </c>
      <c r="SB60" s="730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</row>
    <row r="61" spans="1:507" s="2" customFormat="1" ht="71.25" customHeight="1" thickTop="1" thickBot="1">
      <c r="A61" s="550" t="s">
        <v>291</v>
      </c>
      <c r="B61" s="552" t="s">
        <v>231</v>
      </c>
      <c r="C61" s="474" t="s">
        <v>181</v>
      </c>
      <c r="D61" s="475" t="s">
        <v>351</v>
      </c>
      <c r="E61" s="313"/>
      <c r="F61" s="338" t="s">
        <v>293</v>
      </c>
      <c r="G61" s="339" t="s">
        <v>28</v>
      </c>
      <c r="H61" s="564" t="s">
        <v>294</v>
      </c>
      <c r="I61" s="565"/>
      <c r="J61" s="481" t="s">
        <v>82</v>
      </c>
      <c r="K61" s="558" t="s">
        <v>225</v>
      </c>
      <c r="L61" s="559"/>
      <c r="M61" s="481"/>
      <c r="N61" s="381" t="s">
        <v>191</v>
      </c>
      <c r="O61" s="481" t="s">
        <v>343</v>
      </c>
      <c r="P61" s="381" t="s">
        <v>192</v>
      </c>
      <c r="Q61" s="479" t="s">
        <v>168</v>
      </c>
      <c r="R61" s="480" t="s">
        <v>163</v>
      </c>
      <c r="S61" s="299" t="s">
        <v>174</v>
      </c>
      <c r="T61" s="299"/>
      <c r="U61" s="484"/>
      <c r="V61" s="381" t="s">
        <v>131</v>
      </c>
      <c r="W61" s="300"/>
      <c r="X61" s="301"/>
      <c r="Y61" s="382" t="s">
        <v>199</v>
      </c>
      <c r="Z61" s="299" t="s">
        <v>184</v>
      </c>
      <c r="AA61" s="383"/>
      <c r="AB61" s="384"/>
      <c r="AC61" s="343" t="s">
        <v>214</v>
      </c>
      <c r="AD61" s="612" t="str">
        <f>RI83</f>
        <v>*****************</v>
      </c>
      <c r="AE61" s="607"/>
      <c r="AF61" s="607"/>
      <c r="AG61" s="607"/>
      <c r="AH61" s="607"/>
      <c r="AI61" s="607"/>
      <c r="AJ61" s="607"/>
      <c r="AK61" s="607"/>
      <c r="AL61" s="613"/>
      <c r="AM61" s="344" t="s">
        <v>211</v>
      </c>
      <c r="AN61" s="607" t="str">
        <f>RI119</f>
        <v>*******************</v>
      </c>
      <c r="AO61" s="607"/>
      <c r="AP61" s="607"/>
      <c r="AQ61" s="607"/>
      <c r="AR61" s="608"/>
      <c r="AS61" s="617"/>
      <c r="AT61" s="618"/>
      <c r="AU61" s="618"/>
      <c r="AV61" s="618"/>
      <c r="AW61" s="618"/>
      <c r="AX61" s="619"/>
      <c r="AY61" s="1"/>
      <c r="AZ61" s="1"/>
      <c r="BA61" s="1"/>
      <c r="BB61" s="29">
        <f t="shared" si="304"/>
        <v>21</v>
      </c>
      <c r="BC61" s="159" t="s">
        <v>285</v>
      </c>
      <c r="BD61" s="515" t="s">
        <v>32</v>
      </c>
      <c r="BE61" s="516" t="s">
        <v>32</v>
      </c>
      <c r="BF61" s="515" t="s">
        <v>32</v>
      </c>
      <c r="BG61" s="516" t="s">
        <v>32</v>
      </c>
      <c r="BH61" s="515" t="s">
        <v>32</v>
      </c>
      <c r="BI61" s="516" t="s">
        <v>32</v>
      </c>
      <c r="BJ61" s="515" t="s">
        <v>32</v>
      </c>
      <c r="BK61" s="516" t="s">
        <v>32</v>
      </c>
      <c r="BL61" s="515" t="s">
        <v>32</v>
      </c>
      <c r="BM61" s="516" t="s">
        <v>32</v>
      </c>
      <c r="BN61" s="515" t="s">
        <v>32</v>
      </c>
      <c r="BO61" s="516" t="s">
        <v>32</v>
      </c>
      <c r="BP61" s="515" t="s">
        <v>32</v>
      </c>
      <c r="BQ61" s="516" t="s">
        <v>32</v>
      </c>
      <c r="BR61" s="515" t="s">
        <v>32</v>
      </c>
      <c r="BS61" s="516" t="s">
        <v>32</v>
      </c>
      <c r="BT61" s="515">
        <v>1</v>
      </c>
      <c r="BU61" s="516" t="s">
        <v>32</v>
      </c>
      <c r="BV61" s="515" t="s">
        <v>32</v>
      </c>
      <c r="BW61" s="516" t="s">
        <v>32</v>
      </c>
      <c r="BX61" s="515" t="s">
        <v>32</v>
      </c>
      <c r="BY61" s="516" t="s">
        <v>32</v>
      </c>
      <c r="BZ61" s="515" t="s">
        <v>32</v>
      </c>
      <c r="CA61" s="516" t="s">
        <v>32</v>
      </c>
      <c r="CB61" s="515" t="s">
        <v>32</v>
      </c>
      <c r="CC61" s="516" t="s">
        <v>32</v>
      </c>
      <c r="CD61" s="515" t="s">
        <v>32</v>
      </c>
      <c r="CE61" s="516" t="s">
        <v>32</v>
      </c>
      <c r="CF61" s="515" t="s">
        <v>32</v>
      </c>
      <c r="CG61" s="516" t="s">
        <v>32</v>
      </c>
      <c r="CH61" s="515" t="s">
        <v>32</v>
      </c>
      <c r="CI61" s="516" t="s">
        <v>32</v>
      </c>
      <c r="CJ61" s="515">
        <v>1</v>
      </c>
      <c r="CK61" s="516">
        <v>1</v>
      </c>
      <c r="CL61" s="515" t="s">
        <v>32</v>
      </c>
      <c r="CM61" s="516" t="s">
        <v>32</v>
      </c>
      <c r="CN61" s="515">
        <v>1</v>
      </c>
      <c r="CO61" s="516" t="s">
        <v>32</v>
      </c>
      <c r="CP61" s="515" t="s">
        <v>32</v>
      </c>
      <c r="CQ61" s="516" t="s">
        <v>32</v>
      </c>
      <c r="CR61" s="515" t="s">
        <v>32</v>
      </c>
      <c r="CS61" s="516" t="s">
        <v>32</v>
      </c>
      <c r="CT61" s="515" t="s">
        <v>32</v>
      </c>
      <c r="CU61" s="516" t="s">
        <v>32</v>
      </c>
      <c r="CV61" s="515" t="s">
        <v>32</v>
      </c>
      <c r="CW61" s="516" t="s">
        <v>32</v>
      </c>
      <c r="CX61" s="515" t="s">
        <v>32</v>
      </c>
      <c r="CY61" s="516" t="s">
        <v>32</v>
      </c>
      <c r="CZ61" s="515" t="s">
        <v>32</v>
      </c>
      <c r="DA61" s="516" t="s">
        <v>32</v>
      </c>
      <c r="DB61" s="515" t="s">
        <v>32</v>
      </c>
      <c r="DC61" s="516" t="s">
        <v>32</v>
      </c>
      <c r="DD61" s="515" t="s">
        <v>32</v>
      </c>
      <c r="DE61" s="516" t="s">
        <v>32</v>
      </c>
      <c r="DF61" s="515" t="s">
        <v>32</v>
      </c>
      <c r="DG61" s="516" t="s">
        <v>32</v>
      </c>
      <c r="DH61" s="515" t="s">
        <v>32</v>
      </c>
      <c r="DI61" s="516" t="s">
        <v>32</v>
      </c>
      <c r="DJ61" s="515" t="s">
        <v>32</v>
      </c>
      <c r="DK61" s="516" t="s">
        <v>32</v>
      </c>
      <c r="DL61" s="515" t="s">
        <v>32</v>
      </c>
      <c r="DM61" s="516" t="s">
        <v>32</v>
      </c>
      <c r="DN61" s="515" t="s">
        <v>32</v>
      </c>
      <c r="DO61" s="516" t="s">
        <v>32</v>
      </c>
      <c r="DP61" s="515" t="s">
        <v>32</v>
      </c>
      <c r="DQ61" s="516" t="s">
        <v>32</v>
      </c>
      <c r="DR61" s="515" t="s">
        <v>32</v>
      </c>
      <c r="DS61" s="516" t="s">
        <v>32</v>
      </c>
      <c r="DT61" s="515" t="s">
        <v>32</v>
      </c>
      <c r="DU61" s="516" t="s">
        <v>32</v>
      </c>
      <c r="DV61" s="515" t="s">
        <v>32</v>
      </c>
      <c r="DW61" s="516" t="s">
        <v>32</v>
      </c>
      <c r="DX61" s="515" t="s">
        <v>32</v>
      </c>
      <c r="DY61" s="516" t="s">
        <v>32</v>
      </c>
      <c r="DZ61" s="515" t="s">
        <v>32</v>
      </c>
      <c r="EA61" s="516" t="s">
        <v>32</v>
      </c>
      <c r="EB61" s="515" t="s">
        <v>32</v>
      </c>
      <c r="EC61" s="516" t="s">
        <v>32</v>
      </c>
      <c r="ED61" s="515" t="s">
        <v>32</v>
      </c>
      <c r="EE61" s="516" t="s">
        <v>32</v>
      </c>
      <c r="EF61" s="515" t="s">
        <v>32</v>
      </c>
      <c r="EG61" s="516" t="s">
        <v>32</v>
      </c>
      <c r="EH61" s="515" t="s">
        <v>32</v>
      </c>
      <c r="EI61" s="516" t="s">
        <v>32</v>
      </c>
      <c r="EJ61" s="515" t="s">
        <v>32</v>
      </c>
      <c r="EK61" s="516" t="s">
        <v>32</v>
      </c>
      <c r="EL61" s="515" t="s">
        <v>32</v>
      </c>
      <c r="EM61" s="516" t="s">
        <v>32</v>
      </c>
      <c r="EN61" s="515" t="s">
        <v>32</v>
      </c>
      <c r="EO61" s="516" t="s">
        <v>32</v>
      </c>
      <c r="EP61" s="515" t="s">
        <v>32</v>
      </c>
      <c r="EQ61" s="516" t="s">
        <v>32</v>
      </c>
      <c r="ER61" s="515" t="s">
        <v>32</v>
      </c>
      <c r="ES61" s="516" t="s">
        <v>32</v>
      </c>
      <c r="ET61" s="515" t="s">
        <v>32</v>
      </c>
      <c r="EU61" s="516" t="s">
        <v>32</v>
      </c>
      <c r="EV61" s="515" t="s">
        <v>32</v>
      </c>
      <c r="EW61" s="516" t="s">
        <v>32</v>
      </c>
      <c r="EX61" s="515" t="s">
        <v>32</v>
      </c>
      <c r="EY61" s="516" t="s">
        <v>32</v>
      </c>
      <c r="EZ61" s="515" t="s">
        <v>32</v>
      </c>
      <c r="FA61" s="516" t="s">
        <v>32</v>
      </c>
      <c r="FB61" s="515" t="s">
        <v>32</v>
      </c>
      <c r="FC61" s="516" t="s">
        <v>32</v>
      </c>
      <c r="FD61" s="515" t="s">
        <v>32</v>
      </c>
      <c r="FE61" s="516" t="s">
        <v>32</v>
      </c>
      <c r="FF61" s="515" t="s">
        <v>32</v>
      </c>
      <c r="FG61" s="516" t="s">
        <v>32</v>
      </c>
      <c r="FH61" s="515" t="s">
        <v>32</v>
      </c>
      <c r="FI61" s="516" t="s">
        <v>32</v>
      </c>
      <c r="FJ61" s="515" t="s">
        <v>32</v>
      </c>
      <c r="FK61" s="516" t="s">
        <v>32</v>
      </c>
      <c r="FL61" s="515" t="s">
        <v>32</v>
      </c>
      <c r="FM61" s="516" t="s">
        <v>32</v>
      </c>
      <c r="FN61" s="515" t="s">
        <v>32</v>
      </c>
      <c r="FO61" s="516" t="s">
        <v>32</v>
      </c>
      <c r="FP61" s="515" t="s">
        <v>32</v>
      </c>
      <c r="FQ61" s="516" t="s">
        <v>32</v>
      </c>
      <c r="FR61" s="515" t="s">
        <v>32</v>
      </c>
      <c r="FS61" s="516" t="s">
        <v>32</v>
      </c>
      <c r="FT61" s="515" t="s">
        <v>32</v>
      </c>
      <c r="FU61" s="516" t="s">
        <v>32</v>
      </c>
      <c r="FV61" s="515" t="s">
        <v>32</v>
      </c>
      <c r="FW61" s="516" t="s">
        <v>32</v>
      </c>
      <c r="FX61" s="515" t="s">
        <v>32</v>
      </c>
      <c r="FY61" s="516" t="s">
        <v>32</v>
      </c>
      <c r="FZ61" s="554">
        <v>1</v>
      </c>
      <c r="GA61" s="516" t="s">
        <v>32</v>
      </c>
      <c r="GB61" s="515" t="s">
        <v>32</v>
      </c>
      <c r="GC61" s="516" t="s">
        <v>32</v>
      </c>
      <c r="GD61" s="515" t="s">
        <v>32</v>
      </c>
      <c r="GE61" s="516" t="s">
        <v>32</v>
      </c>
      <c r="GF61" s="515" t="s">
        <v>32</v>
      </c>
      <c r="GG61" s="516" t="s">
        <v>32</v>
      </c>
      <c r="GH61" s="515" t="s">
        <v>32</v>
      </c>
      <c r="GI61" s="516" t="s">
        <v>32</v>
      </c>
      <c r="GJ61" s="515" t="s">
        <v>32</v>
      </c>
      <c r="GK61" s="516" t="s">
        <v>32</v>
      </c>
      <c r="GL61" s="515" t="s">
        <v>32</v>
      </c>
      <c r="GM61" s="516" t="s">
        <v>32</v>
      </c>
      <c r="GN61" s="515" t="s">
        <v>32</v>
      </c>
      <c r="GO61" s="516" t="s">
        <v>32</v>
      </c>
      <c r="GP61" s="515" t="s">
        <v>32</v>
      </c>
      <c r="GQ61" s="516" t="s">
        <v>32</v>
      </c>
      <c r="GR61" s="515" t="s">
        <v>32</v>
      </c>
      <c r="GS61" s="516" t="s">
        <v>32</v>
      </c>
      <c r="GT61" s="515" t="s">
        <v>32</v>
      </c>
      <c r="GU61" s="516" t="s">
        <v>32</v>
      </c>
      <c r="GV61" s="515" t="s">
        <v>32</v>
      </c>
      <c r="GW61" s="516" t="s">
        <v>32</v>
      </c>
      <c r="GX61" s="515" t="s">
        <v>32</v>
      </c>
      <c r="GY61" s="516" t="s">
        <v>32</v>
      </c>
      <c r="GZ61" s="515" t="s">
        <v>32</v>
      </c>
      <c r="HA61" s="516" t="s">
        <v>32</v>
      </c>
      <c r="HB61" s="515" t="s">
        <v>32</v>
      </c>
      <c r="HC61" s="516" t="s">
        <v>32</v>
      </c>
      <c r="HD61" s="515" t="s">
        <v>32</v>
      </c>
      <c r="HE61" s="516" t="s">
        <v>32</v>
      </c>
      <c r="HF61" s="515" t="s">
        <v>32</v>
      </c>
      <c r="HG61" s="516" t="s">
        <v>32</v>
      </c>
      <c r="HH61" s="515" t="s">
        <v>32</v>
      </c>
      <c r="HI61" s="516" t="s">
        <v>32</v>
      </c>
      <c r="HJ61" s="515" t="s">
        <v>32</v>
      </c>
      <c r="HK61" s="516" t="s">
        <v>32</v>
      </c>
      <c r="HL61" s="515" t="s">
        <v>32</v>
      </c>
      <c r="HM61" s="516" t="s">
        <v>32</v>
      </c>
      <c r="HN61" s="515" t="s">
        <v>32</v>
      </c>
      <c r="HO61" s="516" t="s">
        <v>32</v>
      </c>
      <c r="HP61" s="515" t="s">
        <v>32</v>
      </c>
      <c r="HQ61" s="516" t="s">
        <v>32</v>
      </c>
      <c r="HR61" s="515" t="s">
        <v>32</v>
      </c>
      <c r="HS61" s="516" t="s">
        <v>32</v>
      </c>
      <c r="HT61" s="515" t="s">
        <v>32</v>
      </c>
      <c r="HU61" s="516" t="s">
        <v>32</v>
      </c>
      <c r="HV61" s="515" t="s">
        <v>32</v>
      </c>
      <c r="HW61" s="516" t="s">
        <v>32</v>
      </c>
      <c r="HX61" s="515" t="s">
        <v>32</v>
      </c>
      <c r="HY61" s="516" t="s">
        <v>32</v>
      </c>
      <c r="HZ61" s="515" t="s">
        <v>32</v>
      </c>
      <c r="IA61" s="516" t="s">
        <v>32</v>
      </c>
      <c r="IB61" s="515" t="s">
        <v>32</v>
      </c>
      <c r="IC61" s="516" t="s">
        <v>32</v>
      </c>
      <c r="ID61" s="515" t="s">
        <v>32</v>
      </c>
      <c r="IE61" s="516" t="s">
        <v>32</v>
      </c>
      <c r="IF61" s="515" t="s">
        <v>32</v>
      </c>
      <c r="IG61" s="516" t="s">
        <v>32</v>
      </c>
      <c r="IH61" s="515" t="s">
        <v>32</v>
      </c>
      <c r="II61" s="516" t="s">
        <v>32</v>
      </c>
      <c r="IJ61" s="421" t="s">
        <v>32</v>
      </c>
      <c r="IK61" s="516" t="s">
        <v>32</v>
      </c>
      <c r="IL61" s="515" t="s">
        <v>32</v>
      </c>
      <c r="IM61" s="516" t="s">
        <v>32</v>
      </c>
      <c r="IN61" s="421" t="s">
        <v>32</v>
      </c>
      <c r="IO61" s="516" t="s">
        <v>32</v>
      </c>
      <c r="IP61" s="515" t="s">
        <v>32</v>
      </c>
      <c r="IQ61" s="516" t="s">
        <v>32</v>
      </c>
      <c r="IR61" s="515" t="s">
        <v>32</v>
      </c>
      <c r="IS61" s="516" t="s">
        <v>32</v>
      </c>
      <c r="IT61" s="515" t="s">
        <v>32</v>
      </c>
      <c r="IU61" s="516" t="s">
        <v>32</v>
      </c>
      <c r="IV61" s="515" t="s">
        <v>32</v>
      </c>
      <c r="IW61" s="516" t="s">
        <v>32</v>
      </c>
      <c r="IX61" s="515" t="s">
        <v>32</v>
      </c>
      <c r="IY61" s="516" t="s">
        <v>32</v>
      </c>
      <c r="IZ61" s="515" t="s">
        <v>32</v>
      </c>
      <c r="JA61" s="516" t="s">
        <v>32</v>
      </c>
      <c r="JB61" s="60"/>
      <c r="JC61" s="61"/>
      <c r="JD61" s="7"/>
      <c r="JE61" s="7"/>
      <c r="JF61" s="29">
        <f t="shared" si="110"/>
        <v>21</v>
      </c>
      <c r="JG61" s="159" t="s">
        <v>285</v>
      </c>
      <c r="JH61" s="32" t="str">
        <f t="shared" si="111"/>
        <v>*</v>
      </c>
      <c r="JI61" s="33" t="str">
        <f t="shared" si="112"/>
        <v>*</v>
      </c>
      <c r="JJ61" s="32" t="str">
        <f t="shared" si="113"/>
        <v>*</v>
      </c>
      <c r="JK61" s="33" t="str">
        <f t="shared" si="114"/>
        <v>*</v>
      </c>
      <c r="JL61" s="32" t="str">
        <f t="shared" si="115"/>
        <v>*</v>
      </c>
      <c r="JM61" s="33" t="str">
        <f t="shared" si="116"/>
        <v>*</v>
      </c>
      <c r="JN61" s="32" t="str">
        <f t="shared" si="117"/>
        <v>*</v>
      </c>
      <c r="JO61" s="33" t="str">
        <f t="shared" si="118"/>
        <v>*</v>
      </c>
      <c r="JP61" s="32" t="str">
        <f t="shared" si="119"/>
        <v>*</v>
      </c>
      <c r="JQ61" s="33" t="str">
        <f t="shared" si="120"/>
        <v>*</v>
      </c>
      <c r="JR61" s="32" t="str">
        <f t="shared" si="121"/>
        <v>*</v>
      </c>
      <c r="JS61" s="33" t="str">
        <f t="shared" si="122"/>
        <v>*</v>
      </c>
      <c r="JT61" s="32" t="str">
        <f t="shared" si="123"/>
        <v>*</v>
      </c>
      <c r="JU61" s="33" t="str">
        <f t="shared" si="124"/>
        <v>*</v>
      </c>
      <c r="JV61" s="32" t="str">
        <f t="shared" si="125"/>
        <v>*</v>
      </c>
      <c r="JW61" s="33" t="str">
        <f t="shared" si="126"/>
        <v>*</v>
      </c>
      <c r="JX61" s="32" t="str">
        <f t="shared" si="127"/>
        <v xml:space="preserve">خوشروزاده- </v>
      </c>
      <c r="JY61" s="33" t="str">
        <f t="shared" si="128"/>
        <v>*</v>
      </c>
      <c r="JZ61" s="32" t="str">
        <f t="shared" si="129"/>
        <v>*</v>
      </c>
      <c r="KA61" s="33" t="str">
        <f t="shared" si="130"/>
        <v>*</v>
      </c>
      <c r="KB61" s="32" t="str">
        <f t="shared" si="131"/>
        <v>*</v>
      </c>
      <c r="KC61" s="33" t="str">
        <f t="shared" si="132"/>
        <v>*</v>
      </c>
      <c r="KD61" s="32" t="str">
        <f t="shared" si="133"/>
        <v>*</v>
      </c>
      <c r="KE61" s="33" t="str">
        <f t="shared" si="134"/>
        <v>*</v>
      </c>
      <c r="KF61" s="32" t="str">
        <f t="shared" si="135"/>
        <v>*</v>
      </c>
      <c r="KG61" s="33" t="str">
        <f t="shared" si="136"/>
        <v>*</v>
      </c>
      <c r="KH61" s="32" t="str">
        <f t="shared" si="137"/>
        <v>*</v>
      </c>
      <c r="KI61" s="33" t="str">
        <f t="shared" si="138"/>
        <v>*</v>
      </c>
      <c r="KJ61" s="32" t="str">
        <f t="shared" si="139"/>
        <v>*</v>
      </c>
      <c r="KK61" s="33" t="str">
        <f t="shared" si="140"/>
        <v>*</v>
      </c>
      <c r="KL61" s="32" t="str">
        <f t="shared" si="141"/>
        <v>*</v>
      </c>
      <c r="KM61" s="33" t="str">
        <f t="shared" si="142"/>
        <v>*</v>
      </c>
      <c r="KN61" s="32" t="str">
        <f t="shared" si="143"/>
        <v xml:space="preserve">حبیبی - </v>
      </c>
      <c r="KO61" s="33" t="str">
        <f t="shared" si="144"/>
        <v>حبیبی -</v>
      </c>
      <c r="KP61" s="32" t="str">
        <f t="shared" si="145"/>
        <v>*</v>
      </c>
      <c r="KQ61" s="33" t="str">
        <f t="shared" si="146"/>
        <v>*</v>
      </c>
      <c r="KR61" s="32" t="str">
        <f t="shared" si="147"/>
        <v xml:space="preserve">خورسند - </v>
      </c>
      <c r="KS61" s="33" t="str">
        <f t="shared" si="148"/>
        <v>*</v>
      </c>
      <c r="KT61" s="32" t="str">
        <f t="shared" si="149"/>
        <v>*</v>
      </c>
      <c r="KU61" s="33" t="str">
        <f t="shared" si="150"/>
        <v>*</v>
      </c>
      <c r="KV61" s="32" t="str">
        <f t="shared" si="151"/>
        <v>*</v>
      </c>
      <c r="KW61" s="33" t="str">
        <f t="shared" si="152"/>
        <v>*</v>
      </c>
      <c r="KX61" s="32" t="str">
        <f t="shared" si="153"/>
        <v>*</v>
      </c>
      <c r="KY61" s="32" t="str">
        <f t="shared" si="154"/>
        <v>*</v>
      </c>
      <c r="KZ61" s="32" t="str">
        <f t="shared" si="155"/>
        <v>*</v>
      </c>
      <c r="LA61" s="32" t="str">
        <f t="shared" si="156"/>
        <v>*</v>
      </c>
      <c r="LB61" s="20" t="str">
        <f t="shared" si="157"/>
        <v>*</v>
      </c>
      <c r="LC61" s="33" t="str">
        <f t="shared" si="158"/>
        <v>*</v>
      </c>
      <c r="LD61" s="20" t="str">
        <f t="shared" si="159"/>
        <v>*</v>
      </c>
      <c r="LE61" s="33" t="str">
        <f t="shared" si="160"/>
        <v>*</v>
      </c>
      <c r="LF61" s="20" t="str">
        <f t="shared" si="161"/>
        <v>*</v>
      </c>
      <c r="LG61" s="20" t="str">
        <f t="shared" si="162"/>
        <v>*</v>
      </c>
      <c r="LH61" s="20" t="str">
        <f t="shared" si="163"/>
        <v>*</v>
      </c>
      <c r="LI61" s="33" t="str">
        <f t="shared" si="164"/>
        <v>*</v>
      </c>
      <c r="LJ61" s="20" t="str">
        <f t="shared" si="332"/>
        <v>*</v>
      </c>
      <c r="LK61" s="33" t="str">
        <f t="shared" si="333"/>
        <v>*</v>
      </c>
      <c r="LL61" s="20" t="str">
        <f t="shared" si="167"/>
        <v>*</v>
      </c>
      <c r="LM61" s="33" t="str">
        <f t="shared" si="168"/>
        <v>*</v>
      </c>
      <c r="LN61" s="20" t="str">
        <f t="shared" si="169"/>
        <v>*</v>
      </c>
      <c r="LO61" s="33" t="str">
        <f t="shared" si="170"/>
        <v>*</v>
      </c>
      <c r="LP61" s="20" t="str">
        <f t="shared" si="171"/>
        <v>*</v>
      </c>
      <c r="LQ61" s="20" t="str">
        <f t="shared" si="172"/>
        <v>*</v>
      </c>
      <c r="LR61" s="20" t="str">
        <f t="shared" si="173"/>
        <v>*</v>
      </c>
      <c r="LS61" s="20" t="str">
        <f t="shared" si="174"/>
        <v>*</v>
      </c>
      <c r="LT61" s="20" t="str">
        <f t="shared" si="175"/>
        <v>*</v>
      </c>
      <c r="LU61" s="20" t="str">
        <f t="shared" si="176"/>
        <v>*</v>
      </c>
      <c r="LV61" s="20" t="str">
        <f t="shared" si="177"/>
        <v>*</v>
      </c>
      <c r="LW61" s="20" t="str">
        <f t="shared" si="178"/>
        <v>*</v>
      </c>
      <c r="LX61" s="20" t="str">
        <f t="shared" si="179"/>
        <v>*</v>
      </c>
      <c r="LY61" s="20" t="str">
        <f t="shared" si="180"/>
        <v>*</v>
      </c>
      <c r="LZ61" s="20" t="str">
        <f t="shared" si="181"/>
        <v>*</v>
      </c>
      <c r="MA61" s="33" t="str">
        <f t="shared" si="182"/>
        <v>*</v>
      </c>
      <c r="MB61" s="20" t="str">
        <f t="shared" si="183"/>
        <v>*</v>
      </c>
      <c r="MC61" s="33" t="str">
        <f t="shared" si="184"/>
        <v>*</v>
      </c>
      <c r="MD61" s="20" t="str">
        <f t="shared" si="185"/>
        <v>*</v>
      </c>
      <c r="ME61" s="33" t="str">
        <f t="shared" si="186"/>
        <v>*</v>
      </c>
      <c r="MF61" s="20" t="str">
        <f t="shared" si="187"/>
        <v>*</v>
      </c>
      <c r="MG61" s="33" t="str">
        <f t="shared" si="188"/>
        <v>*</v>
      </c>
      <c r="MH61" s="20" t="str">
        <f t="shared" si="189"/>
        <v>*</v>
      </c>
      <c r="MI61" s="33" t="str">
        <f t="shared" si="190"/>
        <v>*</v>
      </c>
      <c r="MJ61" s="20" t="str">
        <f t="shared" si="191"/>
        <v>*</v>
      </c>
      <c r="MK61" s="33" t="str">
        <f t="shared" si="192"/>
        <v>*</v>
      </c>
      <c r="ML61" s="20" t="str">
        <f t="shared" si="193"/>
        <v>*</v>
      </c>
      <c r="MM61" s="33" t="str">
        <f t="shared" si="194"/>
        <v>*</v>
      </c>
      <c r="MN61" s="20" t="str">
        <f t="shared" si="195"/>
        <v>*</v>
      </c>
      <c r="MO61" s="33" t="str">
        <f t="shared" si="196"/>
        <v>*</v>
      </c>
      <c r="MP61" s="20" t="str">
        <f t="shared" si="197"/>
        <v>*</v>
      </c>
      <c r="MQ61" s="33" t="str">
        <f t="shared" si="198"/>
        <v>*</v>
      </c>
      <c r="MR61" s="20" t="str">
        <f t="shared" si="199"/>
        <v>*</v>
      </c>
      <c r="MS61" s="33" t="str">
        <f t="shared" si="200"/>
        <v>*</v>
      </c>
      <c r="MT61" s="20" t="str">
        <f t="shared" si="201"/>
        <v>*</v>
      </c>
      <c r="MU61" s="33" t="str">
        <f t="shared" si="202"/>
        <v>*</v>
      </c>
      <c r="MV61" s="175" t="str">
        <f t="shared" si="203"/>
        <v>*</v>
      </c>
      <c r="MW61" s="176" t="str">
        <f t="shared" si="204"/>
        <v>*</v>
      </c>
      <c r="MX61" s="175" t="str">
        <f t="shared" si="205"/>
        <v>*</v>
      </c>
      <c r="MY61" s="176" t="str">
        <f t="shared" si="206"/>
        <v>*</v>
      </c>
      <c r="MZ61" s="175" t="str">
        <f t="shared" si="305"/>
        <v>*</v>
      </c>
      <c r="NA61" s="175" t="str">
        <f t="shared" si="306"/>
        <v>*</v>
      </c>
      <c r="NB61" s="175" t="str">
        <f t="shared" si="307"/>
        <v>*</v>
      </c>
      <c r="NC61" s="175" t="str">
        <f t="shared" si="308"/>
        <v>*</v>
      </c>
      <c r="ND61" s="176" t="str">
        <f t="shared" si="309"/>
        <v>*</v>
      </c>
      <c r="NE61" s="176" t="str">
        <f t="shared" si="310"/>
        <v>*</v>
      </c>
      <c r="NF61" s="176" t="str">
        <f t="shared" si="311"/>
        <v>*</v>
      </c>
      <c r="NG61" s="176" t="str">
        <f t="shared" si="312"/>
        <v>*</v>
      </c>
      <c r="NH61" s="175" t="str">
        <f t="shared" si="209"/>
        <v>*</v>
      </c>
      <c r="NI61" s="176" t="str">
        <f t="shared" si="210"/>
        <v>*</v>
      </c>
      <c r="NJ61" s="175" t="str">
        <f t="shared" si="211"/>
        <v>*</v>
      </c>
      <c r="NK61" s="176" t="str">
        <f t="shared" si="212"/>
        <v>*</v>
      </c>
      <c r="NL61" s="175" t="str">
        <f t="shared" si="213"/>
        <v>*</v>
      </c>
      <c r="NM61" s="176" t="str">
        <f t="shared" si="214"/>
        <v>*</v>
      </c>
      <c r="NN61" s="175" t="str">
        <f t="shared" si="215"/>
        <v>*</v>
      </c>
      <c r="NO61" s="176" t="str">
        <f t="shared" si="216"/>
        <v>*</v>
      </c>
      <c r="NP61" s="175" t="str">
        <f t="shared" si="217"/>
        <v>*</v>
      </c>
      <c r="NQ61" s="176" t="str">
        <f t="shared" si="218"/>
        <v>*</v>
      </c>
      <c r="NR61" s="175" t="str">
        <f t="shared" si="219"/>
        <v>*</v>
      </c>
      <c r="NS61" s="176" t="str">
        <f t="shared" si="220"/>
        <v>*</v>
      </c>
      <c r="NT61" s="175" t="str">
        <f t="shared" si="221"/>
        <v>*</v>
      </c>
      <c r="NU61" s="176" t="str">
        <f t="shared" si="222"/>
        <v>*</v>
      </c>
      <c r="NV61" s="175" t="str">
        <f t="shared" si="223"/>
        <v>*</v>
      </c>
      <c r="NW61" s="176" t="str">
        <f t="shared" si="224"/>
        <v>*</v>
      </c>
      <c r="NX61" s="175" t="str">
        <f t="shared" si="225"/>
        <v>*</v>
      </c>
      <c r="NY61" s="176" t="str">
        <f t="shared" si="226"/>
        <v>*</v>
      </c>
      <c r="NZ61" s="175" t="str">
        <f t="shared" si="227"/>
        <v>*</v>
      </c>
      <c r="OA61" s="176" t="str">
        <f t="shared" si="228"/>
        <v>*</v>
      </c>
      <c r="OB61" s="175" t="str">
        <f t="shared" si="229"/>
        <v>محبوبی-</v>
      </c>
      <c r="OC61" s="175" t="str">
        <f t="shared" si="313"/>
        <v>*</v>
      </c>
      <c r="OD61" s="175" t="str">
        <f t="shared" si="230"/>
        <v>*</v>
      </c>
      <c r="OE61" s="175" t="str">
        <f t="shared" si="231"/>
        <v>*</v>
      </c>
      <c r="OF61" s="175" t="str">
        <f t="shared" si="232"/>
        <v>*</v>
      </c>
      <c r="OG61" s="176" t="str">
        <f t="shared" si="233"/>
        <v>*</v>
      </c>
      <c r="OH61" s="175" t="str">
        <f t="shared" si="234"/>
        <v>*</v>
      </c>
      <c r="OI61" s="176" t="str">
        <f t="shared" si="235"/>
        <v>*</v>
      </c>
      <c r="OJ61" s="175" t="str">
        <f t="shared" si="236"/>
        <v>*</v>
      </c>
      <c r="OK61" s="176" t="str">
        <f t="shared" si="314"/>
        <v>*</v>
      </c>
      <c r="OL61" s="175" t="str">
        <f t="shared" si="315"/>
        <v>*</v>
      </c>
      <c r="OM61" s="176" t="str">
        <f t="shared" si="316"/>
        <v>*</v>
      </c>
      <c r="ON61" s="175" t="str">
        <f t="shared" si="317"/>
        <v>*</v>
      </c>
      <c r="OO61" s="176" t="str">
        <f t="shared" si="318"/>
        <v>*</v>
      </c>
      <c r="OP61" s="175" t="str">
        <f t="shared" si="319"/>
        <v>*</v>
      </c>
      <c r="OQ61" s="176" t="str">
        <f t="shared" si="320"/>
        <v>*</v>
      </c>
      <c r="OR61" s="29">
        <f t="shared" si="239"/>
        <v>21</v>
      </c>
      <c r="OS61" s="30" t="str">
        <f t="shared" si="329"/>
        <v>شنبه</v>
      </c>
      <c r="OT61" s="20" t="str">
        <f t="shared" si="321"/>
        <v>*</v>
      </c>
      <c r="OU61" s="20" t="str">
        <f t="shared" si="322"/>
        <v>*</v>
      </c>
      <c r="OV61" s="20" t="str">
        <f t="shared" si="323"/>
        <v>*</v>
      </c>
      <c r="OW61" s="20" t="str">
        <f t="shared" si="324"/>
        <v>*</v>
      </c>
      <c r="OX61" s="20" t="str">
        <f t="shared" si="325"/>
        <v>*</v>
      </c>
      <c r="OY61" s="20" t="str">
        <f t="shared" si="328"/>
        <v>*</v>
      </c>
      <c r="OZ61" s="20" t="str">
        <f t="shared" si="326"/>
        <v>*</v>
      </c>
      <c r="PA61" s="20" t="str">
        <f t="shared" si="327"/>
        <v>*</v>
      </c>
      <c r="PB61" s="20" t="str">
        <f t="shared" si="242"/>
        <v>*</v>
      </c>
      <c r="PC61" s="33" t="str">
        <f t="shared" si="243"/>
        <v>*</v>
      </c>
      <c r="PD61" s="20" t="str">
        <f t="shared" si="244"/>
        <v>*</v>
      </c>
      <c r="PE61" s="33" t="str">
        <f t="shared" si="245"/>
        <v>*</v>
      </c>
      <c r="PF61" s="20" t="str">
        <f t="shared" si="246"/>
        <v>*</v>
      </c>
      <c r="PG61" s="33" t="str">
        <f t="shared" si="247"/>
        <v>*</v>
      </c>
      <c r="PH61" s="20" t="str">
        <f t="shared" si="248"/>
        <v>*</v>
      </c>
      <c r="PI61" s="33" t="str">
        <f t="shared" si="249"/>
        <v>*</v>
      </c>
      <c r="PJ61" s="20" t="str">
        <f t="shared" si="250"/>
        <v>*</v>
      </c>
      <c r="PK61" s="33" t="str">
        <f t="shared" si="251"/>
        <v>*</v>
      </c>
      <c r="PL61" s="20" t="str">
        <f t="shared" si="252"/>
        <v>*</v>
      </c>
      <c r="PM61" s="33" t="str">
        <f t="shared" si="253"/>
        <v>*</v>
      </c>
      <c r="PN61" s="20" t="str">
        <f t="shared" si="254"/>
        <v>*</v>
      </c>
      <c r="PO61" s="33" t="str">
        <f t="shared" si="255"/>
        <v>*</v>
      </c>
      <c r="PP61" s="20" t="str">
        <f t="shared" si="256"/>
        <v>*</v>
      </c>
      <c r="PQ61" s="33" t="str">
        <f t="shared" si="257"/>
        <v>*</v>
      </c>
      <c r="PR61" s="20" t="str">
        <f t="shared" si="258"/>
        <v>*</v>
      </c>
      <c r="PS61" s="33" t="str">
        <f t="shared" si="259"/>
        <v>*</v>
      </c>
      <c r="PT61" s="20" t="str">
        <f t="shared" si="260"/>
        <v>*</v>
      </c>
      <c r="PU61" s="33" t="str">
        <f t="shared" si="261"/>
        <v>*</v>
      </c>
      <c r="PV61" s="20" t="str">
        <f t="shared" si="262"/>
        <v>*</v>
      </c>
      <c r="PW61" s="33" t="str">
        <f t="shared" si="263"/>
        <v>*</v>
      </c>
      <c r="PX61" s="20" t="str">
        <f t="shared" si="264"/>
        <v>*</v>
      </c>
      <c r="PY61" s="33" t="str">
        <f t="shared" si="265"/>
        <v>*</v>
      </c>
      <c r="PZ61" s="20" t="str">
        <f t="shared" si="266"/>
        <v>*</v>
      </c>
      <c r="QA61" s="33" t="str">
        <f t="shared" si="267"/>
        <v>*</v>
      </c>
      <c r="QB61" s="20" t="str">
        <f t="shared" si="268"/>
        <v>*</v>
      </c>
      <c r="QC61" s="33" t="str">
        <f t="shared" si="269"/>
        <v>*</v>
      </c>
      <c r="QD61" s="20" t="str">
        <f t="shared" si="270"/>
        <v>*</v>
      </c>
      <c r="QE61" s="33" t="str">
        <f t="shared" si="271"/>
        <v>*</v>
      </c>
      <c r="QF61" s="20" t="str">
        <f t="shared" si="272"/>
        <v>*</v>
      </c>
      <c r="QG61" s="33" t="str">
        <f t="shared" si="273"/>
        <v>*</v>
      </c>
      <c r="QH61" s="20" t="str">
        <f t="shared" si="274"/>
        <v>*</v>
      </c>
      <c r="QI61" s="33" t="str">
        <f t="shared" si="275"/>
        <v>*</v>
      </c>
      <c r="QJ61" s="20" t="str">
        <f t="shared" si="276"/>
        <v>*</v>
      </c>
      <c r="QK61" s="33" t="str">
        <f t="shared" si="277"/>
        <v>*</v>
      </c>
      <c r="QL61" s="20" t="str">
        <f t="shared" si="278"/>
        <v>*</v>
      </c>
      <c r="QM61" s="33" t="str">
        <f t="shared" si="279"/>
        <v>*</v>
      </c>
      <c r="QN61" s="20" t="str">
        <f t="shared" si="280"/>
        <v>*</v>
      </c>
      <c r="QO61" s="33" t="str">
        <f t="shared" si="281"/>
        <v>*</v>
      </c>
      <c r="QP61" s="20" t="str">
        <f t="shared" si="282"/>
        <v>*</v>
      </c>
      <c r="QQ61" s="33" t="str">
        <f t="shared" si="283"/>
        <v>*</v>
      </c>
      <c r="QR61" s="20" t="str">
        <f t="shared" si="284"/>
        <v>*</v>
      </c>
      <c r="QS61" s="33" t="str">
        <f t="shared" si="285"/>
        <v>*</v>
      </c>
      <c r="QT61" s="20" t="str">
        <f t="shared" si="286"/>
        <v>*</v>
      </c>
      <c r="QU61" s="33" t="str">
        <f t="shared" si="287"/>
        <v>*</v>
      </c>
      <c r="QV61" s="20" t="str">
        <f t="shared" si="288"/>
        <v>*</v>
      </c>
      <c r="QW61" s="33" t="str">
        <f t="shared" si="289"/>
        <v>*</v>
      </c>
      <c r="QX61" s="21" t="str">
        <f t="shared" si="290"/>
        <v>*</v>
      </c>
      <c r="QY61" s="21" t="str">
        <f t="shared" si="291"/>
        <v>*</v>
      </c>
      <c r="QZ61" s="20" t="str">
        <f t="shared" si="292"/>
        <v>*</v>
      </c>
      <c r="RA61" s="33" t="str">
        <f t="shared" si="293"/>
        <v>*</v>
      </c>
      <c r="RB61" s="33"/>
      <c r="RC61" s="7"/>
      <c r="RD61" s="337">
        <f t="shared" si="294"/>
        <v>21</v>
      </c>
      <c r="RE61" s="30" t="str">
        <f t="shared" si="330"/>
        <v>شنبه</v>
      </c>
      <c r="RF61" s="63" t="s">
        <v>33</v>
      </c>
      <c r="RG61" s="118" t="str">
        <f t="shared" si="295"/>
        <v>********خوشروزاده- *******حبیبی - *خورسند - ****************************محبوبی-*********</v>
      </c>
      <c r="RH61" s="119"/>
      <c r="RI61" s="120">
        <v>21</v>
      </c>
      <c r="RJ61" s="121" t="str">
        <f t="shared" si="296"/>
        <v>****************حبیبی -****************************************</v>
      </c>
      <c r="RK61" s="104"/>
      <c r="RL61" s="337">
        <v>21</v>
      </c>
      <c r="RM61" s="29">
        <f t="shared" si="297"/>
        <v>21</v>
      </c>
      <c r="RN61" s="30" t="str">
        <f t="shared" si="331"/>
        <v>شنبه</v>
      </c>
      <c r="RO61" s="729" t="str">
        <f t="shared" si="298"/>
        <v>*************************************</v>
      </c>
      <c r="RP61" s="731"/>
      <c r="RQ61" s="64" t="s">
        <v>34</v>
      </c>
      <c r="RR61" s="729" t="str">
        <f t="shared" si="299"/>
        <v>**************************************</v>
      </c>
      <c r="RS61" s="730"/>
      <c r="RT61" s="1"/>
      <c r="RU61" s="1"/>
      <c r="RV61" s="29">
        <f t="shared" si="300"/>
        <v>21</v>
      </c>
      <c r="RW61" s="30" t="str">
        <f t="shared" si="301"/>
        <v>شنبه</v>
      </c>
      <c r="RX61" s="764" t="str">
        <f t="shared" si="302"/>
        <v>***************************************</v>
      </c>
      <c r="RY61" s="731"/>
      <c r="RZ61" s="64"/>
      <c r="SA61" s="729" t="str">
        <f t="shared" si="303"/>
        <v>***********************************</v>
      </c>
      <c r="SB61" s="730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</row>
    <row r="62" spans="1:507" s="2" customFormat="1" ht="71.25" customHeight="1" thickTop="1" thickBot="1">
      <c r="A62" s="385" t="s">
        <v>205</v>
      </c>
      <c r="B62" s="386" t="s">
        <v>209</v>
      </c>
      <c r="C62" s="387"/>
      <c r="D62" s="388"/>
      <c r="E62" s="318" t="s">
        <v>119</v>
      </c>
      <c r="F62" s="331" t="s">
        <v>156</v>
      </c>
      <c r="G62" s="572" t="s">
        <v>194</v>
      </c>
      <c r="H62" s="573"/>
      <c r="I62" s="573"/>
      <c r="J62" s="574"/>
      <c r="K62" s="583" t="s">
        <v>186</v>
      </c>
      <c r="L62" s="583"/>
      <c r="M62" s="583"/>
      <c r="N62" s="595" t="s">
        <v>195</v>
      </c>
      <c r="O62" s="595"/>
      <c r="P62" s="595"/>
      <c r="Q62" s="595" t="s">
        <v>196</v>
      </c>
      <c r="R62" s="595"/>
      <c r="S62" s="596"/>
      <c r="T62" s="592" t="s">
        <v>203</v>
      </c>
      <c r="U62" s="593"/>
      <c r="V62" s="593"/>
      <c r="W62" s="594"/>
      <c r="X62" s="589" t="s">
        <v>200</v>
      </c>
      <c r="Y62" s="590"/>
      <c r="Z62" s="590"/>
      <c r="AA62" s="590"/>
      <c r="AB62" s="591"/>
      <c r="AC62" s="603" t="str">
        <f>RO47</f>
        <v>************************************جعفری-</v>
      </c>
      <c r="AD62" s="603"/>
      <c r="AE62" s="603"/>
      <c r="AF62" s="603"/>
      <c r="AG62" s="603"/>
      <c r="AH62" s="603"/>
      <c r="AI62" s="604"/>
      <c r="AJ62" s="605"/>
      <c r="AK62" s="605"/>
      <c r="AL62" s="605"/>
      <c r="AM62" s="605"/>
      <c r="AN62" s="605"/>
      <c r="AO62" s="605"/>
      <c r="AP62" s="605"/>
      <c r="AQ62" s="605"/>
      <c r="AR62" s="606"/>
      <c r="AS62" s="617"/>
      <c r="AT62" s="618"/>
      <c r="AU62" s="618"/>
      <c r="AV62" s="618"/>
      <c r="AW62" s="618"/>
      <c r="AX62" s="619"/>
      <c r="AY62" s="1"/>
      <c r="AZ62" s="1"/>
      <c r="BA62" s="1"/>
      <c r="BB62" s="29">
        <f t="shared" si="304"/>
        <v>22</v>
      </c>
      <c r="BC62" s="159" t="s">
        <v>40</v>
      </c>
      <c r="BD62" s="515" t="s">
        <v>32</v>
      </c>
      <c r="BE62" s="516" t="s">
        <v>32</v>
      </c>
      <c r="BF62" s="515">
        <v>1</v>
      </c>
      <c r="BG62" s="516" t="s">
        <v>32</v>
      </c>
      <c r="BH62" s="515" t="s">
        <v>32</v>
      </c>
      <c r="BI62" s="516" t="s">
        <v>32</v>
      </c>
      <c r="BJ62" s="515" t="s">
        <v>32</v>
      </c>
      <c r="BK62" s="516" t="s">
        <v>32</v>
      </c>
      <c r="BL62" s="515" t="s">
        <v>32</v>
      </c>
      <c r="BM62" s="516" t="s">
        <v>32</v>
      </c>
      <c r="BN62" s="515" t="s">
        <v>32</v>
      </c>
      <c r="BO62" s="516" t="s">
        <v>32</v>
      </c>
      <c r="BP62" s="515" t="s">
        <v>32</v>
      </c>
      <c r="BQ62" s="516" t="s">
        <v>32</v>
      </c>
      <c r="BR62" s="515" t="s">
        <v>32</v>
      </c>
      <c r="BS62" s="516" t="s">
        <v>32</v>
      </c>
      <c r="BT62" s="515">
        <v>1</v>
      </c>
      <c r="BU62" s="516" t="s">
        <v>32</v>
      </c>
      <c r="BV62" s="515" t="s">
        <v>32</v>
      </c>
      <c r="BW62" s="516" t="s">
        <v>32</v>
      </c>
      <c r="BX62" s="515" t="s">
        <v>32</v>
      </c>
      <c r="BY62" s="516" t="s">
        <v>32</v>
      </c>
      <c r="BZ62" s="515" t="s">
        <v>32</v>
      </c>
      <c r="CA62" s="516" t="s">
        <v>32</v>
      </c>
      <c r="CB62" s="515" t="s">
        <v>32</v>
      </c>
      <c r="CC62" s="516" t="s">
        <v>32</v>
      </c>
      <c r="CD62" s="515" t="s">
        <v>32</v>
      </c>
      <c r="CE62" s="516" t="s">
        <v>32</v>
      </c>
      <c r="CF62" s="515">
        <v>1</v>
      </c>
      <c r="CG62" s="516" t="s">
        <v>32</v>
      </c>
      <c r="CH62" s="515" t="s">
        <v>32</v>
      </c>
      <c r="CI62" s="516" t="s">
        <v>32</v>
      </c>
      <c r="CJ62" s="515">
        <v>1</v>
      </c>
      <c r="CK62" s="516">
        <v>1</v>
      </c>
      <c r="CL62" s="515" t="s">
        <v>32</v>
      </c>
      <c r="CM62" s="516" t="s">
        <v>32</v>
      </c>
      <c r="CN62" s="515" t="s">
        <v>32</v>
      </c>
      <c r="CO62" s="516" t="s">
        <v>32</v>
      </c>
      <c r="CP62" s="515" t="s">
        <v>32</v>
      </c>
      <c r="CQ62" s="516" t="s">
        <v>32</v>
      </c>
      <c r="CR62" s="515" t="s">
        <v>32</v>
      </c>
      <c r="CS62" s="516" t="s">
        <v>32</v>
      </c>
      <c r="CT62" s="515" t="s">
        <v>32</v>
      </c>
      <c r="CU62" s="516" t="s">
        <v>32</v>
      </c>
      <c r="CV62" s="515" t="s">
        <v>32</v>
      </c>
      <c r="CW62" s="516" t="s">
        <v>32</v>
      </c>
      <c r="CX62" s="515" t="s">
        <v>32</v>
      </c>
      <c r="CY62" s="516" t="s">
        <v>32</v>
      </c>
      <c r="CZ62" s="515" t="s">
        <v>32</v>
      </c>
      <c r="DA62" s="516" t="s">
        <v>32</v>
      </c>
      <c r="DB62" s="515" t="s">
        <v>32</v>
      </c>
      <c r="DC62" s="516" t="s">
        <v>32</v>
      </c>
      <c r="DD62" s="515" t="s">
        <v>32</v>
      </c>
      <c r="DE62" s="516" t="s">
        <v>32</v>
      </c>
      <c r="DF62" s="515" t="s">
        <v>32</v>
      </c>
      <c r="DG62" s="516" t="s">
        <v>32</v>
      </c>
      <c r="DH62" s="515" t="s">
        <v>32</v>
      </c>
      <c r="DI62" s="516" t="s">
        <v>32</v>
      </c>
      <c r="DJ62" s="515" t="s">
        <v>32</v>
      </c>
      <c r="DK62" s="516" t="s">
        <v>32</v>
      </c>
      <c r="DL62" s="515" t="s">
        <v>32</v>
      </c>
      <c r="DM62" s="516" t="s">
        <v>32</v>
      </c>
      <c r="DN62" s="515" t="s">
        <v>32</v>
      </c>
      <c r="DO62" s="516" t="s">
        <v>32</v>
      </c>
      <c r="DP62" s="515" t="s">
        <v>32</v>
      </c>
      <c r="DQ62" s="516" t="s">
        <v>32</v>
      </c>
      <c r="DR62" s="515" t="s">
        <v>32</v>
      </c>
      <c r="DS62" s="516" t="s">
        <v>32</v>
      </c>
      <c r="DT62" s="515" t="s">
        <v>32</v>
      </c>
      <c r="DU62" s="516" t="s">
        <v>32</v>
      </c>
      <c r="DV62" s="515" t="s">
        <v>32</v>
      </c>
      <c r="DW62" s="516" t="s">
        <v>32</v>
      </c>
      <c r="DX62" s="515" t="s">
        <v>32</v>
      </c>
      <c r="DY62" s="516" t="s">
        <v>32</v>
      </c>
      <c r="DZ62" s="515">
        <v>1</v>
      </c>
      <c r="EA62" s="516" t="s">
        <v>32</v>
      </c>
      <c r="EB62" s="515" t="s">
        <v>32</v>
      </c>
      <c r="EC62" s="516" t="s">
        <v>32</v>
      </c>
      <c r="ED62" s="515" t="s">
        <v>32</v>
      </c>
      <c r="EE62" s="516" t="s">
        <v>32</v>
      </c>
      <c r="EF62" s="515" t="s">
        <v>32</v>
      </c>
      <c r="EG62" s="516" t="s">
        <v>32</v>
      </c>
      <c r="EH62" s="515" t="s">
        <v>32</v>
      </c>
      <c r="EI62" s="516" t="s">
        <v>32</v>
      </c>
      <c r="EJ62" s="515" t="s">
        <v>32</v>
      </c>
      <c r="EK62" s="516" t="s">
        <v>32</v>
      </c>
      <c r="EL62" s="515" t="s">
        <v>32</v>
      </c>
      <c r="EM62" s="516" t="s">
        <v>32</v>
      </c>
      <c r="EN62" s="515" t="s">
        <v>32</v>
      </c>
      <c r="EO62" s="516" t="s">
        <v>32</v>
      </c>
      <c r="EP62" s="515" t="s">
        <v>32</v>
      </c>
      <c r="EQ62" s="516" t="s">
        <v>32</v>
      </c>
      <c r="ER62" s="515" t="s">
        <v>32</v>
      </c>
      <c r="ES62" s="516" t="s">
        <v>32</v>
      </c>
      <c r="ET62" s="515" t="s">
        <v>32</v>
      </c>
      <c r="EU62" s="516" t="s">
        <v>32</v>
      </c>
      <c r="EV62" s="515" t="s">
        <v>32</v>
      </c>
      <c r="EW62" s="516" t="s">
        <v>32</v>
      </c>
      <c r="EX62" s="515">
        <v>1</v>
      </c>
      <c r="EY62" s="516" t="s">
        <v>32</v>
      </c>
      <c r="EZ62" s="515" t="s">
        <v>32</v>
      </c>
      <c r="FA62" s="516" t="s">
        <v>32</v>
      </c>
      <c r="FB62" s="515" t="s">
        <v>32</v>
      </c>
      <c r="FC62" s="516" t="s">
        <v>32</v>
      </c>
      <c r="FD62" s="515" t="s">
        <v>32</v>
      </c>
      <c r="FE62" s="516" t="s">
        <v>32</v>
      </c>
      <c r="FF62" s="515" t="s">
        <v>32</v>
      </c>
      <c r="FG62" s="516" t="s">
        <v>32</v>
      </c>
      <c r="FH62" s="515" t="s">
        <v>32</v>
      </c>
      <c r="FI62" s="516" t="s">
        <v>32</v>
      </c>
      <c r="FJ62" s="515" t="s">
        <v>32</v>
      </c>
      <c r="FK62" s="516" t="s">
        <v>32</v>
      </c>
      <c r="FL62" s="515" t="s">
        <v>32</v>
      </c>
      <c r="FM62" s="516" t="s">
        <v>32</v>
      </c>
      <c r="FN62" s="515" t="s">
        <v>32</v>
      </c>
      <c r="FO62" s="516" t="s">
        <v>32</v>
      </c>
      <c r="FP62" s="515" t="s">
        <v>32</v>
      </c>
      <c r="FQ62" s="516" t="s">
        <v>32</v>
      </c>
      <c r="FR62" s="515" t="s">
        <v>32</v>
      </c>
      <c r="FS62" s="516" t="s">
        <v>32</v>
      </c>
      <c r="FT62" s="515" t="s">
        <v>32</v>
      </c>
      <c r="FU62" s="516" t="s">
        <v>32</v>
      </c>
      <c r="FV62" s="515" t="s">
        <v>32</v>
      </c>
      <c r="FW62" s="516" t="s">
        <v>32</v>
      </c>
      <c r="FX62" s="515" t="s">
        <v>32</v>
      </c>
      <c r="FY62" s="516" t="s">
        <v>32</v>
      </c>
      <c r="FZ62" s="554">
        <v>1</v>
      </c>
      <c r="GA62" s="516" t="s">
        <v>32</v>
      </c>
      <c r="GB62" s="515" t="s">
        <v>32</v>
      </c>
      <c r="GC62" s="516" t="s">
        <v>32</v>
      </c>
      <c r="GD62" s="515" t="s">
        <v>32</v>
      </c>
      <c r="GE62" s="516" t="s">
        <v>32</v>
      </c>
      <c r="GF62" s="515" t="s">
        <v>32</v>
      </c>
      <c r="GG62" s="516" t="s">
        <v>32</v>
      </c>
      <c r="GH62" s="515" t="s">
        <v>32</v>
      </c>
      <c r="GI62" s="516" t="s">
        <v>32</v>
      </c>
      <c r="GJ62" s="515" t="s">
        <v>32</v>
      </c>
      <c r="GK62" s="516" t="s">
        <v>32</v>
      </c>
      <c r="GL62" s="515" t="s">
        <v>32</v>
      </c>
      <c r="GM62" s="516" t="s">
        <v>32</v>
      </c>
      <c r="GN62" s="515" t="s">
        <v>32</v>
      </c>
      <c r="GO62" s="516" t="s">
        <v>32</v>
      </c>
      <c r="GP62" s="515" t="s">
        <v>32</v>
      </c>
      <c r="GQ62" s="516" t="s">
        <v>32</v>
      </c>
      <c r="GR62" s="515" t="s">
        <v>32</v>
      </c>
      <c r="GS62" s="516" t="s">
        <v>32</v>
      </c>
      <c r="GT62" s="515" t="s">
        <v>32</v>
      </c>
      <c r="GU62" s="516" t="s">
        <v>32</v>
      </c>
      <c r="GV62" s="515" t="s">
        <v>32</v>
      </c>
      <c r="GW62" s="516" t="s">
        <v>32</v>
      </c>
      <c r="GX62" s="515" t="s">
        <v>32</v>
      </c>
      <c r="GY62" s="516" t="s">
        <v>32</v>
      </c>
      <c r="GZ62" s="515" t="s">
        <v>32</v>
      </c>
      <c r="HA62" s="516" t="s">
        <v>32</v>
      </c>
      <c r="HB62" s="515" t="s">
        <v>32</v>
      </c>
      <c r="HC62" s="516" t="s">
        <v>32</v>
      </c>
      <c r="HD62" s="515" t="s">
        <v>32</v>
      </c>
      <c r="HE62" s="516" t="s">
        <v>32</v>
      </c>
      <c r="HF62" s="515" t="s">
        <v>32</v>
      </c>
      <c r="HG62" s="516" t="s">
        <v>32</v>
      </c>
      <c r="HH62" s="515" t="s">
        <v>32</v>
      </c>
      <c r="HI62" s="516" t="s">
        <v>32</v>
      </c>
      <c r="HJ62" s="515" t="s">
        <v>32</v>
      </c>
      <c r="HK62" s="516" t="s">
        <v>32</v>
      </c>
      <c r="HL62" s="515" t="s">
        <v>32</v>
      </c>
      <c r="HM62" s="516" t="s">
        <v>32</v>
      </c>
      <c r="HN62" s="515" t="s">
        <v>32</v>
      </c>
      <c r="HO62" s="516" t="s">
        <v>32</v>
      </c>
      <c r="HP62" s="515" t="s">
        <v>32</v>
      </c>
      <c r="HQ62" s="516" t="s">
        <v>32</v>
      </c>
      <c r="HR62" s="515" t="s">
        <v>32</v>
      </c>
      <c r="HS62" s="516" t="s">
        <v>32</v>
      </c>
      <c r="HT62" s="515" t="s">
        <v>32</v>
      </c>
      <c r="HU62" s="516" t="s">
        <v>32</v>
      </c>
      <c r="HV62" s="515" t="s">
        <v>32</v>
      </c>
      <c r="HW62" s="516" t="s">
        <v>32</v>
      </c>
      <c r="HX62" s="515" t="s">
        <v>32</v>
      </c>
      <c r="HY62" s="516" t="s">
        <v>32</v>
      </c>
      <c r="HZ62" s="515" t="s">
        <v>32</v>
      </c>
      <c r="IA62" s="516" t="s">
        <v>32</v>
      </c>
      <c r="IB62" s="515" t="s">
        <v>32</v>
      </c>
      <c r="IC62" s="516" t="s">
        <v>32</v>
      </c>
      <c r="ID62" s="515" t="s">
        <v>32</v>
      </c>
      <c r="IE62" s="516" t="s">
        <v>32</v>
      </c>
      <c r="IF62" s="515" t="s">
        <v>32</v>
      </c>
      <c r="IG62" s="516" t="s">
        <v>32</v>
      </c>
      <c r="IH62" s="515" t="s">
        <v>32</v>
      </c>
      <c r="II62" s="516" t="s">
        <v>32</v>
      </c>
      <c r="IJ62" s="547" t="s">
        <v>32</v>
      </c>
      <c r="IK62" s="516" t="s">
        <v>32</v>
      </c>
      <c r="IL62" s="515" t="s">
        <v>32</v>
      </c>
      <c r="IM62" s="516" t="s">
        <v>32</v>
      </c>
      <c r="IN62" s="547">
        <v>1</v>
      </c>
      <c r="IO62" s="516" t="s">
        <v>32</v>
      </c>
      <c r="IP62" s="515" t="s">
        <v>32</v>
      </c>
      <c r="IQ62" s="516" t="s">
        <v>32</v>
      </c>
      <c r="IR62" s="515" t="s">
        <v>32</v>
      </c>
      <c r="IS62" s="516" t="s">
        <v>32</v>
      </c>
      <c r="IT62" s="515" t="s">
        <v>32</v>
      </c>
      <c r="IU62" s="516" t="s">
        <v>32</v>
      </c>
      <c r="IV62" s="515" t="s">
        <v>32</v>
      </c>
      <c r="IW62" s="516" t="s">
        <v>32</v>
      </c>
      <c r="IX62" s="515" t="s">
        <v>32</v>
      </c>
      <c r="IY62" s="516" t="s">
        <v>32</v>
      </c>
      <c r="IZ62" s="515" t="s">
        <v>32</v>
      </c>
      <c r="JA62" s="516" t="s">
        <v>32</v>
      </c>
      <c r="JB62" s="60"/>
      <c r="JC62" s="61"/>
      <c r="JD62" s="7"/>
      <c r="JE62" s="7"/>
      <c r="JF62" s="29">
        <f t="shared" si="110"/>
        <v>22</v>
      </c>
      <c r="JG62" s="159" t="s">
        <v>40</v>
      </c>
      <c r="JH62" s="32" t="str">
        <f t="shared" si="111"/>
        <v>*</v>
      </c>
      <c r="JI62" s="33" t="str">
        <f t="shared" si="112"/>
        <v>*</v>
      </c>
      <c r="JJ62" s="32" t="str">
        <f t="shared" si="113"/>
        <v xml:space="preserve">حا ج محمدی- </v>
      </c>
      <c r="JK62" s="33" t="str">
        <f t="shared" si="114"/>
        <v>*</v>
      </c>
      <c r="JL62" s="32" t="str">
        <f t="shared" si="115"/>
        <v>*</v>
      </c>
      <c r="JM62" s="33" t="str">
        <f t="shared" si="116"/>
        <v>*</v>
      </c>
      <c r="JN62" s="32" t="str">
        <f t="shared" si="117"/>
        <v>*</v>
      </c>
      <c r="JO62" s="33" t="str">
        <f t="shared" si="118"/>
        <v>*</v>
      </c>
      <c r="JP62" s="32" t="str">
        <f t="shared" si="119"/>
        <v>*</v>
      </c>
      <c r="JQ62" s="33" t="str">
        <f t="shared" si="120"/>
        <v>*</v>
      </c>
      <c r="JR62" s="32" t="str">
        <f t="shared" si="121"/>
        <v>*</v>
      </c>
      <c r="JS62" s="33" t="str">
        <f t="shared" si="122"/>
        <v>*</v>
      </c>
      <c r="JT62" s="32" t="str">
        <f t="shared" si="123"/>
        <v>*</v>
      </c>
      <c r="JU62" s="33" t="str">
        <f t="shared" si="124"/>
        <v>*</v>
      </c>
      <c r="JV62" s="32" t="str">
        <f t="shared" si="125"/>
        <v>*</v>
      </c>
      <c r="JW62" s="33" t="str">
        <f t="shared" si="126"/>
        <v>*</v>
      </c>
      <c r="JX62" s="32" t="str">
        <f t="shared" si="127"/>
        <v xml:space="preserve">خوشروزاده- </v>
      </c>
      <c r="JY62" s="33" t="str">
        <f t="shared" si="128"/>
        <v>*</v>
      </c>
      <c r="JZ62" s="32" t="str">
        <f t="shared" si="129"/>
        <v>*</v>
      </c>
      <c r="KA62" s="33" t="str">
        <f t="shared" si="130"/>
        <v>*</v>
      </c>
      <c r="KB62" s="32" t="str">
        <f t="shared" si="131"/>
        <v>*</v>
      </c>
      <c r="KC62" s="33" t="str">
        <f t="shared" si="132"/>
        <v>*</v>
      </c>
      <c r="KD62" s="32" t="str">
        <f t="shared" si="133"/>
        <v>*</v>
      </c>
      <c r="KE62" s="33" t="str">
        <f t="shared" si="134"/>
        <v>*</v>
      </c>
      <c r="KF62" s="32" t="str">
        <f t="shared" si="135"/>
        <v>*</v>
      </c>
      <c r="KG62" s="33" t="str">
        <f t="shared" si="136"/>
        <v>*</v>
      </c>
      <c r="KH62" s="32" t="str">
        <f t="shared" si="137"/>
        <v>*</v>
      </c>
      <c r="KI62" s="33" t="str">
        <f t="shared" si="138"/>
        <v>*</v>
      </c>
      <c r="KJ62" s="32" t="str">
        <f t="shared" si="139"/>
        <v xml:space="preserve">گذشتی- </v>
      </c>
      <c r="KK62" s="33" t="str">
        <f t="shared" si="140"/>
        <v>*</v>
      </c>
      <c r="KL62" s="32" t="str">
        <f t="shared" si="141"/>
        <v>*</v>
      </c>
      <c r="KM62" s="33" t="str">
        <f t="shared" si="142"/>
        <v>*</v>
      </c>
      <c r="KN62" s="32" t="str">
        <f t="shared" si="143"/>
        <v xml:space="preserve">حبیبی - </v>
      </c>
      <c r="KO62" s="33" t="str">
        <f t="shared" si="144"/>
        <v>حبیبی -</v>
      </c>
      <c r="KP62" s="32" t="str">
        <f t="shared" si="145"/>
        <v>*</v>
      </c>
      <c r="KQ62" s="33" t="str">
        <f t="shared" si="146"/>
        <v>*</v>
      </c>
      <c r="KR62" s="32" t="str">
        <f t="shared" si="147"/>
        <v>*</v>
      </c>
      <c r="KS62" s="33" t="str">
        <f t="shared" si="148"/>
        <v>*</v>
      </c>
      <c r="KT62" s="32" t="str">
        <f t="shared" si="149"/>
        <v>*</v>
      </c>
      <c r="KU62" s="33" t="str">
        <f t="shared" si="150"/>
        <v>*</v>
      </c>
      <c r="KV62" s="32" t="str">
        <f t="shared" si="151"/>
        <v>*</v>
      </c>
      <c r="KW62" s="33" t="str">
        <f t="shared" si="152"/>
        <v>*</v>
      </c>
      <c r="KX62" s="32" t="str">
        <f t="shared" si="153"/>
        <v>*</v>
      </c>
      <c r="KY62" s="32" t="str">
        <f t="shared" si="154"/>
        <v>*</v>
      </c>
      <c r="KZ62" s="32" t="str">
        <f t="shared" si="155"/>
        <v>*</v>
      </c>
      <c r="LA62" s="32" t="str">
        <f t="shared" si="156"/>
        <v>*</v>
      </c>
      <c r="LB62" s="20" t="str">
        <f t="shared" si="157"/>
        <v>*</v>
      </c>
      <c r="LC62" s="33" t="str">
        <f t="shared" si="158"/>
        <v>*</v>
      </c>
      <c r="LD62" s="20" t="str">
        <f t="shared" si="159"/>
        <v>*</v>
      </c>
      <c r="LE62" s="33" t="str">
        <f t="shared" si="160"/>
        <v>*</v>
      </c>
      <c r="LF62" s="20" t="str">
        <f t="shared" si="161"/>
        <v>*</v>
      </c>
      <c r="LG62" s="20" t="str">
        <f t="shared" si="162"/>
        <v>*</v>
      </c>
      <c r="LH62" s="20" t="str">
        <f t="shared" si="163"/>
        <v>*</v>
      </c>
      <c r="LI62" s="33" t="str">
        <f t="shared" si="164"/>
        <v>*</v>
      </c>
      <c r="LJ62" s="20" t="str">
        <f t="shared" si="332"/>
        <v>*</v>
      </c>
      <c r="LK62" s="33" t="str">
        <f t="shared" si="333"/>
        <v>*</v>
      </c>
      <c r="LL62" s="20" t="str">
        <f t="shared" si="167"/>
        <v>*</v>
      </c>
      <c r="LM62" s="33" t="str">
        <f t="shared" si="168"/>
        <v>*</v>
      </c>
      <c r="LN62" s="20" t="str">
        <f t="shared" si="169"/>
        <v>*</v>
      </c>
      <c r="LO62" s="33" t="str">
        <f t="shared" si="170"/>
        <v>*</v>
      </c>
      <c r="LP62" s="20" t="str">
        <f t="shared" si="171"/>
        <v>*</v>
      </c>
      <c r="LQ62" s="20" t="str">
        <f t="shared" si="172"/>
        <v>*</v>
      </c>
      <c r="LR62" s="20" t="str">
        <f t="shared" si="173"/>
        <v>*</v>
      </c>
      <c r="LS62" s="20" t="str">
        <f t="shared" si="174"/>
        <v>*</v>
      </c>
      <c r="LT62" s="20" t="str">
        <f t="shared" si="175"/>
        <v>*</v>
      </c>
      <c r="LU62" s="20" t="str">
        <f t="shared" si="176"/>
        <v>*</v>
      </c>
      <c r="LV62" s="20" t="str">
        <f t="shared" si="177"/>
        <v>*</v>
      </c>
      <c r="LW62" s="20" t="str">
        <f t="shared" si="178"/>
        <v>*</v>
      </c>
      <c r="LX62" s="20" t="str">
        <f t="shared" si="179"/>
        <v>*</v>
      </c>
      <c r="LY62" s="20" t="str">
        <f t="shared" si="180"/>
        <v>*</v>
      </c>
      <c r="LZ62" s="20" t="str">
        <f t="shared" si="181"/>
        <v>*</v>
      </c>
      <c r="MA62" s="33" t="str">
        <f t="shared" si="182"/>
        <v>*</v>
      </c>
      <c r="MB62" s="20" t="str">
        <f t="shared" si="183"/>
        <v>کاظمی-</v>
      </c>
      <c r="MC62" s="33" t="str">
        <f t="shared" si="184"/>
        <v>*</v>
      </c>
      <c r="MD62" s="20" t="str">
        <f t="shared" si="185"/>
        <v>*</v>
      </c>
      <c r="ME62" s="33" t="str">
        <f t="shared" si="186"/>
        <v>*</v>
      </c>
      <c r="MF62" s="20" t="str">
        <f t="shared" si="187"/>
        <v>*</v>
      </c>
      <c r="MG62" s="33" t="str">
        <f t="shared" si="188"/>
        <v>*</v>
      </c>
      <c r="MH62" s="20" t="str">
        <f t="shared" si="189"/>
        <v>*</v>
      </c>
      <c r="MI62" s="33" t="str">
        <f t="shared" si="190"/>
        <v>*</v>
      </c>
      <c r="MJ62" s="20" t="str">
        <f t="shared" si="191"/>
        <v>*</v>
      </c>
      <c r="MK62" s="33" t="str">
        <f t="shared" si="192"/>
        <v>*</v>
      </c>
      <c r="ML62" s="20" t="str">
        <f t="shared" si="193"/>
        <v>*</v>
      </c>
      <c r="MM62" s="33" t="str">
        <f t="shared" si="194"/>
        <v>*</v>
      </c>
      <c r="MN62" s="20" t="str">
        <f t="shared" si="195"/>
        <v>*</v>
      </c>
      <c r="MO62" s="33" t="str">
        <f t="shared" si="196"/>
        <v>*</v>
      </c>
      <c r="MP62" s="20" t="str">
        <f t="shared" si="197"/>
        <v>*</v>
      </c>
      <c r="MQ62" s="33" t="str">
        <f t="shared" si="198"/>
        <v>*</v>
      </c>
      <c r="MR62" s="20" t="str">
        <f t="shared" si="199"/>
        <v>*</v>
      </c>
      <c r="MS62" s="33" t="str">
        <f t="shared" si="200"/>
        <v>*</v>
      </c>
      <c r="MT62" s="20" t="str">
        <f t="shared" si="201"/>
        <v>*</v>
      </c>
      <c r="MU62" s="33" t="str">
        <f t="shared" si="202"/>
        <v>*</v>
      </c>
      <c r="MV62" s="175" t="str">
        <f t="shared" si="203"/>
        <v>*</v>
      </c>
      <c r="MW62" s="176" t="str">
        <f t="shared" si="204"/>
        <v>*</v>
      </c>
      <c r="MX62" s="175" t="str">
        <f t="shared" si="205"/>
        <v>*</v>
      </c>
      <c r="MY62" s="176" t="str">
        <f t="shared" si="206"/>
        <v>*</v>
      </c>
      <c r="MZ62" s="175" t="str">
        <f t="shared" si="305"/>
        <v>منفرد-</v>
      </c>
      <c r="NA62" s="175" t="str">
        <f t="shared" si="306"/>
        <v>*</v>
      </c>
      <c r="NB62" s="175" t="str">
        <f t="shared" si="307"/>
        <v>*</v>
      </c>
      <c r="NC62" s="175" t="str">
        <f t="shared" si="308"/>
        <v>*</v>
      </c>
      <c r="ND62" s="176" t="str">
        <f t="shared" si="309"/>
        <v>*</v>
      </c>
      <c r="NE62" s="176" t="str">
        <f t="shared" si="310"/>
        <v>*</v>
      </c>
      <c r="NF62" s="176" t="str">
        <f t="shared" si="311"/>
        <v>*</v>
      </c>
      <c r="NG62" s="176" t="str">
        <f t="shared" si="312"/>
        <v>*</v>
      </c>
      <c r="NH62" s="175" t="str">
        <f t="shared" si="209"/>
        <v>*</v>
      </c>
      <c r="NI62" s="176" t="str">
        <f t="shared" si="210"/>
        <v>*</v>
      </c>
      <c r="NJ62" s="175" t="str">
        <f t="shared" si="211"/>
        <v>*</v>
      </c>
      <c r="NK62" s="176" t="str">
        <f t="shared" si="212"/>
        <v>*</v>
      </c>
      <c r="NL62" s="175" t="str">
        <f t="shared" si="213"/>
        <v>*</v>
      </c>
      <c r="NM62" s="176" t="str">
        <f t="shared" si="214"/>
        <v>*</v>
      </c>
      <c r="NN62" s="175" t="str">
        <f t="shared" si="215"/>
        <v>*</v>
      </c>
      <c r="NO62" s="176" t="str">
        <f t="shared" si="216"/>
        <v>*</v>
      </c>
      <c r="NP62" s="175" t="str">
        <f t="shared" si="217"/>
        <v>*</v>
      </c>
      <c r="NQ62" s="176" t="str">
        <f t="shared" si="218"/>
        <v>*</v>
      </c>
      <c r="NR62" s="175" t="str">
        <f t="shared" si="219"/>
        <v>*</v>
      </c>
      <c r="NS62" s="176" t="str">
        <f t="shared" si="220"/>
        <v>*</v>
      </c>
      <c r="NT62" s="175" t="str">
        <f t="shared" si="221"/>
        <v>*</v>
      </c>
      <c r="NU62" s="176" t="str">
        <f t="shared" si="222"/>
        <v>*</v>
      </c>
      <c r="NV62" s="175" t="str">
        <f t="shared" si="223"/>
        <v>*</v>
      </c>
      <c r="NW62" s="176" t="str">
        <f t="shared" si="224"/>
        <v>*</v>
      </c>
      <c r="NX62" s="175" t="str">
        <f t="shared" si="225"/>
        <v>*</v>
      </c>
      <c r="NY62" s="176" t="str">
        <f t="shared" si="226"/>
        <v>*</v>
      </c>
      <c r="NZ62" s="175" t="str">
        <f t="shared" si="227"/>
        <v>*</v>
      </c>
      <c r="OA62" s="176" t="str">
        <f t="shared" si="228"/>
        <v>*</v>
      </c>
      <c r="OB62" s="175" t="str">
        <f t="shared" si="229"/>
        <v>محبوبی-</v>
      </c>
      <c r="OC62" s="175" t="str">
        <f t="shared" si="313"/>
        <v>*</v>
      </c>
      <c r="OD62" s="175" t="str">
        <f t="shared" si="230"/>
        <v>*</v>
      </c>
      <c r="OE62" s="175" t="str">
        <f t="shared" si="231"/>
        <v>*</v>
      </c>
      <c r="OF62" s="175" t="str">
        <f t="shared" si="232"/>
        <v>*</v>
      </c>
      <c r="OG62" s="176" t="str">
        <f t="shared" si="233"/>
        <v>*</v>
      </c>
      <c r="OH62" s="175" t="str">
        <f t="shared" si="234"/>
        <v>*</v>
      </c>
      <c r="OI62" s="176" t="str">
        <f t="shared" si="235"/>
        <v>*</v>
      </c>
      <c r="OJ62" s="175" t="str">
        <f t="shared" si="236"/>
        <v>*</v>
      </c>
      <c r="OK62" s="176" t="str">
        <f t="shared" si="314"/>
        <v>*</v>
      </c>
      <c r="OL62" s="175" t="str">
        <f t="shared" si="315"/>
        <v>*</v>
      </c>
      <c r="OM62" s="176" t="str">
        <f t="shared" si="316"/>
        <v>*</v>
      </c>
      <c r="ON62" s="175" t="str">
        <f t="shared" si="317"/>
        <v>*</v>
      </c>
      <c r="OO62" s="176" t="str">
        <f t="shared" si="318"/>
        <v>*</v>
      </c>
      <c r="OP62" s="175" t="str">
        <f t="shared" si="319"/>
        <v>*</v>
      </c>
      <c r="OQ62" s="176" t="str">
        <f t="shared" si="320"/>
        <v>*</v>
      </c>
      <c r="OR62" s="29">
        <f t="shared" si="239"/>
        <v>22</v>
      </c>
      <c r="OS62" s="30" t="str">
        <f t="shared" si="329"/>
        <v>یکشنبه</v>
      </c>
      <c r="OT62" s="20" t="str">
        <f t="shared" si="321"/>
        <v>*</v>
      </c>
      <c r="OU62" s="20" t="str">
        <f t="shared" si="322"/>
        <v>*</v>
      </c>
      <c r="OV62" s="20" t="str">
        <f t="shared" si="323"/>
        <v>*</v>
      </c>
      <c r="OW62" s="20" t="str">
        <f t="shared" si="324"/>
        <v>*</v>
      </c>
      <c r="OX62" s="20" t="str">
        <f t="shared" si="325"/>
        <v>*</v>
      </c>
      <c r="OY62" s="20" t="str">
        <f t="shared" si="328"/>
        <v>*</v>
      </c>
      <c r="OZ62" s="20" t="str">
        <f t="shared" si="326"/>
        <v>*</v>
      </c>
      <c r="PA62" s="20" t="str">
        <f t="shared" si="327"/>
        <v>*</v>
      </c>
      <c r="PB62" s="20" t="str">
        <f t="shared" si="242"/>
        <v>*</v>
      </c>
      <c r="PC62" s="33" t="str">
        <f t="shared" si="243"/>
        <v>*</v>
      </c>
      <c r="PD62" s="20" t="str">
        <f t="shared" si="244"/>
        <v>*</v>
      </c>
      <c r="PE62" s="33" t="str">
        <f t="shared" si="245"/>
        <v>*</v>
      </c>
      <c r="PF62" s="20" t="str">
        <f t="shared" si="246"/>
        <v>*</v>
      </c>
      <c r="PG62" s="33" t="str">
        <f t="shared" si="247"/>
        <v>*</v>
      </c>
      <c r="PH62" s="20" t="str">
        <f t="shared" si="248"/>
        <v>*</v>
      </c>
      <c r="PI62" s="33" t="str">
        <f t="shared" si="249"/>
        <v>*</v>
      </c>
      <c r="PJ62" s="20" t="str">
        <f t="shared" si="250"/>
        <v>*</v>
      </c>
      <c r="PK62" s="33" t="str">
        <f t="shared" si="251"/>
        <v>*</v>
      </c>
      <c r="PL62" s="20" t="str">
        <f t="shared" si="252"/>
        <v>*</v>
      </c>
      <c r="PM62" s="33" t="str">
        <f t="shared" si="253"/>
        <v>*</v>
      </c>
      <c r="PN62" s="20" t="str">
        <f t="shared" si="254"/>
        <v>*</v>
      </c>
      <c r="PO62" s="33" t="str">
        <f t="shared" si="255"/>
        <v>*</v>
      </c>
      <c r="PP62" s="20" t="str">
        <f t="shared" si="256"/>
        <v>*</v>
      </c>
      <c r="PQ62" s="33" t="str">
        <f t="shared" si="257"/>
        <v>*</v>
      </c>
      <c r="PR62" s="20" t="str">
        <f t="shared" si="258"/>
        <v>*</v>
      </c>
      <c r="PS62" s="33" t="str">
        <f t="shared" si="259"/>
        <v>*</v>
      </c>
      <c r="PT62" s="20" t="str">
        <f t="shared" si="260"/>
        <v>*</v>
      </c>
      <c r="PU62" s="33" t="str">
        <f t="shared" si="261"/>
        <v>*</v>
      </c>
      <c r="PV62" s="20" t="str">
        <f t="shared" si="262"/>
        <v>*</v>
      </c>
      <c r="PW62" s="33" t="str">
        <f t="shared" si="263"/>
        <v>*</v>
      </c>
      <c r="PX62" s="20" t="str">
        <f t="shared" si="264"/>
        <v>*</v>
      </c>
      <c r="PY62" s="33" t="str">
        <f t="shared" si="265"/>
        <v>*</v>
      </c>
      <c r="PZ62" s="20" t="str">
        <f t="shared" si="266"/>
        <v>*</v>
      </c>
      <c r="QA62" s="33" t="str">
        <f t="shared" si="267"/>
        <v>*</v>
      </c>
      <c r="QB62" s="20" t="str">
        <f t="shared" si="268"/>
        <v>*</v>
      </c>
      <c r="QC62" s="33" t="str">
        <f t="shared" si="269"/>
        <v>*</v>
      </c>
      <c r="QD62" s="20" t="str">
        <f t="shared" si="270"/>
        <v>*</v>
      </c>
      <c r="QE62" s="33" t="str">
        <f t="shared" si="271"/>
        <v>*</v>
      </c>
      <c r="QF62" s="20" t="str">
        <f t="shared" si="272"/>
        <v>*</v>
      </c>
      <c r="QG62" s="33" t="str">
        <f t="shared" si="273"/>
        <v>*</v>
      </c>
      <c r="QH62" s="20" t="str">
        <f t="shared" si="274"/>
        <v>*</v>
      </c>
      <c r="QI62" s="33" t="str">
        <f t="shared" si="275"/>
        <v>*</v>
      </c>
      <c r="QJ62" s="20" t="str">
        <f t="shared" si="276"/>
        <v>*</v>
      </c>
      <c r="QK62" s="33" t="str">
        <f t="shared" si="277"/>
        <v>*</v>
      </c>
      <c r="QL62" s="20" t="str">
        <f t="shared" si="278"/>
        <v>*</v>
      </c>
      <c r="QM62" s="33" t="str">
        <f t="shared" si="279"/>
        <v>*</v>
      </c>
      <c r="QN62" s="20" t="str">
        <f t="shared" si="280"/>
        <v>جعفری-</v>
      </c>
      <c r="QO62" s="33" t="str">
        <f t="shared" si="281"/>
        <v>*</v>
      </c>
      <c r="QP62" s="20" t="str">
        <f t="shared" si="282"/>
        <v>*</v>
      </c>
      <c r="QQ62" s="33" t="str">
        <f t="shared" si="283"/>
        <v>*</v>
      </c>
      <c r="QR62" s="20" t="str">
        <f t="shared" si="284"/>
        <v>*</v>
      </c>
      <c r="QS62" s="33" t="str">
        <f t="shared" si="285"/>
        <v>*</v>
      </c>
      <c r="QT62" s="20" t="str">
        <f t="shared" si="286"/>
        <v>*</v>
      </c>
      <c r="QU62" s="33" t="str">
        <f t="shared" si="287"/>
        <v>*</v>
      </c>
      <c r="QV62" s="20" t="str">
        <f t="shared" si="288"/>
        <v>*</v>
      </c>
      <c r="QW62" s="33" t="str">
        <f t="shared" si="289"/>
        <v>*</v>
      </c>
      <c r="QX62" s="21" t="str">
        <f t="shared" si="290"/>
        <v>*</v>
      </c>
      <c r="QY62" s="21" t="str">
        <f t="shared" si="291"/>
        <v>*</v>
      </c>
      <c r="QZ62" s="20" t="str">
        <f t="shared" si="292"/>
        <v>*</v>
      </c>
      <c r="RA62" s="33" t="str">
        <f t="shared" si="293"/>
        <v>*</v>
      </c>
      <c r="RB62" s="33"/>
      <c r="RC62" s="7"/>
      <c r="RD62" s="337">
        <f t="shared" si="294"/>
        <v>22</v>
      </c>
      <c r="RE62" s="30" t="str">
        <f t="shared" si="330"/>
        <v>یکشنبه</v>
      </c>
      <c r="RF62" s="63" t="s">
        <v>33</v>
      </c>
      <c r="RG62" s="118" t="str">
        <f t="shared" si="295"/>
        <v>*حا ج محمدی- ******خوشروزاده- *****گذشتی- *حبیبی - *************کاظمی-*********منفرد-******محبوبی-*********</v>
      </c>
      <c r="RH62" s="119"/>
      <c r="RI62" s="122">
        <v>22</v>
      </c>
      <c r="RJ62" s="121" t="str">
        <f t="shared" si="296"/>
        <v>****************حبیبی -****************************************</v>
      </c>
      <c r="RK62" s="104"/>
      <c r="RL62" s="337">
        <v>22</v>
      </c>
      <c r="RM62" s="29">
        <f t="shared" si="297"/>
        <v>22</v>
      </c>
      <c r="RN62" s="30" t="str">
        <f t="shared" si="331"/>
        <v>یکشنبه</v>
      </c>
      <c r="RO62" s="729" t="str">
        <f t="shared" si="298"/>
        <v>************************************جعفری-</v>
      </c>
      <c r="RP62" s="731"/>
      <c r="RQ62" s="64" t="s">
        <v>34</v>
      </c>
      <c r="RR62" s="729" t="str">
        <f t="shared" si="299"/>
        <v>**************************************</v>
      </c>
      <c r="RS62" s="730"/>
      <c r="RT62" s="1"/>
      <c r="RU62" s="1"/>
      <c r="RV62" s="29">
        <f t="shared" si="300"/>
        <v>22</v>
      </c>
      <c r="RW62" s="30" t="str">
        <f t="shared" si="301"/>
        <v>یکشنبه</v>
      </c>
      <c r="RX62" s="764" t="str">
        <f t="shared" si="302"/>
        <v>********************************جعفری-******</v>
      </c>
      <c r="RY62" s="731"/>
      <c r="RZ62" s="64"/>
      <c r="SA62" s="729" t="str">
        <f t="shared" si="303"/>
        <v>***********************************</v>
      </c>
      <c r="SB62" s="730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</row>
    <row r="63" spans="1:507" s="2" customFormat="1" ht="71.25" customHeight="1" thickBot="1">
      <c r="A63" s="389" t="s">
        <v>29</v>
      </c>
      <c r="B63" s="390"/>
      <c r="C63" s="391"/>
      <c r="D63" s="392"/>
      <c r="E63" s="319" t="s">
        <v>108</v>
      </c>
      <c r="F63" s="320" t="s">
        <v>34</v>
      </c>
      <c r="G63" s="575"/>
      <c r="H63" s="576"/>
      <c r="I63" s="576"/>
      <c r="J63" s="577"/>
      <c r="K63" s="597"/>
      <c r="L63" s="597"/>
      <c r="M63" s="597"/>
      <c r="N63" s="597" t="s">
        <v>348</v>
      </c>
      <c r="O63" s="597"/>
      <c r="P63" s="597"/>
      <c r="Q63" s="597" t="s">
        <v>348</v>
      </c>
      <c r="R63" s="597"/>
      <c r="S63" s="598"/>
      <c r="T63" s="584"/>
      <c r="U63" s="585"/>
      <c r="V63" s="585"/>
      <c r="W63" s="586"/>
      <c r="X63" s="587" t="s">
        <v>365</v>
      </c>
      <c r="Y63" s="587"/>
      <c r="Z63" s="587"/>
      <c r="AA63" s="587"/>
      <c r="AB63" s="588"/>
      <c r="AC63" s="599" t="str">
        <f>RO11</f>
        <v>***********</v>
      </c>
      <c r="AD63" s="600"/>
      <c r="AE63" s="600"/>
      <c r="AF63" s="600"/>
      <c r="AG63" s="600"/>
      <c r="AH63" s="600"/>
      <c r="AI63" s="601"/>
      <c r="AJ63" s="602"/>
      <c r="AK63" s="587"/>
      <c r="AL63" s="587"/>
      <c r="AM63" s="587"/>
      <c r="AN63" s="587"/>
      <c r="AO63" s="587"/>
      <c r="AP63" s="587"/>
      <c r="AQ63" s="587"/>
      <c r="AR63" s="588"/>
      <c r="AS63" s="620"/>
      <c r="AT63" s="621"/>
      <c r="AU63" s="621"/>
      <c r="AV63" s="621"/>
      <c r="AW63" s="621"/>
      <c r="AX63" s="622"/>
      <c r="AY63" s="1"/>
      <c r="AZ63" s="1"/>
      <c r="BA63" s="1"/>
      <c r="BB63" s="29">
        <f t="shared" si="304"/>
        <v>23</v>
      </c>
      <c r="BC63" s="518" t="s">
        <v>41</v>
      </c>
      <c r="BD63" s="515" t="s">
        <v>32</v>
      </c>
      <c r="BE63" s="516" t="s">
        <v>32</v>
      </c>
      <c r="BF63" s="515" t="s">
        <v>32</v>
      </c>
      <c r="BG63" s="516" t="s">
        <v>32</v>
      </c>
      <c r="BH63" s="515" t="s">
        <v>32</v>
      </c>
      <c r="BI63" s="516" t="s">
        <v>32</v>
      </c>
      <c r="BJ63" s="515" t="s">
        <v>32</v>
      </c>
      <c r="BK63" s="516" t="s">
        <v>32</v>
      </c>
      <c r="BL63" s="515" t="s">
        <v>32</v>
      </c>
      <c r="BM63" s="516" t="s">
        <v>32</v>
      </c>
      <c r="BN63" s="515" t="s">
        <v>32</v>
      </c>
      <c r="BO63" s="516" t="s">
        <v>32</v>
      </c>
      <c r="BP63" s="515" t="s">
        <v>32</v>
      </c>
      <c r="BQ63" s="516" t="s">
        <v>32</v>
      </c>
      <c r="BR63" s="515" t="s">
        <v>32</v>
      </c>
      <c r="BS63" s="516" t="s">
        <v>32</v>
      </c>
      <c r="BT63" s="515">
        <v>1</v>
      </c>
      <c r="BU63" s="516" t="s">
        <v>32</v>
      </c>
      <c r="BV63" s="515" t="s">
        <v>32</v>
      </c>
      <c r="BW63" s="516" t="s">
        <v>32</v>
      </c>
      <c r="BX63" s="515" t="s">
        <v>32</v>
      </c>
      <c r="BY63" s="516" t="s">
        <v>32</v>
      </c>
      <c r="BZ63" s="515" t="s">
        <v>32</v>
      </c>
      <c r="CA63" s="516" t="s">
        <v>32</v>
      </c>
      <c r="CB63" s="515" t="s">
        <v>32</v>
      </c>
      <c r="CC63" s="516" t="s">
        <v>32</v>
      </c>
      <c r="CD63" s="515" t="s">
        <v>32</v>
      </c>
      <c r="CE63" s="516" t="s">
        <v>32</v>
      </c>
      <c r="CF63" s="515" t="s">
        <v>32</v>
      </c>
      <c r="CG63" s="516" t="s">
        <v>32</v>
      </c>
      <c r="CH63" s="515" t="s">
        <v>32</v>
      </c>
      <c r="CI63" s="516" t="s">
        <v>32</v>
      </c>
      <c r="CJ63" s="515">
        <v>1</v>
      </c>
      <c r="CK63" s="516" t="s">
        <v>32</v>
      </c>
      <c r="CL63" s="515" t="s">
        <v>32</v>
      </c>
      <c r="CM63" s="516" t="s">
        <v>32</v>
      </c>
      <c r="CN63" s="515" t="s">
        <v>32</v>
      </c>
      <c r="CO63" s="516" t="s">
        <v>32</v>
      </c>
      <c r="CP63" s="515" t="s">
        <v>32</v>
      </c>
      <c r="CQ63" s="516" t="s">
        <v>32</v>
      </c>
      <c r="CR63" s="515" t="s">
        <v>32</v>
      </c>
      <c r="CS63" s="516" t="s">
        <v>32</v>
      </c>
      <c r="CT63" s="515" t="s">
        <v>32</v>
      </c>
      <c r="CU63" s="516" t="s">
        <v>32</v>
      </c>
      <c r="CV63" s="515" t="s">
        <v>32</v>
      </c>
      <c r="CW63" s="516" t="s">
        <v>32</v>
      </c>
      <c r="CX63" s="515" t="s">
        <v>32</v>
      </c>
      <c r="CY63" s="516" t="s">
        <v>32</v>
      </c>
      <c r="CZ63" s="515" t="s">
        <v>32</v>
      </c>
      <c r="DA63" s="516" t="s">
        <v>32</v>
      </c>
      <c r="DB63" s="515" t="s">
        <v>32</v>
      </c>
      <c r="DC63" s="516" t="s">
        <v>32</v>
      </c>
      <c r="DD63" s="515" t="s">
        <v>32</v>
      </c>
      <c r="DE63" s="516" t="s">
        <v>32</v>
      </c>
      <c r="DF63" s="515" t="s">
        <v>32</v>
      </c>
      <c r="DG63" s="516" t="s">
        <v>32</v>
      </c>
      <c r="DH63" s="515" t="s">
        <v>32</v>
      </c>
      <c r="DI63" s="516" t="s">
        <v>32</v>
      </c>
      <c r="DJ63" s="515" t="s">
        <v>32</v>
      </c>
      <c r="DK63" s="516" t="s">
        <v>32</v>
      </c>
      <c r="DL63" s="515" t="s">
        <v>32</v>
      </c>
      <c r="DM63" s="516" t="s">
        <v>32</v>
      </c>
      <c r="DN63" s="515" t="s">
        <v>32</v>
      </c>
      <c r="DO63" s="516" t="s">
        <v>32</v>
      </c>
      <c r="DP63" s="515" t="s">
        <v>32</v>
      </c>
      <c r="DQ63" s="516" t="s">
        <v>32</v>
      </c>
      <c r="DR63" s="515" t="s">
        <v>32</v>
      </c>
      <c r="DS63" s="516" t="s">
        <v>32</v>
      </c>
      <c r="DT63" s="515" t="s">
        <v>32</v>
      </c>
      <c r="DU63" s="516" t="s">
        <v>32</v>
      </c>
      <c r="DV63" s="515" t="s">
        <v>32</v>
      </c>
      <c r="DW63" s="516" t="s">
        <v>32</v>
      </c>
      <c r="DX63" s="515" t="s">
        <v>32</v>
      </c>
      <c r="DY63" s="516" t="s">
        <v>32</v>
      </c>
      <c r="DZ63" s="515">
        <v>1</v>
      </c>
      <c r="EA63" s="516" t="s">
        <v>32</v>
      </c>
      <c r="EB63" s="515" t="s">
        <v>32</v>
      </c>
      <c r="EC63" s="516" t="s">
        <v>32</v>
      </c>
      <c r="ED63" s="515" t="s">
        <v>32</v>
      </c>
      <c r="EE63" s="516" t="s">
        <v>32</v>
      </c>
      <c r="EF63" s="515" t="s">
        <v>32</v>
      </c>
      <c r="EG63" s="516" t="s">
        <v>32</v>
      </c>
      <c r="EH63" s="515" t="s">
        <v>32</v>
      </c>
      <c r="EI63" s="516" t="s">
        <v>32</v>
      </c>
      <c r="EJ63" s="515" t="s">
        <v>32</v>
      </c>
      <c r="EK63" s="516" t="s">
        <v>32</v>
      </c>
      <c r="EL63" s="515" t="s">
        <v>32</v>
      </c>
      <c r="EM63" s="516" t="s">
        <v>32</v>
      </c>
      <c r="EN63" s="515" t="s">
        <v>32</v>
      </c>
      <c r="EO63" s="516" t="s">
        <v>32</v>
      </c>
      <c r="EP63" s="515" t="s">
        <v>32</v>
      </c>
      <c r="EQ63" s="516" t="s">
        <v>32</v>
      </c>
      <c r="ER63" s="515" t="s">
        <v>32</v>
      </c>
      <c r="ES63" s="516" t="s">
        <v>32</v>
      </c>
      <c r="ET63" s="515" t="s">
        <v>32</v>
      </c>
      <c r="EU63" s="516" t="s">
        <v>32</v>
      </c>
      <c r="EV63" s="515" t="s">
        <v>32</v>
      </c>
      <c r="EW63" s="516" t="s">
        <v>32</v>
      </c>
      <c r="EX63" s="515">
        <v>1</v>
      </c>
      <c r="EY63" s="516" t="s">
        <v>32</v>
      </c>
      <c r="EZ63" s="515" t="s">
        <v>32</v>
      </c>
      <c r="FA63" s="516" t="s">
        <v>32</v>
      </c>
      <c r="FB63" s="515" t="s">
        <v>32</v>
      </c>
      <c r="FC63" s="516" t="s">
        <v>32</v>
      </c>
      <c r="FD63" s="515" t="s">
        <v>32</v>
      </c>
      <c r="FE63" s="516" t="s">
        <v>32</v>
      </c>
      <c r="FF63" s="515" t="s">
        <v>32</v>
      </c>
      <c r="FG63" s="516" t="s">
        <v>32</v>
      </c>
      <c r="FH63" s="515" t="s">
        <v>32</v>
      </c>
      <c r="FI63" s="516" t="s">
        <v>32</v>
      </c>
      <c r="FJ63" s="515" t="s">
        <v>32</v>
      </c>
      <c r="FK63" s="516" t="s">
        <v>32</v>
      </c>
      <c r="FL63" s="515" t="s">
        <v>32</v>
      </c>
      <c r="FM63" s="516" t="s">
        <v>32</v>
      </c>
      <c r="FN63" s="515" t="s">
        <v>32</v>
      </c>
      <c r="FO63" s="516" t="s">
        <v>32</v>
      </c>
      <c r="FP63" s="515" t="s">
        <v>32</v>
      </c>
      <c r="FQ63" s="516" t="s">
        <v>32</v>
      </c>
      <c r="FR63" s="515" t="s">
        <v>32</v>
      </c>
      <c r="FS63" s="516" t="s">
        <v>32</v>
      </c>
      <c r="FT63" s="515" t="s">
        <v>32</v>
      </c>
      <c r="FU63" s="516" t="s">
        <v>32</v>
      </c>
      <c r="FV63" s="515" t="s">
        <v>32</v>
      </c>
      <c r="FW63" s="516" t="s">
        <v>32</v>
      </c>
      <c r="FX63" s="515" t="s">
        <v>32</v>
      </c>
      <c r="FY63" s="516" t="s">
        <v>32</v>
      </c>
      <c r="FZ63" s="515" t="s">
        <v>32</v>
      </c>
      <c r="GA63" s="516" t="s">
        <v>32</v>
      </c>
      <c r="GB63" s="515" t="s">
        <v>32</v>
      </c>
      <c r="GC63" s="516" t="s">
        <v>32</v>
      </c>
      <c r="GD63" s="515" t="s">
        <v>32</v>
      </c>
      <c r="GE63" s="516" t="s">
        <v>32</v>
      </c>
      <c r="GF63" s="515" t="s">
        <v>32</v>
      </c>
      <c r="GG63" s="516" t="s">
        <v>32</v>
      </c>
      <c r="GH63" s="515" t="s">
        <v>32</v>
      </c>
      <c r="GI63" s="516" t="s">
        <v>32</v>
      </c>
      <c r="GJ63" s="515" t="s">
        <v>32</v>
      </c>
      <c r="GK63" s="516" t="s">
        <v>32</v>
      </c>
      <c r="GL63" s="515" t="s">
        <v>32</v>
      </c>
      <c r="GM63" s="516" t="s">
        <v>32</v>
      </c>
      <c r="GN63" s="515" t="s">
        <v>32</v>
      </c>
      <c r="GO63" s="516" t="s">
        <v>32</v>
      </c>
      <c r="GP63" s="515" t="s">
        <v>32</v>
      </c>
      <c r="GQ63" s="516" t="s">
        <v>32</v>
      </c>
      <c r="GR63" s="515" t="s">
        <v>32</v>
      </c>
      <c r="GS63" s="516" t="s">
        <v>32</v>
      </c>
      <c r="GT63" s="515" t="s">
        <v>32</v>
      </c>
      <c r="GU63" s="516" t="s">
        <v>32</v>
      </c>
      <c r="GV63" s="515" t="s">
        <v>32</v>
      </c>
      <c r="GW63" s="516" t="s">
        <v>32</v>
      </c>
      <c r="GX63" s="515" t="s">
        <v>32</v>
      </c>
      <c r="GY63" s="516" t="s">
        <v>32</v>
      </c>
      <c r="GZ63" s="515" t="s">
        <v>32</v>
      </c>
      <c r="HA63" s="516" t="s">
        <v>32</v>
      </c>
      <c r="HB63" s="515" t="s">
        <v>32</v>
      </c>
      <c r="HC63" s="516" t="s">
        <v>32</v>
      </c>
      <c r="HD63" s="515" t="s">
        <v>32</v>
      </c>
      <c r="HE63" s="516" t="s">
        <v>32</v>
      </c>
      <c r="HF63" s="515" t="s">
        <v>32</v>
      </c>
      <c r="HG63" s="516" t="s">
        <v>32</v>
      </c>
      <c r="HH63" s="515" t="s">
        <v>32</v>
      </c>
      <c r="HI63" s="516" t="s">
        <v>32</v>
      </c>
      <c r="HJ63" s="515" t="s">
        <v>32</v>
      </c>
      <c r="HK63" s="516" t="s">
        <v>32</v>
      </c>
      <c r="HL63" s="515" t="s">
        <v>32</v>
      </c>
      <c r="HM63" s="516" t="s">
        <v>32</v>
      </c>
      <c r="HN63" s="515" t="s">
        <v>32</v>
      </c>
      <c r="HO63" s="516" t="s">
        <v>32</v>
      </c>
      <c r="HP63" s="515" t="s">
        <v>32</v>
      </c>
      <c r="HQ63" s="516" t="s">
        <v>32</v>
      </c>
      <c r="HR63" s="515" t="s">
        <v>32</v>
      </c>
      <c r="HS63" s="516" t="s">
        <v>32</v>
      </c>
      <c r="HT63" s="515" t="s">
        <v>32</v>
      </c>
      <c r="HU63" s="516" t="s">
        <v>32</v>
      </c>
      <c r="HV63" s="515" t="s">
        <v>32</v>
      </c>
      <c r="HW63" s="516" t="s">
        <v>32</v>
      </c>
      <c r="HX63" s="515" t="s">
        <v>32</v>
      </c>
      <c r="HY63" s="516" t="s">
        <v>32</v>
      </c>
      <c r="HZ63" s="515" t="s">
        <v>32</v>
      </c>
      <c r="IA63" s="516" t="s">
        <v>32</v>
      </c>
      <c r="IB63" s="515" t="s">
        <v>32</v>
      </c>
      <c r="IC63" s="516" t="s">
        <v>32</v>
      </c>
      <c r="ID63" s="515" t="s">
        <v>32</v>
      </c>
      <c r="IE63" s="516" t="s">
        <v>32</v>
      </c>
      <c r="IF63" s="515" t="s">
        <v>32</v>
      </c>
      <c r="IG63" s="516" t="s">
        <v>32</v>
      </c>
      <c r="IH63" s="515" t="s">
        <v>32</v>
      </c>
      <c r="II63" s="516" t="s">
        <v>32</v>
      </c>
      <c r="IJ63" s="421">
        <v>1</v>
      </c>
      <c r="IK63" s="516" t="s">
        <v>32</v>
      </c>
      <c r="IL63" s="515" t="s">
        <v>32</v>
      </c>
      <c r="IM63" s="516" t="s">
        <v>32</v>
      </c>
      <c r="IN63" s="421" t="s">
        <v>32</v>
      </c>
      <c r="IO63" s="516" t="s">
        <v>32</v>
      </c>
      <c r="IP63" s="515" t="s">
        <v>32</v>
      </c>
      <c r="IQ63" s="516" t="s">
        <v>32</v>
      </c>
      <c r="IR63" s="515" t="s">
        <v>32</v>
      </c>
      <c r="IS63" s="516" t="s">
        <v>32</v>
      </c>
      <c r="IT63" s="515" t="s">
        <v>32</v>
      </c>
      <c r="IU63" s="516" t="s">
        <v>32</v>
      </c>
      <c r="IV63" s="515" t="s">
        <v>32</v>
      </c>
      <c r="IW63" s="516" t="s">
        <v>32</v>
      </c>
      <c r="IX63" s="515" t="s">
        <v>32</v>
      </c>
      <c r="IY63" s="516" t="s">
        <v>32</v>
      </c>
      <c r="IZ63" s="515" t="s">
        <v>32</v>
      </c>
      <c r="JA63" s="516" t="s">
        <v>32</v>
      </c>
      <c r="JB63" s="60"/>
      <c r="JC63" s="61"/>
      <c r="JD63" s="7"/>
      <c r="JE63" s="7"/>
      <c r="JF63" s="29">
        <f t="shared" si="110"/>
        <v>23</v>
      </c>
      <c r="JG63" s="518" t="s">
        <v>41</v>
      </c>
      <c r="JH63" s="32" t="str">
        <f t="shared" si="111"/>
        <v>*</v>
      </c>
      <c r="JI63" s="33" t="str">
        <f t="shared" si="112"/>
        <v>*</v>
      </c>
      <c r="JJ63" s="32" t="str">
        <f t="shared" si="113"/>
        <v>*</v>
      </c>
      <c r="JK63" s="33" t="str">
        <f t="shared" si="114"/>
        <v>*</v>
      </c>
      <c r="JL63" s="32" t="str">
        <f t="shared" si="115"/>
        <v>*</v>
      </c>
      <c r="JM63" s="33" t="str">
        <f t="shared" si="116"/>
        <v>*</v>
      </c>
      <c r="JN63" s="32" t="str">
        <f t="shared" si="117"/>
        <v>*</v>
      </c>
      <c r="JO63" s="33" t="str">
        <f t="shared" si="118"/>
        <v>*</v>
      </c>
      <c r="JP63" s="32" t="str">
        <f t="shared" si="119"/>
        <v>*</v>
      </c>
      <c r="JQ63" s="33" t="str">
        <f t="shared" si="120"/>
        <v>*</v>
      </c>
      <c r="JR63" s="32" t="str">
        <f t="shared" si="121"/>
        <v>*</v>
      </c>
      <c r="JS63" s="33" t="str">
        <f t="shared" si="122"/>
        <v>*</v>
      </c>
      <c r="JT63" s="32" t="str">
        <f t="shared" si="123"/>
        <v>*</v>
      </c>
      <c r="JU63" s="33" t="str">
        <f t="shared" si="124"/>
        <v>*</v>
      </c>
      <c r="JV63" s="32" t="str">
        <f t="shared" si="125"/>
        <v>*</v>
      </c>
      <c r="JW63" s="33" t="str">
        <f t="shared" si="126"/>
        <v>*</v>
      </c>
      <c r="JX63" s="32" t="str">
        <f t="shared" si="127"/>
        <v xml:space="preserve">خوشروزاده- </v>
      </c>
      <c r="JY63" s="33" t="str">
        <f t="shared" si="128"/>
        <v>*</v>
      </c>
      <c r="JZ63" s="32" t="str">
        <f t="shared" si="129"/>
        <v>*</v>
      </c>
      <c r="KA63" s="33" t="str">
        <f t="shared" si="130"/>
        <v>*</v>
      </c>
      <c r="KB63" s="32" t="str">
        <f t="shared" si="131"/>
        <v>*</v>
      </c>
      <c r="KC63" s="33" t="str">
        <f t="shared" si="132"/>
        <v>*</v>
      </c>
      <c r="KD63" s="32" t="str">
        <f t="shared" si="133"/>
        <v>*</v>
      </c>
      <c r="KE63" s="33" t="str">
        <f t="shared" si="134"/>
        <v>*</v>
      </c>
      <c r="KF63" s="32" t="str">
        <f t="shared" si="135"/>
        <v>*</v>
      </c>
      <c r="KG63" s="33" t="str">
        <f t="shared" si="136"/>
        <v>*</v>
      </c>
      <c r="KH63" s="32" t="str">
        <f t="shared" si="137"/>
        <v>*</v>
      </c>
      <c r="KI63" s="33" t="str">
        <f t="shared" si="138"/>
        <v>*</v>
      </c>
      <c r="KJ63" s="32" t="str">
        <f t="shared" si="139"/>
        <v>*</v>
      </c>
      <c r="KK63" s="33" t="str">
        <f t="shared" si="140"/>
        <v>*</v>
      </c>
      <c r="KL63" s="32" t="str">
        <f t="shared" si="141"/>
        <v>*</v>
      </c>
      <c r="KM63" s="33" t="str">
        <f t="shared" si="142"/>
        <v>*</v>
      </c>
      <c r="KN63" s="32" t="str">
        <f t="shared" si="143"/>
        <v xml:space="preserve">حبیبی - </v>
      </c>
      <c r="KO63" s="33" t="str">
        <f t="shared" si="144"/>
        <v>*</v>
      </c>
      <c r="KP63" s="32" t="str">
        <f t="shared" si="145"/>
        <v>*</v>
      </c>
      <c r="KQ63" s="33" t="str">
        <f t="shared" si="146"/>
        <v>*</v>
      </c>
      <c r="KR63" s="32" t="str">
        <f t="shared" si="147"/>
        <v>*</v>
      </c>
      <c r="KS63" s="33" t="str">
        <f t="shared" si="148"/>
        <v>*</v>
      </c>
      <c r="KT63" s="32" t="str">
        <f t="shared" si="149"/>
        <v>*</v>
      </c>
      <c r="KU63" s="33" t="str">
        <f t="shared" si="150"/>
        <v>*</v>
      </c>
      <c r="KV63" s="32" t="str">
        <f t="shared" si="151"/>
        <v>*</v>
      </c>
      <c r="KW63" s="33" t="str">
        <f t="shared" si="152"/>
        <v>*</v>
      </c>
      <c r="KX63" s="32" t="str">
        <f t="shared" si="153"/>
        <v>*</v>
      </c>
      <c r="KY63" s="32" t="str">
        <f t="shared" si="154"/>
        <v>*</v>
      </c>
      <c r="KZ63" s="32" t="str">
        <f t="shared" si="155"/>
        <v>*</v>
      </c>
      <c r="LA63" s="32" t="str">
        <f t="shared" si="156"/>
        <v>*</v>
      </c>
      <c r="LB63" s="20" t="str">
        <f t="shared" si="157"/>
        <v>*</v>
      </c>
      <c r="LC63" s="33" t="str">
        <f t="shared" si="158"/>
        <v>*</v>
      </c>
      <c r="LD63" s="20" t="str">
        <f t="shared" si="159"/>
        <v>*</v>
      </c>
      <c r="LE63" s="33" t="str">
        <f t="shared" si="160"/>
        <v>*</v>
      </c>
      <c r="LF63" s="20" t="str">
        <f t="shared" si="161"/>
        <v>*</v>
      </c>
      <c r="LG63" s="20" t="str">
        <f t="shared" si="162"/>
        <v>*</v>
      </c>
      <c r="LH63" s="20" t="str">
        <f t="shared" si="163"/>
        <v>*</v>
      </c>
      <c r="LI63" s="33" t="str">
        <f t="shared" si="164"/>
        <v>*</v>
      </c>
      <c r="LJ63" s="20" t="str">
        <f t="shared" si="332"/>
        <v>*</v>
      </c>
      <c r="LK63" s="33" t="str">
        <f t="shared" si="333"/>
        <v>*</v>
      </c>
      <c r="LL63" s="20" t="str">
        <f t="shared" si="167"/>
        <v>*</v>
      </c>
      <c r="LM63" s="33" t="str">
        <f t="shared" si="168"/>
        <v>*</v>
      </c>
      <c r="LN63" s="20" t="str">
        <f t="shared" si="169"/>
        <v>*</v>
      </c>
      <c r="LO63" s="33" t="str">
        <f t="shared" si="170"/>
        <v>*</v>
      </c>
      <c r="LP63" s="20" t="str">
        <f t="shared" si="171"/>
        <v>*</v>
      </c>
      <c r="LQ63" s="20" t="str">
        <f t="shared" si="172"/>
        <v>*</v>
      </c>
      <c r="LR63" s="20" t="str">
        <f t="shared" si="173"/>
        <v>*</v>
      </c>
      <c r="LS63" s="20" t="str">
        <f t="shared" si="174"/>
        <v>*</v>
      </c>
      <c r="LT63" s="20" t="str">
        <f t="shared" si="175"/>
        <v>*</v>
      </c>
      <c r="LU63" s="20" t="str">
        <f t="shared" si="176"/>
        <v>*</v>
      </c>
      <c r="LV63" s="20" t="str">
        <f t="shared" si="177"/>
        <v>*</v>
      </c>
      <c r="LW63" s="20" t="str">
        <f t="shared" si="178"/>
        <v>*</v>
      </c>
      <c r="LX63" s="20" t="str">
        <f t="shared" si="179"/>
        <v>*</v>
      </c>
      <c r="LY63" s="20" t="str">
        <f t="shared" si="180"/>
        <v>*</v>
      </c>
      <c r="LZ63" s="20" t="str">
        <f t="shared" si="181"/>
        <v>*</v>
      </c>
      <c r="MA63" s="33" t="str">
        <f t="shared" si="182"/>
        <v>*</v>
      </c>
      <c r="MB63" s="20" t="str">
        <f t="shared" si="183"/>
        <v>کاظمی-</v>
      </c>
      <c r="MC63" s="33" t="str">
        <f t="shared" si="184"/>
        <v>*</v>
      </c>
      <c r="MD63" s="20" t="str">
        <f t="shared" si="185"/>
        <v>*</v>
      </c>
      <c r="ME63" s="33" t="str">
        <f t="shared" si="186"/>
        <v>*</v>
      </c>
      <c r="MF63" s="20" t="str">
        <f t="shared" si="187"/>
        <v>*</v>
      </c>
      <c r="MG63" s="33" t="str">
        <f t="shared" si="188"/>
        <v>*</v>
      </c>
      <c r="MH63" s="20" t="str">
        <f t="shared" si="189"/>
        <v>*</v>
      </c>
      <c r="MI63" s="33" t="str">
        <f t="shared" si="190"/>
        <v>*</v>
      </c>
      <c r="MJ63" s="20" t="str">
        <f t="shared" si="191"/>
        <v>*</v>
      </c>
      <c r="MK63" s="33" t="str">
        <f t="shared" si="192"/>
        <v>*</v>
      </c>
      <c r="ML63" s="20" t="str">
        <f t="shared" si="193"/>
        <v>*</v>
      </c>
      <c r="MM63" s="33" t="str">
        <f t="shared" si="194"/>
        <v>*</v>
      </c>
      <c r="MN63" s="20" t="str">
        <f t="shared" si="195"/>
        <v>*</v>
      </c>
      <c r="MO63" s="33" t="str">
        <f t="shared" si="196"/>
        <v>*</v>
      </c>
      <c r="MP63" s="20" t="str">
        <f t="shared" si="197"/>
        <v>*</v>
      </c>
      <c r="MQ63" s="33" t="str">
        <f t="shared" si="198"/>
        <v>*</v>
      </c>
      <c r="MR63" s="20" t="str">
        <f t="shared" si="199"/>
        <v>*</v>
      </c>
      <c r="MS63" s="33" t="str">
        <f t="shared" si="200"/>
        <v>*</v>
      </c>
      <c r="MT63" s="20" t="str">
        <f t="shared" si="201"/>
        <v>*</v>
      </c>
      <c r="MU63" s="33" t="str">
        <f t="shared" si="202"/>
        <v>*</v>
      </c>
      <c r="MV63" s="175" t="str">
        <f t="shared" si="203"/>
        <v>*</v>
      </c>
      <c r="MW63" s="176" t="str">
        <f t="shared" si="204"/>
        <v>*</v>
      </c>
      <c r="MX63" s="175" t="str">
        <f t="shared" si="205"/>
        <v>*</v>
      </c>
      <c r="MY63" s="176" t="str">
        <f t="shared" si="206"/>
        <v>*</v>
      </c>
      <c r="MZ63" s="175" t="str">
        <f t="shared" si="305"/>
        <v>منفرد-</v>
      </c>
      <c r="NA63" s="175" t="str">
        <f t="shared" si="306"/>
        <v>*</v>
      </c>
      <c r="NB63" s="175" t="str">
        <f t="shared" si="307"/>
        <v>*</v>
      </c>
      <c r="NC63" s="175" t="str">
        <f t="shared" si="308"/>
        <v>*</v>
      </c>
      <c r="ND63" s="176" t="str">
        <f t="shared" si="309"/>
        <v>*</v>
      </c>
      <c r="NE63" s="176" t="str">
        <f t="shared" si="310"/>
        <v>*</v>
      </c>
      <c r="NF63" s="176" t="str">
        <f t="shared" si="311"/>
        <v>*</v>
      </c>
      <c r="NG63" s="176" t="str">
        <f t="shared" si="312"/>
        <v>*</v>
      </c>
      <c r="NH63" s="175" t="str">
        <f t="shared" si="209"/>
        <v>*</v>
      </c>
      <c r="NI63" s="176" t="str">
        <f t="shared" si="210"/>
        <v>*</v>
      </c>
      <c r="NJ63" s="175" t="str">
        <f t="shared" si="211"/>
        <v>*</v>
      </c>
      <c r="NK63" s="176" t="str">
        <f t="shared" si="212"/>
        <v>*</v>
      </c>
      <c r="NL63" s="175" t="str">
        <f t="shared" si="213"/>
        <v>*</v>
      </c>
      <c r="NM63" s="176" t="str">
        <f t="shared" si="214"/>
        <v>*</v>
      </c>
      <c r="NN63" s="175" t="str">
        <f t="shared" si="215"/>
        <v>*</v>
      </c>
      <c r="NO63" s="176" t="str">
        <f t="shared" si="216"/>
        <v>*</v>
      </c>
      <c r="NP63" s="175" t="str">
        <f t="shared" si="217"/>
        <v>*</v>
      </c>
      <c r="NQ63" s="176" t="str">
        <f t="shared" si="218"/>
        <v>*</v>
      </c>
      <c r="NR63" s="175" t="str">
        <f t="shared" si="219"/>
        <v>*</v>
      </c>
      <c r="NS63" s="176" t="str">
        <f t="shared" si="220"/>
        <v>*</v>
      </c>
      <c r="NT63" s="175" t="str">
        <f t="shared" si="221"/>
        <v>*</v>
      </c>
      <c r="NU63" s="176" t="str">
        <f t="shared" si="222"/>
        <v>*</v>
      </c>
      <c r="NV63" s="175" t="str">
        <f t="shared" si="223"/>
        <v>*</v>
      </c>
      <c r="NW63" s="176" t="str">
        <f t="shared" si="224"/>
        <v>*</v>
      </c>
      <c r="NX63" s="175" t="str">
        <f t="shared" si="225"/>
        <v>*</v>
      </c>
      <c r="NY63" s="176" t="str">
        <f t="shared" si="226"/>
        <v>*</v>
      </c>
      <c r="NZ63" s="175" t="str">
        <f t="shared" si="227"/>
        <v>*</v>
      </c>
      <c r="OA63" s="176" t="str">
        <f t="shared" si="228"/>
        <v>*</v>
      </c>
      <c r="OB63" s="175" t="str">
        <f t="shared" si="229"/>
        <v>*</v>
      </c>
      <c r="OC63" s="175" t="str">
        <f t="shared" si="313"/>
        <v>*</v>
      </c>
      <c r="OD63" s="175" t="str">
        <f t="shared" si="230"/>
        <v>*</v>
      </c>
      <c r="OE63" s="175" t="str">
        <f t="shared" si="231"/>
        <v>*</v>
      </c>
      <c r="OF63" s="175" t="str">
        <f t="shared" si="232"/>
        <v>*</v>
      </c>
      <c r="OG63" s="176" t="str">
        <f t="shared" si="233"/>
        <v>*</v>
      </c>
      <c r="OH63" s="175" t="str">
        <f t="shared" si="234"/>
        <v>*</v>
      </c>
      <c r="OI63" s="176" t="str">
        <f t="shared" si="235"/>
        <v>*</v>
      </c>
      <c r="OJ63" s="175" t="str">
        <f t="shared" si="236"/>
        <v>*</v>
      </c>
      <c r="OK63" s="176" t="str">
        <f t="shared" si="314"/>
        <v>*</v>
      </c>
      <c r="OL63" s="175" t="str">
        <f t="shared" si="315"/>
        <v>*</v>
      </c>
      <c r="OM63" s="176" t="str">
        <f t="shared" si="316"/>
        <v>*</v>
      </c>
      <c r="ON63" s="175" t="str">
        <f t="shared" si="317"/>
        <v>*</v>
      </c>
      <c r="OO63" s="176" t="str">
        <f t="shared" si="318"/>
        <v>*</v>
      </c>
      <c r="OP63" s="175" t="str">
        <f t="shared" si="319"/>
        <v>*</v>
      </c>
      <c r="OQ63" s="176" t="str">
        <f t="shared" si="320"/>
        <v>*</v>
      </c>
      <c r="OR63" s="29">
        <f t="shared" si="239"/>
        <v>23</v>
      </c>
      <c r="OS63" s="30" t="str">
        <f t="shared" si="329"/>
        <v>دوشنبه</v>
      </c>
      <c r="OT63" s="20" t="str">
        <f t="shared" si="321"/>
        <v>*</v>
      </c>
      <c r="OU63" s="20" t="str">
        <f t="shared" si="322"/>
        <v>*</v>
      </c>
      <c r="OV63" s="20" t="str">
        <f t="shared" si="323"/>
        <v>*</v>
      </c>
      <c r="OW63" s="20" t="str">
        <f t="shared" si="324"/>
        <v>*</v>
      </c>
      <c r="OX63" s="20" t="str">
        <f t="shared" si="325"/>
        <v>*</v>
      </c>
      <c r="OY63" s="20" t="str">
        <f t="shared" si="328"/>
        <v>*</v>
      </c>
      <c r="OZ63" s="20" t="str">
        <f t="shared" si="326"/>
        <v>*</v>
      </c>
      <c r="PA63" s="20" t="str">
        <f t="shared" si="327"/>
        <v>*</v>
      </c>
      <c r="PB63" s="20" t="str">
        <f t="shared" si="242"/>
        <v>*</v>
      </c>
      <c r="PC63" s="33" t="str">
        <f t="shared" si="243"/>
        <v>*</v>
      </c>
      <c r="PD63" s="20" t="str">
        <f t="shared" si="244"/>
        <v>*</v>
      </c>
      <c r="PE63" s="33" t="str">
        <f t="shared" si="245"/>
        <v>*</v>
      </c>
      <c r="PF63" s="20" t="str">
        <f t="shared" si="246"/>
        <v>*</v>
      </c>
      <c r="PG63" s="33" t="str">
        <f t="shared" si="247"/>
        <v>*</v>
      </c>
      <c r="PH63" s="20" t="str">
        <f t="shared" si="248"/>
        <v>*</v>
      </c>
      <c r="PI63" s="33" t="str">
        <f t="shared" si="249"/>
        <v>*</v>
      </c>
      <c r="PJ63" s="20" t="str">
        <f t="shared" si="250"/>
        <v>*</v>
      </c>
      <c r="PK63" s="33" t="str">
        <f t="shared" si="251"/>
        <v>*</v>
      </c>
      <c r="PL63" s="20" t="str">
        <f t="shared" si="252"/>
        <v>*</v>
      </c>
      <c r="PM63" s="33" t="str">
        <f t="shared" si="253"/>
        <v>*</v>
      </c>
      <c r="PN63" s="20" t="str">
        <f t="shared" si="254"/>
        <v>*</v>
      </c>
      <c r="PO63" s="33" t="str">
        <f t="shared" si="255"/>
        <v>*</v>
      </c>
      <c r="PP63" s="20" t="str">
        <f t="shared" si="256"/>
        <v>*</v>
      </c>
      <c r="PQ63" s="33" t="str">
        <f t="shared" si="257"/>
        <v>*</v>
      </c>
      <c r="PR63" s="20" t="str">
        <f t="shared" si="258"/>
        <v>*</v>
      </c>
      <c r="PS63" s="33" t="str">
        <f t="shared" si="259"/>
        <v>*</v>
      </c>
      <c r="PT63" s="20" t="str">
        <f t="shared" si="260"/>
        <v>*</v>
      </c>
      <c r="PU63" s="33" t="str">
        <f t="shared" si="261"/>
        <v>*</v>
      </c>
      <c r="PV63" s="20" t="str">
        <f t="shared" si="262"/>
        <v>*</v>
      </c>
      <c r="PW63" s="33" t="str">
        <f t="shared" si="263"/>
        <v>*</v>
      </c>
      <c r="PX63" s="20" t="str">
        <f t="shared" si="264"/>
        <v>*</v>
      </c>
      <c r="PY63" s="33" t="str">
        <f t="shared" si="265"/>
        <v>*</v>
      </c>
      <c r="PZ63" s="20" t="str">
        <f t="shared" si="266"/>
        <v>*</v>
      </c>
      <c r="QA63" s="33" t="str">
        <f t="shared" si="267"/>
        <v>*</v>
      </c>
      <c r="QB63" s="20" t="str">
        <f t="shared" si="268"/>
        <v>*</v>
      </c>
      <c r="QC63" s="33" t="str">
        <f t="shared" si="269"/>
        <v>*</v>
      </c>
      <c r="QD63" s="20" t="str">
        <f t="shared" si="270"/>
        <v>*</v>
      </c>
      <c r="QE63" s="33" t="str">
        <f t="shared" si="271"/>
        <v>*</v>
      </c>
      <c r="QF63" s="20" t="str">
        <f t="shared" si="272"/>
        <v>*</v>
      </c>
      <c r="QG63" s="33" t="str">
        <f t="shared" si="273"/>
        <v>*</v>
      </c>
      <c r="QH63" s="20" t="str">
        <f t="shared" si="274"/>
        <v>*</v>
      </c>
      <c r="QI63" s="33" t="str">
        <f t="shared" si="275"/>
        <v>*</v>
      </c>
      <c r="QJ63" s="20" t="str">
        <f t="shared" si="276"/>
        <v>نجفی-</v>
      </c>
      <c r="QK63" s="33" t="str">
        <f t="shared" si="277"/>
        <v>*</v>
      </c>
      <c r="QL63" s="20" t="str">
        <f t="shared" si="278"/>
        <v>*</v>
      </c>
      <c r="QM63" s="33" t="str">
        <f t="shared" si="279"/>
        <v>*</v>
      </c>
      <c r="QN63" s="20" t="str">
        <f t="shared" si="280"/>
        <v>*</v>
      </c>
      <c r="QO63" s="33" t="str">
        <f t="shared" si="281"/>
        <v>*</v>
      </c>
      <c r="QP63" s="20" t="str">
        <f t="shared" si="282"/>
        <v>*</v>
      </c>
      <c r="QQ63" s="33" t="str">
        <f t="shared" si="283"/>
        <v>*</v>
      </c>
      <c r="QR63" s="20" t="str">
        <f t="shared" si="284"/>
        <v>*</v>
      </c>
      <c r="QS63" s="33" t="str">
        <f t="shared" si="285"/>
        <v>*</v>
      </c>
      <c r="QT63" s="20" t="str">
        <f t="shared" si="286"/>
        <v>*</v>
      </c>
      <c r="QU63" s="33" t="str">
        <f t="shared" si="287"/>
        <v>*</v>
      </c>
      <c r="QV63" s="20" t="str">
        <f t="shared" si="288"/>
        <v>*</v>
      </c>
      <c r="QW63" s="33" t="str">
        <f t="shared" si="289"/>
        <v>*</v>
      </c>
      <c r="QX63" s="21" t="str">
        <f t="shared" si="290"/>
        <v>*</v>
      </c>
      <c r="QY63" s="21" t="str">
        <f t="shared" si="291"/>
        <v>*</v>
      </c>
      <c r="QZ63" s="20" t="str">
        <f t="shared" si="292"/>
        <v>*</v>
      </c>
      <c r="RA63" s="33" t="str">
        <f t="shared" si="293"/>
        <v>*</v>
      </c>
      <c r="RB63" s="33"/>
      <c r="RC63" s="7"/>
      <c r="RD63" s="337">
        <f t="shared" si="294"/>
        <v>23</v>
      </c>
      <c r="RE63" s="30" t="str">
        <f t="shared" si="330"/>
        <v>دوشنبه</v>
      </c>
      <c r="RF63" s="63" t="s">
        <v>33</v>
      </c>
      <c r="RG63" s="118" t="str">
        <f t="shared" si="295"/>
        <v>********خوشروزاده- *******حبیبی - *************کاظمی-*********منفرد-****************</v>
      </c>
      <c r="RH63" s="119"/>
      <c r="RI63" s="120">
        <v>23</v>
      </c>
      <c r="RJ63" s="121" t="str">
        <f t="shared" si="296"/>
        <v>*********************************************************</v>
      </c>
      <c r="RK63" s="104"/>
      <c r="RL63" s="337">
        <v>23</v>
      </c>
      <c r="RM63" s="29">
        <f t="shared" si="297"/>
        <v>23</v>
      </c>
      <c r="RN63" s="30" t="str">
        <f t="shared" si="331"/>
        <v>دوشنبه</v>
      </c>
      <c r="RO63" s="729" t="str">
        <f t="shared" si="298"/>
        <v>**********************************نجفی-**</v>
      </c>
      <c r="RP63" s="731"/>
      <c r="RQ63" s="64" t="s">
        <v>34</v>
      </c>
      <c r="RR63" s="729" t="str">
        <f t="shared" si="299"/>
        <v>**************************************</v>
      </c>
      <c r="RS63" s="730"/>
      <c r="RT63" s="1"/>
      <c r="RU63" s="1"/>
      <c r="RV63" s="29">
        <f t="shared" si="300"/>
        <v>23</v>
      </c>
      <c r="RW63" s="30" t="str">
        <f t="shared" si="301"/>
        <v>دوشنبه</v>
      </c>
      <c r="RX63" s="764" t="str">
        <f t="shared" si="302"/>
        <v>******************************نجفی-********</v>
      </c>
      <c r="RY63" s="731"/>
      <c r="RZ63" s="64"/>
      <c r="SA63" s="729" t="str">
        <f t="shared" si="303"/>
        <v>***********************************</v>
      </c>
      <c r="SB63" s="730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</row>
    <row r="64" spans="1:507" s="2" customFormat="1" ht="71.25" customHeight="1" thickTop="1" thickBot="1">
      <c r="A64" s="227" t="s">
        <v>297</v>
      </c>
      <c r="B64" s="251" t="s">
        <v>331</v>
      </c>
      <c r="C64" s="349" t="s">
        <v>171</v>
      </c>
      <c r="D64" s="350" t="s">
        <v>206</v>
      </c>
      <c r="E64" s="351" t="s">
        <v>208</v>
      </c>
      <c r="F64" s="352" t="s">
        <v>207</v>
      </c>
      <c r="G64" s="353"/>
      <c r="H64" s="191">
        <v>1</v>
      </c>
      <c r="I64" s="192">
        <v>2</v>
      </c>
      <c r="J64" s="193">
        <v>3</v>
      </c>
      <c r="K64" s="193">
        <v>4</v>
      </c>
      <c r="L64" s="405">
        <v>5</v>
      </c>
      <c r="M64" s="405">
        <v>6</v>
      </c>
      <c r="N64" s="244" t="s">
        <v>302</v>
      </c>
      <c r="O64" s="245" t="s">
        <v>302</v>
      </c>
      <c r="P64" s="193" t="s">
        <v>302</v>
      </c>
      <c r="Q64" s="581" t="s">
        <v>302</v>
      </c>
      <c r="R64" s="582"/>
      <c r="S64" s="246" t="s">
        <v>109</v>
      </c>
      <c r="T64" s="354"/>
      <c r="U64" s="354"/>
      <c r="V64" s="354"/>
      <c r="W64" s="354"/>
      <c r="X64" s="246" t="s">
        <v>110</v>
      </c>
      <c r="Y64" s="354"/>
      <c r="Z64" s="354"/>
      <c r="AA64" s="354"/>
      <c r="AB64" s="354"/>
      <c r="AC64" s="247" t="s">
        <v>134</v>
      </c>
      <c r="AD64" s="248"/>
      <c r="AE64" s="248"/>
      <c r="AF64" s="248"/>
      <c r="AG64" s="249" t="s">
        <v>31</v>
      </c>
      <c r="AH64" s="248"/>
      <c r="AI64" s="248"/>
      <c r="AJ64" s="248"/>
      <c r="AK64" s="247" t="s">
        <v>111</v>
      </c>
      <c r="AL64" s="248"/>
      <c r="AM64" s="248"/>
      <c r="AN64" s="248"/>
      <c r="AO64" s="249" t="s">
        <v>112</v>
      </c>
      <c r="AP64" s="248"/>
      <c r="AQ64" s="248"/>
      <c r="AR64" s="248"/>
      <c r="AS64" s="247" t="s">
        <v>197</v>
      </c>
      <c r="AT64" s="248"/>
      <c r="AU64" s="248"/>
      <c r="AV64" s="250" t="s">
        <v>113</v>
      </c>
      <c r="AW64" s="189"/>
      <c r="AX64" s="194"/>
      <c r="AY64" s="1"/>
      <c r="AZ64" s="1"/>
      <c r="BA64" s="1"/>
      <c r="BB64" s="29">
        <f t="shared" si="304"/>
        <v>24</v>
      </c>
      <c r="BC64" s="159" t="s">
        <v>42</v>
      </c>
      <c r="BD64" s="515" t="s">
        <v>32</v>
      </c>
      <c r="BE64" s="516" t="s">
        <v>32</v>
      </c>
      <c r="BF64" s="515">
        <v>1</v>
      </c>
      <c r="BG64" s="516" t="s">
        <v>32</v>
      </c>
      <c r="BH64" s="515" t="s">
        <v>32</v>
      </c>
      <c r="BI64" s="516" t="s">
        <v>32</v>
      </c>
      <c r="BJ64" s="515" t="s">
        <v>32</v>
      </c>
      <c r="BK64" s="516" t="s">
        <v>32</v>
      </c>
      <c r="BL64" s="515" t="s">
        <v>32</v>
      </c>
      <c r="BM64" s="516" t="s">
        <v>32</v>
      </c>
      <c r="BN64" s="515" t="s">
        <v>32</v>
      </c>
      <c r="BO64" s="516" t="s">
        <v>32</v>
      </c>
      <c r="BP64" s="515" t="s">
        <v>32</v>
      </c>
      <c r="BQ64" s="516" t="s">
        <v>32</v>
      </c>
      <c r="BR64" s="515" t="s">
        <v>32</v>
      </c>
      <c r="BS64" s="516" t="s">
        <v>32</v>
      </c>
      <c r="BT64" s="515">
        <v>1</v>
      </c>
      <c r="BU64" s="516" t="s">
        <v>32</v>
      </c>
      <c r="BV64" s="515" t="s">
        <v>32</v>
      </c>
      <c r="BW64" s="516" t="s">
        <v>32</v>
      </c>
      <c r="BX64" s="515" t="s">
        <v>32</v>
      </c>
      <c r="BY64" s="516" t="s">
        <v>32</v>
      </c>
      <c r="BZ64" s="515" t="s">
        <v>32</v>
      </c>
      <c r="CA64" s="516" t="s">
        <v>32</v>
      </c>
      <c r="CB64" s="515" t="s">
        <v>32</v>
      </c>
      <c r="CC64" s="516" t="s">
        <v>32</v>
      </c>
      <c r="CD64" s="515" t="s">
        <v>32</v>
      </c>
      <c r="CE64" s="516" t="s">
        <v>32</v>
      </c>
      <c r="CF64" s="515">
        <v>1</v>
      </c>
      <c r="CG64" s="516" t="s">
        <v>32</v>
      </c>
      <c r="CH64" s="515" t="s">
        <v>32</v>
      </c>
      <c r="CI64" s="516" t="s">
        <v>32</v>
      </c>
      <c r="CJ64" s="515" t="s">
        <v>32</v>
      </c>
      <c r="CK64" s="516" t="s">
        <v>32</v>
      </c>
      <c r="CL64" s="515" t="s">
        <v>32</v>
      </c>
      <c r="CM64" s="516" t="s">
        <v>32</v>
      </c>
      <c r="CN64" s="515">
        <v>1</v>
      </c>
      <c r="CO64" s="516" t="s">
        <v>32</v>
      </c>
      <c r="CP64" s="515" t="s">
        <v>32</v>
      </c>
      <c r="CQ64" s="516" t="s">
        <v>32</v>
      </c>
      <c r="CR64" s="515" t="s">
        <v>32</v>
      </c>
      <c r="CS64" s="516" t="s">
        <v>32</v>
      </c>
      <c r="CT64" s="515" t="s">
        <v>32</v>
      </c>
      <c r="CU64" s="516" t="s">
        <v>32</v>
      </c>
      <c r="CV64" s="515" t="s">
        <v>32</v>
      </c>
      <c r="CW64" s="516" t="s">
        <v>32</v>
      </c>
      <c r="CX64" s="515" t="s">
        <v>32</v>
      </c>
      <c r="CY64" s="516" t="s">
        <v>32</v>
      </c>
      <c r="CZ64" s="515" t="s">
        <v>32</v>
      </c>
      <c r="DA64" s="516" t="s">
        <v>32</v>
      </c>
      <c r="DB64" s="515" t="s">
        <v>32</v>
      </c>
      <c r="DC64" s="516" t="s">
        <v>32</v>
      </c>
      <c r="DD64" s="515" t="s">
        <v>32</v>
      </c>
      <c r="DE64" s="516" t="s">
        <v>32</v>
      </c>
      <c r="DF64" s="515" t="s">
        <v>32</v>
      </c>
      <c r="DG64" s="516" t="s">
        <v>32</v>
      </c>
      <c r="DH64" s="515" t="s">
        <v>32</v>
      </c>
      <c r="DI64" s="516" t="s">
        <v>32</v>
      </c>
      <c r="DJ64" s="515" t="s">
        <v>32</v>
      </c>
      <c r="DK64" s="516" t="s">
        <v>32</v>
      </c>
      <c r="DL64" s="515" t="s">
        <v>32</v>
      </c>
      <c r="DM64" s="516" t="s">
        <v>32</v>
      </c>
      <c r="DN64" s="515" t="s">
        <v>32</v>
      </c>
      <c r="DO64" s="516" t="s">
        <v>32</v>
      </c>
      <c r="DP64" s="515" t="s">
        <v>32</v>
      </c>
      <c r="DQ64" s="516" t="s">
        <v>32</v>
      </c>
      <c r="DR64" s="515" t="s">
        <v>32</v>
      </c>
      <c r="DS64" s="516" t="s">
        <v>32</v>
      </c>
      <c r="DT64" s="515" t="s">
        <v>32</v>
      </c>
      <c r="DU64" s="516" t="s">
        <v>32</v>
      </c>
      <c r="DV64" s="515" t="s">
        <v>32</v>
      </c>
      <c r="DW64" s="516" t="s">
        <v>32</v>
      </c>
      <c r="DX64" s="515" t="s">
        <v>32</v>
      </c>
      <c r="DY64" s="516" t="s">
        <v>32</v>
      </c>
      <c r="DZ64" s="515">
        <v>1</v>
      </c>
      <c r="EA64" s="516" t="s">
        <v>32</v>
      </c>
      <c r="EB64" s="515" t="s">
        <v>32</v>
      </c>
      <c r="EC64" s="516" t="s">
        <v>32</v>
      </c>
      <c r="ED64" s="515" t="s">
        <v>32</v>
      </c>
      <c r="EE64" s="516" t="s">
        <v>32</v>
      </c>
      <c r="EF64" s="515" t="s">
        <v>32</v>
      </c>
      <c r="EG64" s="516" t="s">
        <v>32</v>
      </c>
      <c r="EH64" s="515" t="s">
        <v>32</v>
      </c>
      <c r="EI64" s="516" t="s">
        <v>32</v>
      </c>
      <c r="EJ64" s="515" t="s">
        <v>32</v>
      </c>
      <c r="EK64" s="516" t="s">
        <v>32</v>
      </c>
      <c r="EL64" s="515" t="s">
        <v>32</v>
      </c>
      <c r="EM64" s="516" t="s">
        <v>32</v>
      </c>
      <c r="EN64" s="515" t="s">
        <v>32</v>
      </c>
      <c r="EO64" s="516" t="s">
        <v>32</v>
      </c>
      <c r="EP64" s="515" t="s">
        <v>32</v>
      </c>
      <c r="EQ64" s="516" t="s">
        <v>32</v>
      </c>
      <c r="ER64" s="515" t="s">
        <v>32</v>
      </c>
      <c r="ES64" s="516" t="s">
        <v>32</v>
      </c>
      <c r="ET64" s="515" t="s">
        <v>32</v>
      </c>
      <c r="EU64" s="516" t="s">
        <v>32</v>
      </c>
      <c r="EV64" s="515" t="s">
        <v>32</v>
      </c>
      <c r="EW64" s="516" t="s">
        <v>32</v>
      </c>
      <c r="EX64" s="515" t="s">
        <v>32</v>
      </c>
      <c r="EY64" s="516" t="s">
        <v>32</v>
      </c>
      <c r="EZ64" s="515" t="s">
        <v>32</v>
      </c>
      <c r="FA64" s="516" t="s">
        <v>32</v>
      </c>
      <c r="FB64" s="515" t="s">
        <v>32</v>
      </c>
      <c r="FC64" s="516" t="s">
        <v>32</v>
      </c>
      <c r="FD64" s="515" t="s">
        <v>32</v>
      </c>
      <c r="FE64" s="516" t="s">
        <v>32</v>
      </c>
      <c r="FF64" s="515" t="s">
        <v>32</v>
      </c>
      <c r="FG64" s="516" t="s">
        <v>32</v>
      </c>
      <c r="FH64" s="515" t="s">
        <v>32</v>
      </c>
      <c r="FI64" s="516" t="s">
        <v>32</v>
      </c>
      <c r="FJ64" s="515" t="s">
        <v>32</v>
      </c>
      <c r="FK64" s="516" t="s">
        <v>32</v>
      </c>
      <c r="FL64" s="515" t="s">
        <v>32</v>
      </c>
      <c r="FM64" s="516" t="s">
        <v>32</v>
      </c>
      <c r="FN64" s="515" t="s">
        <v>32</v>
      </c>
      <c r="FO64" s="516" t="s">
        <v>32</v>
      </c>
      <c r="FP64" s="515" t="s">
        <v>32</v>
      </c>
      <c r="FQ64" s="516" t="s">
        <v>32</v>
      </c>
      <c r="FR64" s="515" t="s">
        <v>32</v>
      </c>
      <c r="FS64" s="516" t="s">
        <v>32</v>
      </c>
      <c r="FT64" s="515" t="s">
        <v>32</v>
      </c>
      <c r="FU64" s="516" t="s">
        <v>32</v>
      </c>
      <c r="FV64" s="515" t="s">
        <v>32</v>
      </c>
      <c r="FW64" s="516" t="s">
        <v>32</v>
      </c>
      <c r="FX64" s="515" t="s">
        <v>32</v>
      </c>
      <c r="FY64" s="516" t="s">
        <v>32</v>
      </c>
      <c r="FZ64" s="515" t="s">
        <v>32</v>
      </c>
      <c r="GA64" s="555">
        <v>1</v>
      </c>
      <c r="GB64" s="515" t="s">
        <v>32</v>
      </c>
      <c r="GC64" s="516" t="s">
        <v>32</v>
      </c>
      <c r="GD64" s="515" t="s">
        <v>32</v>
      </c>
      <c r="GE64" s="516" t="s">
        <v>32</v>
      </c>
      <c r="GF64" s="515" t="s">
        <v>32</v>
      </c>
      <c r="GG64" s="516" t="s">
        <v>32</v>
      </c>
      <c r="GH64" s="515" t="s">
        <v>32</v>
      </c>
      <c r="GI64" s="516" t="s">
        <v>32</v>
      </c>
      <c r="GJ64" s="515" t="s">
        <v>32</v>
      </c>
      <c r="GK64" s="516" t="s">
        <v>32</v>
      </c>
      <c r="GL64" s="515" t="s">
        <v>32</v>
      </c>
      <c r="GM64" s="516" t="s">
        <v>32</v>
      </c>
      <c r="GN64" s="515" t="s">
        <v>32</v>
      </c>
      <c r="GO64" s="516" t="s">
        <v>32</v>
      </c>
      <c r="GP64" s="515" t="s">
        <v>32</v>
      </c>
      <c r="GQ64" s="516" t="s">
        <v>32</v>
      </c>
      <c r="GR64" s="515" t="s">
        <v>32</v>
      </c>
      <c r="GS64" s="516" t="s">
        <v>32</v>
      </c>
      <c r="GT64" s="515" t="s">
        <v>32</v>
      </c>
      <c r="GU64" s="516" t="s">
        <v>32</v>
      </c>
      <c r="GV64" s="515" t="s">
        <v>32</v>
      </c>
      <c r="GW64" s="516" t="s">
        <v>32</v>
      </c>
      <c r="GX64" s="515" t="s">
        <v>32</v>
      </c>
      <c r="GY64" s="516">
        <v>1</v>
      </c>
      <c r="GZ64" s="515" t="s">
        <v>32</v>
      </c>
      <c r="HA64" s="516" t="s">
        <v>32</v>
      </c>
      <c r="HB64" s="515" t="s">
        <v>32</v>
      </c>
      <c r="HC64" s="516" t="s">
        <v>32</v>
      </c>
      <c r="HD64" s="515" t="s">
        <v>32</v>
      </c>
      <c r="HE64" s="516" t="s">
        <v>32</v>
      </c>
      <c r="HF64" s="515" t="s">
        <v>32</v>
      </c>
      <c r="HG64" s="516" t="s">
        <v>32</v>
      </c>
      <c r="HH64" s="515" t="s">
        <v>32</v>
      </c>
      <c r="HI64" s="516" t="s">
        <v>32</v>
      </c>
      <c r="HJ64" s="515" t="s">
        <v>32</v>
      </c>
      <c r="HK64" s="516" t="s">
        <v>32</v>
      </c>
      <c r="HL64" s="515" t="s">
        <v>32</v>
      </c>
      <c r="HM64" s="516" t="s">
        <v>32</v>
      </c>
      <c r="HN64" s="515" t="s">
        <v>32</v>
      </c>
      <c r="HO64" s="516" t="s">
        <v>32</v>
      </c>
      <c r="HP64" s="515" t="s">
        <v>32</v>
      </c>
      <c r="HQ64" s="516" t="s">
        <v>32</v>
      </c>
      <c r="HR64" s="515" t="s">
        <v>32</v>
      </c>
      <c r="HS64" s="516" t="s">
        <v>32</v>
      </c>
      <c r="HT64" s="515" t="s">
        <v>32</v>
      </c>
      <c r="HU64" s="516" t="s">
        <v>32</v>
      </c>
      <c r="HV64" s="515" t="s">
        <v>32</v>
      </c>
      <c r="HW64" s="516" t="s">
        <v>32</v>
      </c>
      <c r="HX64" s="515" t="s">
        <v>32</v>
      </c>
      <c r="HY64" s="516" t="s">
        <v>32</v>
      </c>
      <c r="HZ64" s="515" t="s">
        <v>32</v>
      </c>
      <c r="IA64" s="516" t="s">
        <v>32</v>
      </c>
      <c r="IB64" s="515" t="s">
        <v>32</v>
      </c>
      <c r="IC64" s="516" t="s">
        <v>32</v>
      </c>
      <c r="ID64" s="515" t="s">
        <v>32</v>
      </c>
      <c r="IE64" s="516" t="s">
        <v>32</v>
      </c>
      <c r="IF64" s="515" t="s">
        <v>32</v>
      </c>
      <c r="IG64" s="516" t="s">
        <v>32</v>
      </c>
      <c r="IH64" s="515" t="s">
        <v>32</v>
      </c>
      <c r="II64" s="516" t="s">
        <v>32</v>
      </c>
      <c r="IJ64" s="421" t="s">
        <v>32</v>
      </c>
      <c r="IK64" s="516" t="s">
        <v>32</v>
      </c>
      <c r="IL64" s="515" t="s">
        <v>32</v>
      </c>
      <c r="IM64" s="516" t="s">
        <v>32</v>
      </c>
      <c r="IN64" s="421" t="s">
        <v>32</v>
      </c>
      <c r="IO64" s="516" t="s">
        <v>32</v>
      </c>
      <c r="IP64" s="515" t="s">
        <v>32</v>
      </c>
      <c r="IQ64" s="516" t="s">
        <v>32</v>
      </c>
      <c r="IR64" s="515" t="s">
        <v>32</v>
      </c>
      <c r="IS64" s="516" t="s">
        <v>32</v>
      </c>
      <c r="IT64" s="515" t="s">
        <v>32</v>
      </c>
      <c r="IU64" s="516" t="s">
        <v>32</v>
      </c>
      <c r="IV64" s="515" t="s">
        <v>32</v>
      </c>
      <c r="IW64" s="516" t="s">
        <v>32</v>
      </c>
      <c r="IX64" s="515" t="s">
        <v>32</v>
      </c>
      <c r="IY64" s="516" t="s">
        <v>32</v>
      </c>
      <c r="IZ64" s="515" t="s">
        <v>32</v>
      </c>
      <c r="JA64" s="516" t="s">
        <v>32</v>
      </c>
      <c r="JB64" s="60"/>
      <c r="JC64" s="61"/>
      <c r="JD64" s="7"/>
      <c r="JE64" s="7"/>
      <c r="JF64" s="29">
        <f t="shared" si="110"/>
        <v>24</v>
      </c>
      <c r="JG64" s="159" t="s">
        <v>42</v>
      </c>
      <c r="JH64" s="32" t="str">
        <f t="shared" si="111"/>
        <v>*</v>
      </c>
      <c r="JI64" s="33" t="str">
        <f t="shared" si="112"/>
        <v>*</v>
      </c>
      <c r="JJ64" s="32" t="str">
        <f t="shared" si="113"/>
        <v xml:space="preserve">حا ج محمدی- </v>
      </c>
      <c r="JK64" s="33" t="str">
        <f t="shared" si="114"/>
        <v>*</v>
      </c>
      <c r="JL64" s="32" t="str">
        <f t="shared" si="115"/>
        <v>*</v>
      </c>
      <c r="JM64" s="33" t="str">
        <f t="shared" si="116"/>
        <v>*</v>
      </c>
      <c r="JN64" s="32" t="str">
        <f t="shared" si="117"/>
        <v>*</v>
      </c>
      <c r="JO64" s="33" t="str">
        <f t="shared" si="118"/>
        <v>*</v>
      </c>
      <c r="JP64" s="32" t="str">
        <f t="shared" si="119"/>
        <v>*</v>
      </c>
      <c r="JQ64" s="33" t="str">
        <f t="shared" si="120"/>
        <v>*</v>
      </c>
      <c r="JR64" s="32" t="str">
        <f t="shared" si="121"/>
        <v>*</v>
      </c>
      <c r="JS64" s="33" t="str">
        <f t="shared" si="122"/>
        <v>*</v>
      </c>
      <c r="JT64" s="32" t="str">
        <f t="shared" si="123"/>
        <v>*</v>
      </c>
      <c r="JU64" s="33" t="str">
        <f t="shared" si="124"/>
        <v>*</v>
      </c>
      <c r="JV64" s="32" t="str">
        <f t="shared" si="125"/>
        <v>*</v>
      </c>
      <c r="JW64" s="33" t="str">
        <f t="shared" si="126"/>
        <v>*</v>
      </c>
      <c r="JX64" s="32" t="str">
        <f t="shared" si="127"/>
        <v xml:space="preserve">خوشروزاده- </v>
      </c>
      <c r="JY64" s="33" t="str">
        <f t="shared" si="128"/>
        <v>*</v>
      </c>
      <c r="JZ64" s="32" t="str">
        <f t="shared" si="129"/>
        <v>*</v>
      </c>
      <c r="KA64" s="33" t="str">
        <f t="shared" si="130"/>
        <v>*</v>
      </c>
      <c r="KB64" s="32" t="str">
        <f t="shared" si="131"/>
        <v>*</v>
      </c>
      <c r="KC64" s="33" t="str">
        <f t="shared" si="132"/>
        <v>*</v>
      </c>
      <c r="KD64" s="32" t="str">
        <f t="shared" si="133"/>
        <v>*</v>
      </c>
      <c r="KE64" s="33" t="str">
        <f t="shared" si="134"/>
        <v>*</v>
      </c>
      <c r="KF64" s="32" t="str">
        <f t="shared" si="135"/>
        <v>*</v>
      </c>
      <c r="KG64" s="33" t="str">
        <f t="shared" si="136"/>
        <v>*</v>
      </c>
      <c r="KH64" s="32" t="str">
        <f t="shared" si="137"/>
        <v>*</v>
      </c>
      <c r="KI64" s="33" t="str">
        <f t="shared" si="138"/>
        <v>*</v>
      </c>
      <c r="KJ64" s="32" t="str">
        <f t="shared" si="139"/>
        <v xml:space="preserve">گذشتی- </v>
      </c>
      <c r="KK64" s="33" t="str">
        <f t="shared" si="140"/>
        <v>*</v>
      </c>
      <c r="KL64" s="32" t="str">
        <f t="shared" si="141"/>
        <v>*</v>
      </c>
      <c r="KM64" s="33" t="str">
        <f t="shared" si="142"/>
        <v>*</v>
      </c>
      <c r="KN64" s="32" t="str">
        <f t="shared" si="143"/>
        <v>*</v>
      </c>
      <c r="KO64" s="33" t="str">
        <f t="shared" si="144"/>
        <v>*</v>
      </c>
      <c r="KP64" s="32" t="str">
        <f t="shared" si="145"/>
        <v>*</v>
      </c>
      <c r="KQ64" s="33" t="str">
        <f t="shared" si="146"/>
        <v>*</v>
      </c>
      <c r="KR64" s="32" t="str">
        <f t="shared" si="147"/>
        <v xml:space="preserve">خورسند - </v>
      </c>
      <c r="KS64" s="33" t="str">
        <f t="shared" si="148"/>
        <v>*</v>
      </c>
      <c r="KT64" s="32" t="str">
        <f t="shared" si="149"/>
        <v>*</v>
      </c>
      <c r="KU64" s="33" t="str">
        <f t="shared" si="150"/>
        <v>*</v>
      </c>
      <c r="KV64" s="32" t="str">
        <f t="shared" si="151"/>
        <v>*</v>
      </c>
      <c r="KW64" s="33" t="str">
        <f t="shared" si="152"/>
        <v>*</v>
      </c>
      <c r="KX64" s="32" t="str">
        <f t="shared" si="153"/>
        <v>*</v>
      </c>
      <c r="KY64" s="32" t="str">
        <f t="shared" si="154"/>
        <v>*</v>
      </c>
      <c r="KZ64" s="32" t="str">
        <f t="shared" si="155"/>
        <v>*</v>
      </c>
      <c r="LA64" s="32" t="str">
        <f t="shared" si="156"/>
        <v>*</v>
      </c>
      <c r="LB64" s="20" t="str">
        <f t="shared" si="157"/>
        <v>*</v>
      </c>
      <c r="LC64" s="33" t="str">
        <f t="shared" si="158"/>
        <v>*</v>
      </c>
      <c r="LD64" s="20" t="str">
        <f t="shared" si="159"/>
        <v>*</v>
      </c>
      <c r="LE64" s="33" t="str">
        <f t="shared" si="160"/>
        <v>*</v>
      </c>
      <c r="LF64" s="20" t="str">
        <f t="shared" si="161"/>
        <v>*</v>
      </c>
      <c r="LG64" s="20" t="str">
        <f t="shared" si="162"/>
        <v>*</v>
      </c>
      <c r="LH64" s="20" t="str">
        <f t="shared" si="163"/>
        <v>*</v>
      </c>
      <c r="LI64" s="33" t="str">
        <f t="shared" si="164"/>
        <v>*</v>
      </c>
      <c r="LJ64" s="20" t="str">
        <f t="shared" si="332"/>
        <v>*</v>
      </c>
      <c r="LK64" s="33" t="str">
        <f t="shared" si="333"/>
        <v>*</v>
      </c>
      <c r="LL64" s="20" t="str">
        <f t="shared" si="167"/>
        <v>*</v>
      </c>
      <c r="LM64" s="33" t="str">
        <f t="shared" si="168"/>
        <v>*</v>
      </c>
      <c r="LN64" s="20" t="str">
        <f t="shared" si="169"/>
        <v>*</v>
      </c>
      <c r="LO64" s="33" t="str">
        <f t="shared" si="170"/>
        <v>*</v>
      </c>
      <c r="LP64" s="20" t="str">
        <f t="shared" si="171"/>
        <v>*</v>
      </c>
      <c r="LQ64" s="20" t="str">
        <f t="shared" si="172"/>
        <v>*</v>
      </c>
      <c r="LR64" s="20" t="str">
        <f t="shared" si="173"/>
        <v>*</v>
      </c>
      <c r="LS64" s="20" t="str">
        <f t="shared" si="174"/>
        <v>*</v>
      </c>
      <c r="LT64" s="20" t="str">
        <f t="shared" si="175"/>
        <v>*</v>
      </c>
      <c r="LU64" s="20" t="str">
        <f t="shared" si="176"/>
        <v>*</v>
      </c>
      <c r="LV64" s="20" t="str">
        <f t="shared" si="177"/>
        <v>*</v>
      </c>
      <c r="LW64" s="20" t="str">
        <f t="shared" si="178"/>
        <v>*</v>
      </c>
      <c r="LX64" s="20" t="str">
        <f t="shared" si="179"/>
        <v>*</v>
      </c>
      <c r="LY64" s="20" t="str">
        <f t="shared" si="180"/>
        <v>*</v>
      </c>
      <c r="LZ64" s="20" t="str">
        <f t="shared" si="181"/>
        <v>*</v>
      </c>
      <c r="MA64" s="33" t="str">
        <f t="shared" si="182"/>
        <v>*</v>
      </c>
      <c r="MB64" s="20" t="str">
        <f t="shared" si="183"/>
        <v>کاظمی-</v>
      </c>
      <c r="MC64" s="33" t="str">
        <f t="shared" si="184"/>
        <v>*</v>
      </c>
      <c r="MD64" s="20" t="str">
        <f t="shared" si="185"/>
        <v>*</v>
      </c>
      <c r="ME64" s="33" t="str">
        <f t="shared" si="186"/>
        <v>*</v>
      </c>
      <c r="MF64" s="20" t="str">
        <f t="shared" si="187"/>
        <v>*</v>
      </c>
      <c r="MG64" s="33" t="str">
        <f t="shared" si="188"/>
        <v>*</v>
      </c>
      <c r="MH64" s="20" t="str">
        <f t="shared" si="189"/>
        <v>*</v>
      </c>
      <c r="MI64" s="33" t="str">
        <f t="shared" si="190"/>
        <v>*</v>
      </c>
      <c r="MJ64" s="20" t="str">
        <f t="shared" si="191"/>
        <v>*</v>
      </c>
      <c r="MK64" s="33" t="str">
        <f t="shared" si="192"/>
        <v>*</v>
      </c>
      <c r="ML64" s="20" t="str">
        <f t="shared" si="193"/>
        <v>*</v>
      </c>
      <c r="MM64" s="33" t="str">
        <f t="shared" si="194"/>
        <v>*</v>
      </c>
      <c r="MN64" s="20" t="str">
        <f t="shared" si="195"/>
        <v>*</v>
      </c>
      <c r="MO64" s="33" t="str">
        <f t="shared" si="196"/>
        <v>*</v>
      </c>
      <c r="MP64" s="20" t="str">
        <f t="shared" si="197"/>
        <v>*</v>
      </c>
      <c r="MQ64" s="33" t="str">
        <f t="shared" si="198"/>
        <v>*</v>
      </c>
      <c r="MR64" s="20" t="str">
        <f t="shared" si="199"/>
        <v>*</v>
      </c>
      <c r="MS64" s="33" t="str">
        <f t="shared" si="200"/>
        <v>*</v>
      </c>
      <c r="MT64" s="20" t="str">
        <f t="shared" si="201"/>
        <v>*</v>
      </c>
      <c r="MU64" s="33" t="str">
        <f t="shared" si="202"/>
        <v>*</v>
      </c>
      <c r="MV64" s="175" t="str">
        <f t="shared" si="203"/>
        <v>*</v>
      </c>
      <c r="MW64" s="176" t="str">
        <f t="shared" si="204"/>
        <v>*</v>
      </c>
      <c r="MX64" s="175" t="str">
        <f t="shared" si="205"/>
        <v>*</v>
      </c>
      <c r="MY64" s="176" t="str">
        <f t="shared" si="206"/>
        <v>*</v>
      </c>
      <c r="MZ64" s="175" t="str">
        <f t="shared" si="305"/>
        <v>*</v>
      </c>
      <c r="NA64" s="175" t="str">
        <f t="shared" si="306"/>
        <v>*</v>
      </c>
      <c r="NB64" s="175" t="str">
        <f t="shared" si="307"/>
        <v>*</v>
      </c>
      <c r="NC64" s="175" t="str">
        <f t="shared" si="308"/>
        <v>*</v>
      </c>
      <c r="ND64" s="176" t="str">
        <f t="shared" si="309"/>
        <v>*</v>
      </c>
      <c r="NE64" s="176" t="str">
        <f t="shared" si="310"/>
        <v>*</v>
      </c>
      <c r="NF64" s="176" t="str">
        <f t="shared" si="311"/>
        <v>*</v>
      </c>
      <c r="NG64" s="176" t="str">
        <f t="shared" si="312"/>
        <v>*</v>
      </c>
      <c r="NH64" s="175" t="str">
        <f t="shared" si="209"/>
        <v>*</v>
      </c>
      <c r="NI64" s="176" t="str">
        <f t="shared" si="210"/>
        <v>*</v>
      </c>
      <c r="NJ64" s="175" t="str">
        <f t="shared" si="211"/>
        <v>*</v>
      </c>
      <c r="NK64" s="176" t="str">
        <f t="shared" si="212"/>
        <v>*</v>
      </c>
      <c r="NL64" s="175" t="str">
        <f t="shared" si="213"/>
        <v>*</v>
      </c>
      <c r="NM64" s="176" t="str">
        <f t="shared" si="214"/>
        <v>*</v>
      </c>
      <c r="NN64" s="175" t="str">
        <f t="shared" si="215"/>
        <v>*</v>
      </c>
      <c r="NO64" s="176" t="str">
        <f t="shared" si="216"/>
        <v>*</v>
      </c>
      <c r="NP64" s="175" t="str">
        <f t="shared" si="217"/>
        <v>*</v>
      </c>
      <c r="NQ64" s="176" t="str">
        <f t="shared" si="218"/>
        <v>*</v>
      </c>
      <c r="NR64" s="175" t="str">
        <f t="shared" si="219"/>
        <v>*</v>
      </c>
      <c r="NS64" s="176" t="str">
        <f t="shared" si="220"/>
        <v>*</v>
      </c>
      <c r="NT64" s="175" t="str">
        <f t="shared" si="221"/>
        <v>*</v>
      </c>
      <c r="NU64" s="176" t="str">
        <f t="shared" si="222"/>
        <v>*</v>
      </c>
      <c r="NV64" s="175" t="str">
        <f t="shared" si="223"/>
        <v>*</v>
      </c>
      <c r="NW64" s="176" t="str">
        <f t="shared" si="224"/>
        <v>*</v>
      </c>
      <c r="NX64" s="175" t="str">
        <f t="shared" si="225"/>
        <v>*</v>
      </c>
      <c r="NY64" s="176" t="str">
        <f t="shared" si="226"/>
        <v>*</v>
      </c>
      <c r="NZ64" s="175" t="str">
        <f t="shared" si="227"/>
        <v>*</v>
      </c>
      <c r="OA64" s="176" t="str">
        <f t="shared" si="228"/>
        <v>*</v>
      </c>
      <c r="OB64" s="175" t="str">
        <f t="shared" si="229"/>
        <v>*</v>
      </c>
      <c r="OC64" s="175" t="str">
        <f t="shared" si="313"/>
        <v>محبوبی-</v>
      </c>
      <c r="OD64" s="175" t="str">
        <f t="shared" si="230"/>
        <v>*</v>
      </c>
      <c r="OE64" s="175" t="str">
        <f t="shared" si="231"/>
        <v>*</v>
      </c>
      <c r="OF64" s="175" t="str">
        <f t="shared" si="232"/>
        <v>*</v>
      </c>
      <c r="OG64" s="176" t="str">
        <f t="shared" si="233"/>
        <v>*</v>
      </c>
      <c r="OH64" s="175" t="str">
        <f t="shared" si="234"/>
        <v>*</v>
      </c>
      <c r="OI64" s="176" t="str">
        <f t="shared" si="235"/>
        <v>*</v>
      </c>
      <c r="OJ64" s="175" t="str">
        <f t="shared" si="236"/>
        <v>*</v>
      </c>
      <c r="OK64" s="176" t="str">
        <f t="shared" si="314"/>
        <v>*</v>
      </c>
      <c r="OL64" s="175" t="str">
        <f t="shared" si="315"/>
        <v>*</v>
      </c>
      <c r="OM64" s="176" t="str">
        <f t="shared" si="316"/>
        <v>*</v>
      </c>
      <c r="ON64" s="175" t="str">
        <f t="shared" si="317"/>
        <v>*</v>
      </c>
      <c r="OO64" s="176" t="str">
        <f t="shared" si="318"/>
        <v>*</v>
      </c>
      <c r="OP64" s="175" t="str">
        <f t="shared" si="319"/>
        <v>*</v>
      </c>
      <c r="OQ64" s="176" t="str">
        <f t="shared" si="320"/>
        <v>*</v>
      </c>
      <c r="OR64" s="29">
        <f t="shared" si="239"/>
        <v>24</v>
      </c>
      <c r="OS64" s="30" t="str">
        <f t="shared" si="329"/>
        <v>سه شنبه</v>
      </c>
      <c r="OT64" s="20" t="str">
        <f t="shared" si="321"/>
        <v>*</v>
      </c>
      <c r="OU64" s="20" t="str">
        <f t="shared" si="322"/>
        <v>*</v>
      </c>
      <c r="OV64" s="20" t="str">
        <f t="shared" si="323"/>
        <v>*</v>
      </c>
      <c r="OW64" s="20" t="str">
        <f t="shared" si="324"/>
        <v>*</v>
      </c>
      <c r="OX64" s="20" t="str">
        <f t="shared" si="325"/>
        <v>*</v>
      </c>
      <c r="OY64" s="20" t="str">
        <f t="shared" si="328"/>
        <v>*</v>
      </c>
      <c r="OZ64" s="20" t="str">
        <f t="shared" si="326"/>
        <v>*</v>
      </c>
      <c r="PA64" s="20" t="str">
        <f t="shared" si="327"/>
        <v>حیدری-</v>
      </c>
      <c r="PB64" s="20" t="str">
        <f t="shared" si="242"/>
        <v>*</v>
      </c>
      <c r="PC64" s="33" t="str">
        <f t="shared" si="243"/>
        <v>*</v>
      </c>
      <c r="PD64" s="20" t="str">
        <f t="shared" si="244"/>
        <v>*</v>
      </c>
      <c r="PE64" s="33" t="str">
        <f t="shared" si="245"/>
        <v>*</v>
      </c>
      <c r="PF64" s="20" t="str">
        <f t="shared" si="246"/>
        <v>*</v>
      </c>
      <c r="PG64" s="33" t="str">
        <f t="shared" si="247"/>
        <v>*</v>
      </c>
      <c r="PH64" s="20" t="str">
        <f t="shared" si="248"/>
        <v>*</v>
      </c>
      <c r="PI64" s="33" t="str">
        <f t="shared" si="249"/>
        <v>*</v>
      </c>
      <c r="PJ64" s="20" t="str">
        <f t="shared" si="250"/>
        <v>*</v>
      </c>
      <c r="PK64" s="33" t="str">
        <f t="shared" si="251"/>
        <v>*</v>
      </c>
      <c r="PL64" s="20" t="str">
        <f t="shared" si="252"/>
        <v>*</v>
      </c>
      <c r="PM64" s="33" t="str">
        <f t="shared" si="253"/>
        <v>*</v>
      </c>
      <c r="PN64" s="20" t="str">
        <f t="shared" si="254"/>
        <v>*</v>
      </c>
      <c r="PO64" s="33" t="str">
        <f t="shared" si="255"/>
        <v>*</v>
      </c>
      <c r="PP64" s="20" t="str">
        <f t="shared" si="256"/>
        <v>*</v>
      </c>
      <c r="PQ64" s="33" t="str">
        <f t="shared" si="257"/>
        <v>*</v>
      </c>
      <c r="PR64" s="20" t="str">
        <f t="shared" si="258"/>
        <v>*</v>
      </c>
      <c r="PS64" s="33" t="str">
        <f t="shared" si="259"/>
        <v>*</v>
      </c>
      <c r="PT64" s="20" t="str">
        <f t="shared" si="260"/>
        <v>*</v>
      </c>
      <c r="PU64" s="33" t="str">
        <f t="shared" si="261"/>
        <v>*</v>
      </c>
      <c r="PV64" s="20" t="str">
        <f t="shared" si="262"/>
        <v>*</v>
      </c>
      <c r="PW64" s="33" t="str">
        <f t="shared" si="263"/>
        <v>*</v>
      </c>
      <c r="PX64" s="20" t="str">
        <f t="shared" si="264"/>
        <v>*</v>
      </c>
      <c r="PY64" s="33" t="str">
        <f t="shared" si="265"/>
        <v>*</v>
      </c>
      <c r="PZ64" s="20" t="str">
        <f t="shared" si="266"/>
        <v>*</v>
      </c>
      <c r="QA64" s="33" t="str">
        <f t="shared" si="267"/>
        <v>*</v>
      </c>
      <c r="QB64" s="20" t="str">
        <f t="shared" si="268"/>
        <v>*</v>
      </c>
      <c r="QC64" s="33" t="str">
        <f t="shared" si="269"/>
        <v>*</v>
      </c>
      <c r="QD64" s="20" t="str">
        <f t="shared" si="270"/>
        <v>*</v>
      </c>
      <c r="QE64" s="33" t="str">
        <f t="shared" si="271"/>
        <v>*</v>
      </c>
      <c r="QF64" s="20" t="str">
        <f t="shared" si="272"/>
        <v>*</v>
      </c>
      <c r="QG64" s="33" t="str">
        <f t="shared" si="273"/>
        <v>*</v>
      </c>
      <c r="QH64" s="20" t="str">
        <f t="shared" si="274"/>
        <v>*</v>
      </c>
      <c r="QI64" s="33" t="str">
        <f t="shared" si="275"/>
        <v>*</v>
      </c>
      <c r="QJ64" s="20" t="str">
        <f t="shared" si="276"/>
        <v>*</v>
      </c>
      <c r="QK64" s="33" t="str">
        <f t="shared" si="277"/>
        <v>*</v>
      </c>
      <c r="QL64" s="20" t="str">
        <f t="shared" si="278"/>
        <v>*</v>
      </c>
      <c r="QM64" s="33" t="str">
        <f t="shared" si="279"/>
        <v>*</v>
      </c>
      <c r="QN64" s="20" t="str">
        <f t="shared" si="280"/>
        <v>*</v>
      </c>
      <c r="QO64" s="33" t="str">
        <f t="shared" si="281"/>
        <v>*</v>
      </c>
      <c r="QP64" s="20" t="str">
        <f t="shared" si="282"/>
        <v>*</v>
      </c>
      <c r="QQ64" s="33" t="str">
        <f t="shared" si="283"/>
        <v>*</v>
      </c>
      <c r="QR64" s="20" t="str">
        <f t="shared" si="284"/>
        <v>*</v>
      </c>
      <c r="QS64" s="33" t="str">
        <f t="shared" si="285"/>
        <v>*</v>
      </c>
      <c r="QT64" s="20" t="str">
        <f t="shared" si="286"/>
        <v>*</v>
      </c>
      <c r="QU64" s="33" t="str">
        <f t="shared" si="287"/>
        <v>*</v>
      </c>
      <c r="QV64" s="20" t="str">
        <f t="shared" si="288"/>
        <v>*</v>
      </c>
      <c r="QW64" s="33" t="str">
        <f t="shared" si="289"/>
        <v>*</v>
      </c>
      <c r="QX64" s="21" t="str">
        <f t="shared" si="290"/>
        <v>*</v>
      </c>
      <c r="QY64" s="21" t="str">
        <f t="shared" si="291"/>
        <v>*</v>
      </c>
      <c r="QZ64" s="20" t="str">
        <f t="shared" si="292"/>
        <v>*</v>
      </c>
      <c r="RA64" s="33" t="str">
        <f t="shared" si="293"/>
        <v>*</v>
      </c>
      <c r="RB64" s="33"/>
      <c r="RC64" s="7"/>
      <c r="RD64" s="337">
        <f t="shared" si="294"/>
        <v>24</v>
      </c>
      <c r="RE64" s="30" t="str">
        <f t="shared" si="330"/>
        <v>سه شنبه</v>
      </c>
      <c r="RF64" s="63" t="s">
        <v>33</v>
      </c>
      <c r="RG64" s="118" t="str">
        <f t="shared" si="295"/>
        <v>*حا ج محمدی- ******خوشروزاده- *****گذشتی- ***خورسند - ***********کاظمی-**************************</v>
      </c>
      <c r="RH64" s="119"/>
      <c r="RI64" s="122">
        <v>24</v>
      </c>
      <c r="RJ64" s="121" t="str">
        <f t="shared" si="296"/>
        <v>***********************************************محبوبی-****حیدری-****</v>
      </c>
      <c r="RK64" s="104"/>
      <c r="RL64" s="337">
        <v>24</v>
      </c>
      <c r="RM64" s="29">
        <f t="shared" si="297"/>
        <v>24</v>
      </c>
      <c r="RN64" s="30" t="str">
        <f t="shared" si="331"/>
        <v>سه شنبه</v>
      </c>
      <c r="RO64" s="729" t="str">
        <f t="shared" si="298"/>
        <v>*************************************</v>
      </c>
      <c r="RP64" s="731"/>
      <c r="RQ64" s="64" t="s">
        <v>34</v>
      </c>
      <c r="RR64" s="729" t="str">
        <f t="shared" si="299"/>
        <v>**************************************</v>
      </c>
      <c r="RS64" s="730"/>
      <c r="RT64" s="1"/>
      <c r="RU64" s="1"/>
      <c r="RV64" s="29">
        <f t="shared" si="300"/>
        <v>24</v>
      </c>
      <c r="RW64" s="30" t="str">
        <f t="shared" si="301"/>
        <v>سه شنبه</v>
      </c>
      <c r="RX64" s="764" t="str">
        <f t="shared" si="302"/>
        <v>***************************************</v>
      </c>
      <c r="RY64" s="731"/>
      <c r="RZ64" s="64"/>
      <c r="SA64" s="729" t="str">
        <f t="shared" si="303"/>
        <v>***حیدری-*******************************</v>
      </c>
      <c r="SB64" s="730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</row>
    <row r="65" spans="1:570" s="2" customFormat="1" ht="71.25" customHeight="1" thickTop="1" thickBot="1">
      <c r="A65" s="355" t="s">
        <v>289</v>
      </c>
      <c r="B65" s="252" t="s">
        <v>167</v>
      </c>
      <c r="C65" s="315" t="s">
        <v>378</v>
      </c>
      <c r="D65" s="314" t="s">
        <v>354</v>
      </c>
      <c r="E65" s="308"/>
      <c r="F65" s="321" t="s">
        <v>103</v>
      </c>
      <c r="G65" s="322" t="s">
        <v>27</v>
      </c>
      <c r="H65" s="560" t="s">
        <v>292</v>
      </c>
      <c r="I65" s="561"/>
      <c r="J65" s="279" t="s">
        <v>157</v>
      </c>
      <c r="K65" s="568" t="s">
        <v>296</v>
      </c>
      <c r="L65" s="569"/>
      <c r="M65" s="254" t="s">
        <v>363</v>
      </c>
      <c r="N65" s="356" t="s">
        <v>201</v>
      </c>
      <c r="O65" s="255" t="s">
        <v>146</v>
      </c>
      <c r="P65" s="253"/>
      <c r="Q65" s="256"/>
      <c r="R65" s="257"/>
      <c r="S65" s="357" t="s">
        <v>193</v>
      </c>
      <c r="T65" s="258" t="s">
        <v>341</v>
      </c>
      <c r="U65" s="259" t="s">
        <v>74</v>
      </c>
      <c r="V65" s="260" t="s">
        <v>346</v>
      </c>
      <c r="W65" s="253" t="s">
        <v>349</v>
      </c>
      <c r="X65" s="262" t="s">
        <v>145</v>
      </c>
      <c r="Y65" s="557" t="s">
        <v>235</v>
      </c>
      <c r="Z65" s="261" t="s">
        <v>356</v>
      </c>
      <c r="AA65" s="262"/>
      <c r="AB65" s="263"/>
      <c r="AC65" s="332" t="s">
        <v>212</v>
      </c>
      <c r="AD65" s="578" t="str">
        <f>RG48</f>
        <v>*حا ج محمدی- ******خوشروزاده- *******حبیبی - *************کاظمی-*********منفرد-******محبوبی-*********</v>
      </c>
      <c r="AE65" s="579"/>
      <c r="AF65" s="579"/>
      <c r="AG65" s="579"/>
      <c r="AH65" s="579"/>
      <c r="AI65" s="579"/>
      <c r="AJ65" s="579"/>
      <c r="AK65" s="579"/>
      <c r="AL65" s="579"/>
      <c r="AM65" s="579"/>
      <c r="AN65" s="579"/>
      <c r="AO65" s="579"/>
      <c r="AP65" s="579"/>
      <c r="AQ65" s="579"/>
      <c r="AR65" s="580"/>
      <c r="AS65" s="609" t="s">
        <v>215</v>
      </c>
      <c r="AT65" s="610"/>
      <c r="AU65" s="610"/>
      <c r="AV65" s="610"/>
      <c r="AW65" s="610"/>
      <c r="AX65" s="611"/>
      <c r="AY65" s="1"/>
      <c r="AZ65" s="1"/>
      <c r="BA65" s="1"/>
      <c r="BB65" s="29">
        <f t="shared" si="304"/>
        <v>25</v>
      </c>
      <c r="BC65" s="159" t="s">
        <v>43</v>
      </c>
      <c r="BD65" s="515" t="s">
        <v>32</v>
      </c>
      <c r="BE65" s="516" t="s">
        <v>32</v>
      </c>
      <c r="BF65" s="515" t="s">
        <v>32</v>
      </c>
      <c r="BG65" s="516" t="s">
        <v>32</v>
      </c>
      <c r="BH65" s="515" t="s">
        <v>32</v>
      </c>
      <c r="BI65" s="516" t="s">
        <v>32</v>
      </c>
      <c r="BJ65" s="515" t="s">
        <v>32</v>
      </c>
      <c r="BK65" s="516" t="s">
        <v>32</v>
      </c>
      <c r="BL65" s="515" t="s">
        <v>32</v>
      </c>
      <c r="BM65" s="516" t="s">
        <v>32</v>
      </c>
      <c r="BN65" s="515" t="s">
        <v>32</v>
      </c>
      <c r="BO65" s="516" t="s">
        <v>32</v>
      </c>
      <c r="BP65" s="515" t="s">
        <v>32</v>
      </c>
      <c r="BQ65" s="516" t="s">
        <v>32</v>
      </c>
      <c r="BR65" s="515" t="s">
        <v>32</v>
      </c>
      <c r="BS65" s="516" t="s">
        <v>32</v>
      </c>
      <c r="BT65" s="515">
        <v>1</v>
      </c>
      <c r="BU65" s="516" t="s">
        <v>32</v>
      </c>
      <c r="BV65" s="515" t="s">
        <v>32</v>
      </c>
      <c r="BW65" s="516" t="s">
        <v>32</v>
      </c>
      <c r="BX65" s="515" t="s">
        <v>32</v>
      </c>
      <c r="BY65" s="516" t="s">
        <v>32</v>
      </c>
      <c r="BZ65" s="515" t="s">
        <v>32</v>
      </c>
      <c r="CA65" s="516" t="s">
        <v>32</v>
      </c>
      <c r="CB65" s="515" t="s">
        <v>32</v>
      </c>
      <c r="CC65" s="516" t="s">
        <v>32</v>
      </c>
      <c r="CD65" s="515" t="s">
        <v>32</v>
      </c>
      <c r="CE65" s="516" t="s">
        <v>32</v>
      </c>
      <c r="CF65" s="515">
        <v>1</v>
      </c>
      <c r="CG65" s="516" t="s">
        <v>32</v>
      </c>
      <c r="CH65" s="515" t="s">
        <v>32</v>
      </c>
      <c r="CI65" s="516" t="s">
        <v>32</v>
      </c>
      <c r="CJ65" s="515">
        <v>1</v>
      </c>
      <c r="CK65" s="516" t="s">
        <v>32</v>
      </c>
      <c r="CL65" s="515" t="s">
        <v>32</v>
      </c>
      <c r="CM65" s="516" t="s">
        <v>32</v>
      </c>
      <c r="CN65" s="515">
        <v>1</v>
      </c>
      <c r="CO65" s="516" t="s">
        <v>32</v>
      </c>
      <c r="CP65" s="515" t="s">
        <v>32</v>
      </c>
      <c r="CQ65" s="516" t="s">
        <v>32</v>
      </c>
      <c r="CR65" s="515" t="s">
        <v>32</v>
      </c>
      <c r="CS65" s="516" t="s">
        <v>32</v>
      </c>
      <c r="CT65" s="515" t="s">
        <v>32</v>
      </c>
      <c r="CU65" s="516" t="s">
        <v>32</v>
      </c>
      <c r="CV65" s="515" t="s">
        <v>32</v>
      </c>
      <c r="CW65" s="516" t="s">
        <v>32</v>
      </c>
      <c r="CX65" s="515" t="s">
        <v>32</v>
      </c>
      <c r="CY65" s="516" t="s">
        <v>32</v>
      </c>
      <c r="CZ65" s="515" t="s">
        <v>32</v>
      </c>
      <c r="DA65" s="516" t="s">
        <v>32</v>
      </c>
      <c r="DB65" s="515" t="s">
        <v>32</v>
      </c>
      <c r="DC65" s="516" t="s">
        <v>32</v>
      </c>
      <c r="DD65" s="515" t="s">
        <v>32</v>
      </c>
      <c r="DE65" s="516" t="s">
        <v>32</v>
      </c>
      <c r="DF65" s="515" t="s">
        <v>32</v>
      </c>
      <c r="DG65" s="516" t="s">
        <v>32</v>
      </c>
      <c r="DH65" s="515" t="s">
        <v>32</v>
      </c>
      <c r="DI65" s="516" t="s">
        <v>32</v>
      </c>
      <c r="DJ65" s="515" t="s">
        <v>32</v>
      </c>
      <c r="DK65" s="516" t="s">
        <v>32</v>
      </c>
      <c r="DL65" s="515" t="s">
        <v>32</v>
      </c>
      <c r="DM65" s="516" t="s">
        <v>32</v>
      </c>
      <c r="DN65" s="515" t="s">
        <v>32</v>
      </c>
      <c r="DO65" s="516" t="s">
        <v>32</v>
      </c>
      <c r="DP65" s="515" t="s">
        <v>32</v>
      </c>
      <c r="DQ65" s="516" t="s">
        <v>32</v>
      </c>
      <c r="DR65" s="515" t="s">
        <v>32</v>
      </c>
      <c r="DS65" s="516" t="s">
        <v>32</v>
      </c>
      <c r="DT65" s="515" t="s">
        <v>32</v>
      </c>
      <c r="DU65" s="516" t="s">
        <v>32</v>
      </c>
      <c r="DV65" s="515" t="s">
        <v>32</v>
      </c>
      <c r="DW65" s="516" t="s">
        <v>32</v>
      </c>
      <c r="DX65" s="515" t="s">
        <v>32</v>
      </c>
      <c r="DY65" s="516" t="s">
        <v>32</v>
      </c>
      <c r="DZ65" s="515">
        <v>1</v>
      </c>
      <c r="EA65" s="516" t="s">
        <v>32</v>
      </c>
      <c r="EB65" s="515" t="s">
        <v>32</v>
      </c>
      <c r="EC65" s="516" t="s">
        <v>32</v>
      </c>
      <c r="ED65" s="515" t="s">
        <v>32</v>
      </c>
      <c r="EE65" s="516" t="s">
        <v>32</v>
      </c>
      <c r="EF65" s="515" t="s">
        <v>32</v>
      </c>
      <c r="EG65" s="516" t="s">
        <v>32</v>
      </c>
      <c r="EH65" s="515" t="s">
        <v>32</v>
      </c>
      <c r="EI65" s="516" t="s">
        <v>32</v>
      </c>
      <c r="EJ65" s="515" t="s">
        <v>32</v>
      </c>
      <c r="EK65" s="516" t="s">
        <v>32</v>
      </c>
      <c r="EL65" s="515" t="s">
        <v>32</v>
      </c>
      <c r="EM65" s="516" t="s">
        <v>32</v>
      </c>
      <c r="EN65" s="515" t="s">
        <v>32</v>
      </c>
      <c r="EO65" s="516" t="s">
        <v>32</v>
      </c>
      <c r="EP65" s="515" t="s">
        <v>32</v>
      </c>
      <c r="EQ65" s="516" t="s">
        <v>32</v>
      </c>
      <c r="ER65" s="515" t="s">
        <v>32</v>
      </c>
      <c r="ES65" s="516" t="s">
        <v>32</v>
      </c>
      <c r="ET65" s="515" t="s">
        <v>32</v>
      </c>
      <c r="EU65" s="516" t="s">
        <v>32</v>
      </c>
      <c r="EV65" s="515" t="s">
        <v>32</v>
      </c>
      <c r="EW65" s="516" t="s">
        <v>32</v>
      </c>
      <c r="EX65" s="515" t="s">
        <v>32</v>
      </c>
      <c r="EY65" s="516" t="s">
        <v>32</v>
      </c>
      <c r="EZ65" s="515" t="s">
        <v>32</v>
      </c>
      <c r="FA65" s="516" t="s">
        <v>32</v>
      </c>
      <c r="FB65" s="515" t="s">
        <v>32</v>
      </c>
      <c r="FC65" s="516" t="s">
        <v>32</v>
      </c>
      <c r="FD65" s="515" t="s">
        <v>32</v>
      </c>
      <c r="FE65" s="516" t="s">
        <v>32</v>
      </c>
      <c r="FF65" s="515" t="s">
        <v>32</v>
      </c>
      <c r="FG65" s="516" t="s">
        <v>32</v>
      </c>
      <c r="FH65" s="515" t="s">
        <v>32</v>
      </c>
      <c r="FI65" s="516" t="s">
        <v>32</v>
      </c>
      <c r="FJ65" s="515" t="s">
        <v>32</v>
      </c>
      <c r="FK65" s="516" t="s">
        <v>32</v>
      </c>
      <c r="FL65" s="515" t="s">
        <v>32</v>
      </c>
      <c r="FM65" s="516" t="s">
        <v>32</v>
      </c>
      <c r="FN65" s="515" t="s">
        <v>32</v>
      </c>
      <c r="FO65" s="516" t="s">
        <v>32</v>
      </c>
      <c r="FP65" s="515" t="s">
        <v>32</v>
      </c>
      <c r="FQ65" s="516" t="s">
        <v>32</v>
      </c>
      <c r="FR65" s="515" t="s">
        <v>32</v>
      </c>
      <c r="FS65" s="516" t="s">
        <v>32</v>
      </c>
      <c r="FT65" s="515" t="s">
        <v>32</v>
      </c>
      <c r="FU65" s="516" t="s">
        <v>32</v>
      </c>
      <c r="FV65" s="515" t="s">
        <v>32</v>
      </c>
      <c r="FW65" s="516" t="s">
        <v>32</v>
      </c>
      <c r="FX65" s="515" t="s">
        <v>32</v>
      </c>
      <c r="FY65" s="516" t="s">
        <v>32</v>
      </c>
      <c r="FZ65" s="554">
        <v>1</v>
      </c>
      <c r="GA65" s="516" t="s">
        <v>32</v>
      </c>
      <c r="GB65" s="515" t="s">
        <v>32</v>
      </c>
      <c r="GC65" s="516" t="s">
        <v>32</v>
      </c>
      <c r="GD65" s="515" t="s">
        <v>32</v>
      </c>
      <c r="GE65" s="516" t="s">
        <v>32</v>
      </c>
      <c r="GF65" s="515" t="s">
        <v>32</v>
      </c>
      <c r="GG65" s="516" t="s">
        <v>32</v>
      </c>
      <c r="GH65" s="515" t="s">
        <v>32</v>
      </c>
      <c r="GI65" s="516" t="s">
        <v>32</v>
      </c>
      <c r="GJ65" s="515" t="s">
        <v>32</v>
      </c>
      <c r="GK65" s="516" t="s">
        <v>32</v>
      </c>
      <c r="GL65" s="515" t="s">
        <v>32</v>
      </c>
      <c r="GM65" s="516" t="s">
        <v>32</v>
      </c>
      <c r="GN65" s="515" t="s">
        <v>32</v>
      </c>
      <c r="GO65" s="516" t="s">
        <v>32</v>
      </c>
      <c r="GP65" s="515" t="s">
        <v>32</v>
      </c>
      <c r="GQ65" s="516" t="s">
        <v>32</v>
      </c>
      <c r="GR65" s="515" t="s">
        <v>32</v>
      </c>
      <c r="GS65" s="516" t="s">
        <v>32</v>
      </c>
      <c r="GT65" s="515" t="s">
        <v>32</v>
      </c>
      <c r="GU65" s="516" t="s">
        <v>32</v>
      </c>
      <c r="GV65" s="515" t="s">
        <v>32</v>
      </c>
      <c r="GW65" s="516" t="s">
        <v>32</v>
      </c>
      <c r="GX65" s="515" t="s">
        <v>32</v>
      </c>
      <c r="GY65" s="516">
        <v>1</v>
      </c>
      <c r="GZ65" s="515" t="s">
        <v>32</v>
      </c>
      <c r="HA65" s="516" t="s">
        <v>32</v>
      </c>
      <c r="HB65" s="515" t="s">
        <v>32</v>
      </c>
      <c r="HC65" s="516" t="s">
        <v>32</v>
      </c>
      <c r="HD65" s="515" t="s">
        <v>32</v>
      </c>
      <c r="HE65" s="516" t="s">
        <v>32</v>
      </c>
      <c r="HF65" s="515" t="s">
        <v>32</v>
      </c>
      <c r="HG65" s="516" t="s">
        <v>32</v>
      </c>
      <c r="HH65" s="515" t="s">
        <v>32</v>
      </c>
      <c r="HI65" s="516" t="s">
        <v>32</v>
      </c>
      <c r="HJ65" s="515" t="s">
        <v>32</v>
      </c>
      <c r="HK65" s="516" t="s">
        <v>32</v>
      </c>
      <c r="HL65" s="515" t="s">
        <v>32</v>
      </c>
      <c r="HM65" s="516" t="s">
        <v>32</v>
      </c>
      <c r="HN65" s="515" t="s">
        <v>32</v>
      </c>
      <c r="HO65" s="516" t="s">
        <v>32</v>
      </c>
      <c r="HP65" s="515" t="s">
        <v>32</v>
      </c>
      <c r="HQ65" s="516" t="s">
        <v>32</v>
      </c>
      <c r="HR65" s="515" t="s">
        <v>32</v>
      </c>
      <c r="HS65" s="516" t="s">
        <v>32</v>
      </c>
      <c r="HT65" s="515" t="s">
        <v>32</v>
      </c>
      <c r="HU65" s="516" t="s">
        <v>32</v>
      </c>
      <c r="HV65" s="515" t="s">
        <v>32</v>
      </c>
      <c r="HW65" s="516" t="s">
        <v>32</v>
      </c>
      <c r="HX65" s="515" t="s">
        <v>32</v>
      </c>
      <c r="HY65" s="516" t="s">
        <v>32</v>
      </c>
      <c r="HZ65" s="515" t="s">
        <v>32</v>
      </c>
      <c r="IA65" s="516" t="s">
        <v>32</v>
      </c>
      <c r="IB65" s="515" t="s">
        <v>32</v>
      </c>
      <c r="IC65" s="516" t="s">
        <v>32</v>
      </c>
      <c r="ID65" s="515" t="s">
        <v>32</v>
      </c>
      <c r="IE65" s="516" t="s">
        <v>32</v>
      </c>
      <c r="IF65" s="515" t="s">
        <v>32</v>
      </c>
      <c r="IG65" s="516" t="s">
        <v>32</v>
      </c>
      <c r="IH65" s="515" t="s">
        <v>32</v>
      </c>
      <c r="II65" s="516" t="s">
        <v>32</v>
      </c>
      <c r="IJ65" s="547" t="s">
        <v>32</v>
      </c>
      <c r="IK65" s="516" t="s">
        <v>32</v>
      </c>
      <c r="IL65" s="515" t="s">
        <v>32</v>
      </c>
      <c r="IM65" s="516" t="s">
        <v>32</v>
      </c>
      <c r="IN65" s="547">
        <v>1</v>
      </c>
      <c r="IO65" s="516" t="s">
        <v>32</v>
      </c>
      <c r="IP65" s="515" t="s">
        <v>32</v>
      </c>
      <c r="IQ65" s="516" t="s">
        <v>32</v>
      </c>
      <c r="IR65" s="515" t="s">
        <v>32</v>
      </c>
      <c r="IS65" s="516" t="s">
        <v>32</v>
      </c>
      <c r="IT65" s="515" t="s">
        <v>32</v>
      </c>
      <c r="IU65" s="516" t="s">
        <v>32</v>
      </c>
      <c r="IV65" s="515" t="s">
        <v>32</v>
      </c>
      <c r="IW65" s="516" t="s">
        <v>32</v>
      </c>
      <c r="IX65" s="515" t="s">
        <v>32</v>
      </c>
      <c r="IY65" s="516" t="s">
        <v>32</v>
      </c>
      <c r="IZ65" s="515" t="s">
        <v>32</v>
      </c>
      <c r="JA65" s="516" t="s">
        <v>32</v>
      </c>
      <c r="JB65" s="60"/>
      <c r="JC65" s="61"/>
      <c r="JD65" s="7"/>
      <c r="JE65" s="7"/>
      <c r="JF65" s="29">
        <f t="shared" si="110"/>
        <v>25</v>
      </c>
      <c r="JG65" s="159" t="s">
        <v>43</v>
      </c>
      <c r="JH65" s="32" t="str">
        <f t="shared" si="111"/>
        <v>*</v>
      </c>
      <c r="JI65" s="33" t="str">
        <f t="shared" si="112"/>
        <v>*</v>
      </c>
      <c r="JJ65" s="32" t="str">
        <f t="shared" si="113"/>
        <v>*</v>
      </c>
      <c r="JK65" s="33" t="str">
        <f t="shared" si="114"/>
        <v>*</v>
      </c>
      <c r="JL65" s="32" t="str">
        <f t="shared" si="115"/>
        <v>*</v>
      </c>
      <c r="JM65" s="33" t="str">
        <f t="shared" si="116"/>
        <v>*</v>
      </c>
      <c r="JN65" s="32" t="str">
        <f t="shared" si="117"/>
        <v>*</v>
      </c>
      <c r="JO65" s="33" t="str">
        <f t="shared" si="118"/>
        <v>*</v>
      </c>
      <c r="JP65" s="32" t="str">
        <f t="shared" si="119"/>
        <v>*</v>
      </c>
      <c r="JQ65" s="33" t="str">
        <f t="shared" si="120"/>
        <v>*</v>
      </c>
      <c r="JR65" s="32" t="str">
        <f t="shared" si="121"/>
        <v>*</v>
      </c>
      <c r="JS65" s="33" t="str">
        <f t="shared" si="122"/>
        <v>*</v>
      </c>
      <c r="JT65" s="32" t="str">
        <f t="shared" si="123"/>
        <v>*</v>
      </c>
      <c r="JU65" s="33" t="str">
        <f t="shared" si="124"/>
        <v>*</v>
      </c>
      <c r="JV65" s="32" t="str">
        <f t="shared" si="125"/>
        <v>*</v>
      </c>
      <c r="JW65" s="33" t="str">
        <f t="shared" si="126"/>
        <v>*</v>
      </c>
      <c r="JX65" s="32" t="str">
        <f t="shared" si="127"/>
        <v xml:space="preserve">خوشروزاده- </v>
      </c>
      <c r="JY65" s="33" t="str">
        <f t="shared" si="128"/>
        <v>*</v>
      </c>
      <c r="JZ65" s="32" t="str">
        <f t="shared" si="129"/>
        <v>*</v>
      </c>
      <c r="KA65" s="33" t="str">
        <f t="shared" si="130"/>
        <v>*</v>
      </c>
      <c r="KB65" s="32" t="str">
        <f t="shared" si="131"/>
        <v>*</v>
      </c>
      <c r="KC65" s="33" t="str">
        <f t="shared" si="132"/>
        <v>*</v>
      </c>
      <c r="KD65" s="32" t="str">
        <f t="shared" si="133"/>
        <v>*</v>
      </c>
      <c r="KE65" s="33" t="str">
        <f t="shared" si="134"/>
        <v>*</v>
      </c>
      <c r="KF65" s="32" t="str">
        <f t="shared" si="135"/>
        <v>*</v>
      </c>
      <c r="KG65" s="33" t="str">
        <f t="shared" si="136"/>
        <v>*</v>
      </c>
      <c r="KH65" s="32" t="str">
        <f t="shared" si="137"/>
        <v>*</v>
      </c>
      <c r="KI65" s="33" t="str">
        <f t="shared" si="138"/>
        <v>*</v>
      </c>
      <c r="KJ65" s="32" t="str">
        <f t="shared" si="139"/>
        <v xml:space="preserve">گذشتی- </v>
      </c>
      <c r="KK65" s="33" t="str">
        <f t="shared" si="140"/>
        <v>*</v>
      </c>
      <c r="KL65" s="32" t="str">
        <f t="shared" si="141"/>
        <v>*</v>
      </c>
      <c r="KM65" s="33" t="str">
        <f t="shared" si="142"/>
        <v>*</v>
      </c>
      <c r="KN65" s="32" t="str">
        <f t="shared" si="143"/>
        <v xml:space="preserve">حبیبی - </v>
      </c>
      <c r="KO65" s="33" t="str">
        <f t="shared" si="144"/>
        <v>*</v>
      </c>
      <c r="KP65" s="32" t="str">
        <f t="shared" si="145"/>
        <v>*</v>
      </c>
      <c r="KQ65" s="33" t="str">
        <f t="shared" si="146"/>
        <v>*</v>
      </c>
      <c r="KR65" s="32" t="str">
        <f t="shared" si="147"/>
        <v xml:space="preserve">خورسند - </v>
      </c>
      <c r="KS65" s="33" t="str">
        <f t="shared" si="148"/>
        <v>*</v>
      </c>
      <c r="KT65" s="32" t="str">
        <f t="shared" si="149"/>
        <v>*</v>
      </c>
      <c r="KU65" s="33" t="str">
        <f t="shared" si="150"/>
        <v>*</v>
      </c>
      <c r="KV65" s="32" t="str">
        <f t="shared" si="151"/>
        <v>*</v>
      </c>
      <c r="KW65" s="33" t="str">
        <f t="shared" si="152"/>
        <v>*</v>
      </c>
      <c r="KX65" s="32" t="str">
        <f t="shared" si="153"/>
        <v>*</v>
      </c>
      <c r="KY65" s="32" t="str">
        <f t="shared" si="154"/>
        <v>*</v>
      </c>
      <c r="KZ65" s="32" t="str">
        <f t="shared" si="155"/>
        <v>*</v>
      </c>
      <c r="LA65" s="32" t="str">
        <f t="shared" si="156"/>
        <v>*</v>
      </c>
      <c r="LB65" s="20" t="str">
        <f t="shared" si="157"/>
        <v>*</v>
      </c>
      <c r="LC65" s="33" t="str">
        <f t="shared" si="158"/>
        <v>*</v>
      </c>
      <c r="LD65" s="20" t="str">
        <f t="shared" si="159"/>
        <v>*</v>
      </c>
      <c r="LE65" s="33" t="str">
        <f t="shared" si="160"/>
        <v>*</v>
      </c>
      <c r="LF65" s="20" t="str">
        <f t="shared" si="161"/>
        <v>*</v>
      </c>
      <c r="LG65" s="20" t="str">
        <f t="shared" si="162"/>
        <v>*</v>
      </c>
      <c r="LH65" s="20" t="str">
        <f t="shared" si="163"/>
        <v>*</v>
      </c>
      <c r="LI65" s="33" t="str">
        <f t="shared" si="164"/>
        <v>*</v>
      </c>
      <c r="LJ65" s="20" t="str">
        <f t="shared" si="332"/>
        <v>*</v>
      </c>
      <c r="LK65" s="33" t="str">
        <f t="shared" si="333"/>
        <v>*</v>
      </c>
      <c r="LL65" s="20" t="str">
        <f t="shared" si="167"/>
        <v>*</v>
      </c>
      <c r="LM65" s="33" t="str">
        <f t="shared" si="168"/>
        <v>*</v>
      </c>
      <c r="LN65" s="20" t="str">
        <f t="shared" si="169"/>
        <v>*</v>
      </c>
      <c r="LO65" s="33" t="str">
        <f t="shared" si="170"/>
        <v>*</v>
      </c>
      <c r="LP65" s="20" t="str">
        <f t="shared" si="171"/>
        <v>*</v>
      </c>
      <c r="LQ65" s="20" t="str">
        <f t="shared" si="172"/>
        <v>*</v>
      </c>
      <c r="LR65" s="20" t="str">
        <f t="shared" si="173"/>
        <v>*</v>
      </c>
      <c r="LS65" s="20" t="str">
        <f t="shared" si="174"/>
        <v>*</v>
      </c>
      <c r="LT65" s="20" t="str">
        <f t="shared" si="175"/>
        <v>*</v>
      </c>
      <c r="LU65" s="20" t="str">
        <f t="shared" si="176"/>
        <v>*</v>
      </c>
      <c r="LV65" s="20" t="str">
        <f t="shared" si="177"/>
        <v>*</v>
      </c>
      <c r="LW65" s="20" t="str">
        <f t="shared" si="178"/>
        <v>*</v>
      </c>
      <c r="LX65" s="20" t="str">
        <f t="shared" si="179"/>
        <v>*</v>
      </c>
      <c r="LY65" s="20" t="str">
        <f t="shared" si="180"/>
        <v>*</v>
      </c>
      <c r="LZ65" s="20" t="str">
        <f t="shared" si="181"/>
        <v>*</v>
      </c>
      <c r="MA65" s="33" t="str">
        <f t="shared" si="182"/>
        <v>*</v>
      </c>
      <c r="MB65" s="20" t="str">
        <f t="shared" si="183"/>
        <v>کاظمی-</v>
      </c>
      <c r="MC65" s="33" t="str">
        <f t="shared" si="184"/>
        <v>*</v>
      </c>
      <c r="MD65" s="20" t="str">
        <f t="shared" si="185"/>
        <v>*</v>
      </c>
      <c r="ME65" s="33" t="str">
        <f t="shared" si="186"/>
        <v>*</v>
      </c>
      <c r="MF65" s="20" t="str">
        <f t="shared" si="187"/>
        <v>*</v>
      </c>
      <c r="MG65" s="33" t="str">
        <f t="shared" si="188"/>
        <v>*</v>
      </c>
      <c r="MH65" s="20" t="str">
        <f t="shared" si="189"/>
        <v>*</v>
      </c>
      <c r="MI65" s="33" t="str">
        <f t="shared" si="190"/>
        <v>*</v>
      </c>
      <c r="MJ65" s="20" t="str">
        <f t="shared" si="191"/>
        <v>*</v>
      </c>
      <c r="MK65" s="33" t="str">
        <f t="shared" si="192"/>
        <v>*</v>
      </c>
      <c r="ML65" s="20" t="str">
        <f t="shared" si="193"/>
        <v>*</v>
      </c>
      <c r="MM65" s="33" t="str">
        <f t="shared" si="194"/>
        <v>*</v>
      </c>
      <c r="MN65" s="20" t="str">
        <f t="shared" si="195"/>
        <v>*</v>
      </c>
      <c r="MO65" s="33" t="str">
        <f t="shared" si="196"/>
        <v>*</v>
      </c>
      <c r="MP65" s="20" t="str">
        <f t="shared" si="197"/>
        <v>*</v>
      </c>
      <c r="MQ65" s="33" t="str">
        <f t="shared" si="198"/>
        <v>*</v>
      </c>
      <c r="MR65" s="20" t="str">
        <f t="shared" si="199"/>
        <v>*</v>
      </c>
      <c r="MS65" s="33" t="str">
        <f t="shared" si="200"/>
        <v>*</v>
      </c>
      <c r="MT65" s="20" t="str">
        <f t="shared" si="201"/>
        <v>*</v>
      </c>
      <c r="MU65" s="33" t="str">
        <f t="shared" si="202"/>
        <v>*</v>
      </c>
      <c r="MV65" s="175" t="str">
        <f t="shared" si="203"/>
        <v>*</v>
      </c>
      <c r="MW65" s="176" t="str">
        <f t="shared" si="204"/>
        <v>*</v>
      </c>
      <c r="MX65" s="175" t="str">
        <f t="shared" si="205"/>
        <v>*</v>
      </c>
      <c r="MY65" s="176" t="str">
        <f t="shared" si="206"/>
        <v>*</v>
      </c>
      <c r="MZ65" s="175" t="str">
        <f t="shared" si="305"/>
        <v>*</v>
      </c>
      <c r="NA65" s="175" t="str">
        <f t="shared" si="306"/>
        <v>*</v>
      </c>
      <c r="NB65" s="175" t="str">
        <f t="shared" si="307"/>
        <v>*</v>
      </c>
      <c r="NC65" s="175" t="str">
        <f t="shared" si="308"/>
        <v>*</v>
      </c>
      <c r="ND65" s="176" t="str">
        <f t="shared" si="309"/>
        <v>*</v>
      </c>
      <c r="NE65" s="176" t="str">
        <f t="shared" si="310"/>
        <v>*</v>
      </c>
      <c r="NF65" s="176" t="str">
        <f t="shared" si="311"/>
        <v>*</v>
      </c>
      <c r="NG65" s="176" t="str">
        <f t="shared" si="312"/>
        <v>*</v>
      </c>
      <c r="NH65" s="175" t="str">
        <f t="shared" si="209"/>
        <v>*</v>
      </c>
      <c r="NI65" s="176" t="str">
        <f t="shared" si="210"/>
        <v>*</v>
      </c>
      <c r="NJ65" s="175" t="str">
        <f t="shared" si="211"/>
        <v>*</v>
      </c>
      <c r="NK65" s="176" t="str">
        <f t="shared" si="212"/>
        <v>*</v>
      </c>
      <c r="NL65" s="175" t="str">
        <f t="shared" si="213"/>
        <v>*</v>
      </c>
      <c r="NM65" s="176" t="str">
        <f t="shared" si="214"/>
        <v>*</v>
      </c>
      <c r="NN65" s="175" t="str">
        <f t="shared" si="215"/>
        <v>*</v>
      </c>
      <c r="NO65" s="176" t="str">
        <f t="shared" si="216"/>
        <v>*</v>
      </c>
      <c r="NP65" s="175" t="str">
        <f t="shared" si="217"/>
        <v>*</v>
      </c>
      <c r="NQ65" s="176" t="str">
        <f t="shared" si="218"/>
        <v>*</v>
      </c>
      <c r="NR65" s="175" t="str">
        <f t="shared" si="219"/>
        <v>*</v>
      </c>
      <c r="NS65" s="176" t="str">
        <f t="shared" si="220"/>
        <v>*</v>
      </c>
      <c r="NT65" s="175" t="str">
        <f t="shared" si="221"/>
        <v>*</v>
      </c>
      <c r="NU65" s="176" t="str">
        <f t="shared" si="222"/>
        <v>*</v>
      </c>
      <c r="NV65" s="175" t="str">
        <f t="shared" si="223"/>
        <v>*</v>
      </c>
      <c r="NW65" s="176" t="str">
        <f t="shared" si="224"/>
        <v>*</v>
      </c>
      <c r="NX65" s="175" t="str">
        <f t="shared" si="225"/>
        <v>*</v>
      </c>
      <c r="NY65" s="176" t="str">
        <f t="shared" si="226"/>
        <v>*</v>
      </c>
      <c r="NZ65" s="175" t="str">
        <f t="shared" si="227"/>
        <v>*</v>
      </c>
      <c r="OA65" s="176" t="str">
        <f t="shared" si="228"/>
        <v>*</v>
      </c>
      <c r="OB65" s="175" t="str">
        <f t="shared" si="229"/>
        <v>محبوبی-</v>
      </c>
      <c r="OC65" s="175" t="str">
        <f t="shared" si="313"/>
        <v>*</v>
      </c>
      <c r="OD65" s="175" t="str">
        <f t="shared" si="230"/>
        <v>*</v>
      </c>
      <c r="OE65" s="175" t="str">
        <f t="shared" si="231"/>
        <v>*</v>
      </c>
      <c r="OF65" s="175" t="str">
        <f t="shared" si="232"/>
        <v>*</v>
      </c>
      <c r="OG65" s="176" t="str">
        <f t="shared" si="233"/>
        <v>*</v>
      </c>
      <c r="OH65" s="175" t="str">
        <f t="shared" si="234"/>
        <v>*</v>
      </c>
      <c r="OI65" s="176" t="str">
        <f t="shared" si="235"/>
        <v>*</v>
      </c>
      <c r="OJ65" s="175" t="str">
        <f t="shared" si="236"/>
        <v>*</v>
      </c>
      <c r="OK65" s="176" t="str">
        <f t="shared" si="314"/>
        <v>*</v>
      </c>
      <c r="OL65" s="175" t="str">
        <f t="shared" si="315"/>
        <v>*</v>
      </c>
      <c r="OM65" s="176" t="str">
        <f t="shared" si="316"/>
        <v>*</v>
      </c>
      <c r="ON65" s="175" t="str">
        <f t="shared" si="317"/>
        <v>*</v>
      </c>
      <c r="OO65" s="176" t="str">
        <f t="shared" si="318"/>
        <v>*</v>
      </c>
      <c r="OP65" s="175" t="str">
        <f t="shared" si="319"/>
        <v>*</v>
      </c>
      <c r="OQ65" s="176" t="str">
        <f t="shared" si="320"/>
        <v>*</v>
      </c>
      <c r="OR65" s="29">
        <f t="shared" si="239"/>
        <v>25</v>
      </c>
      <c r="OS65" s="30" t="str">
        <f t="shared" si="329"/>
        <v>چهارشنبه</v>
      </c>
      <c r="OT65" s="20" t="str">
        <f t="shared" si="321"/>
        <v>*</v>
      </c>
      <c r="OU65" s="20" t="str">
        <f t="shared" si="322"/>
        <v>*</v>
      </c>
      <c r="OV65" s="20" t="str">
        <f t="shared" si="323"/>
        <v>*</v>
      </c>
      <c r="OW65" s="20" t="str">
        <f t="shared" si="324"/>
        <v>*</v>
      </c>
      <c r="OX65" s="20" t="str">
        <f t="shared" si="325"/>
        <v>*</v>
      </c>
      <c r="OY65" s="20" t="str">
        <f t="shared" si="328"/>
        <v>*</v>
      </c>
      <c r="OZ65" s="20" t="str">
        <f t="shared" si="326"/>
        <v>*</v>
      </c>
      <c r="PA65" s="20" t="str">
        <f t="shared" si="327"/>
        <v>حیدری-</v>
      </c>
      <c r="PB65" s="20" t="str">
        <f t="shared" si="242"/>
        <v>*</v>
      </c>
      <c r="PC65" s="33" t="str">
        <f t="shared" si="243"/>
        <v>*</v>
      </c>
      <c r="PD65" s="20" t="str">
        <f t="shared" si="244"/>
        <v>*</v>
      </c>
      <c r="PE65" s="33" t="str">
        <f t="shared" si="245"/>
        <v>*</v>
      </c>
      <c r="PF65" s="20" t="str">
        <f t="shared" si="246"/>
        <v>*</v>
      </c>
      <c r="PG65" s="33" t="str">
        <f t="shared" si="247"/>
        <v>*</v>
      </c>
      <c r="PH65" s="20" t="str">
        <f t="shared" si="248"/>
        <v>*</v>
      </c>
      <c r="PI65" s="33" t="str">
        <f t="shared" si="249"/>
        <v>*</v>
      </c>
      <c r="PJ65" s="20" t="str">
        <f t="shared" si="250"/>
        <v>*</v>
      </c>
      <c r="PK65" s="33" t="str">
        <f t="shared" si="251"/>
        <v>*</v>
      </c>
      <c r="PL65" s="20" t="str">
        <f t="shared" si="252"/>
        <v>*</v>
      </c>
      <c r="PM65" s="33" t="str">
        <f t="shared" si="253"/>
        <v>*</v>
      </c>
      <c r="PN65" s="20" t="str">
        <f t="shared" si="254"/>
        <v>*</v>
      </c>
      <c r="PO65" s="33" t="str">
        <f t="shared" si="255"/>
        <v>*</v>
      </c>
      <c r="PP65" s="20" t="str">
        <f t="shared" si="256"/>
        <v>*</v>
      </c>
      <c r="PQ65" s="33" t="str">
        <f t="shared" si="257"/>
        <v>*</v>
      </c>
      <c r="PR65" s="20" t="str">
        <f t="shared" si="258"/>
        <v>*</v>
      </c>
      <c r="PS65" s="33" t="str">
        <f t="shared" si="259"/>
        <v>*</v>
      </c>
      <c r="PT65" s="20" t="str">
        <f t="shared" si="260"/>
        <v>*</v>
      </c>
      <c r="PU65" s="33" t="str">
        <f t="shared" si="261"/>
        <v>*</v>
      </c>
      <c r="PV65" s="20" t="str">
        <f t="shared" si="262"/>
        <v>*</v>
      </c>
      <c r="PW65" s="33" t="str">
        <f t="shared" si="263"/>
        <v>*</v>
      </c>
      <c r="PX65" s="20" t="str">
        <f t="shared" si="264"/>
        <v>*</v>
      </c>
      <c r="PY65" s="33" t="str">
        <f t="shared" si="265"/>
        <v>*</v>
      </c>
      <c r="PZ65" s="20" t="str">
        <f t="shared" si="266"/>
        <v>*</v>
      </c>
      <c r="QA65" s="33" t="str">
        <f t="shared" si="267"/>
        <v>*</v>
      </c>
      <c r="QB65" s="20" t="str">
        <f t="shared" si="268"/>
        <v>*</v>
      </c>
      <c r="QC65" s="33" t="str">
        <f t="shared" si="269"/>
        <v>*</v>
      </c>
      <c r="QD65" s="20" t="str">
        <f t="shared" si="270"/>
        <v>*</v>
      </c>
      <c r="QE65" s="33" t="str">
        <f t="shared" si="271"/>
        <v>*</v>
      </c>
      <c r="QF65" s="20" t="str">
        <f t="shared" si="272"/>
        <v>*</v>
      </c>
      <c r="QG65" s="33" t="str">
        <f t="shared" si="273"/>
        <v>*</v>
      </c>
      <c r="QH65" s="20" t="str">
        <f t="shared" si="274"/>
        <v>*</v>
      </c>
      <c r="QI65" s="33" t="str">
        <f t="shared" si="275"/>
        <v>*</v>
      </c>
      <c r="QJ65" s="20" t="str">
        <f t="shared" si="276"/>
        <v>*</v>
      </c>
      <c r="QK65" s="33" t="str">
        <f t="shared" si="277"/>
        <v>*</v>
      </c>
      <c r="QL65" s="20" t="str">
        <f t="shared" si="278"/>
        <v>*</v>
      </c>
      <c r="QM65" s="33" t="str">
        <f t="shared" si="279"/>
        <v>*</v>
      </c>
      <c r="QN65" s="20" t="str">
        <f t="shared" si="280"/>
        <v>جعفری-</v>
      </c>
      <c r="QO65" s="33" t="str">
        <f t="shared" si="281"/>
        <v>*</v>
      </c>
      <c r="QP65" s="20" t="str">
        <f t="shared" si="282"/>
        <v>*</v>
      </c>
      <c r="QQ65" s="33" t="str">
        <f t="shared" si="283"/>
        <v>*</v>
      </c>
      <c r="QR65" s="20" t="str">
        <f t="shared" si="284"/>
        <v>*</v>
      </c>
      <c r="QS65" s="33" t="str">
        <f t="shared" si="285"/>
        <v>*</v>
      </c>
      <c r="QT65" s="20" t="str">
        <f t="shared" si="286"/>
        <v>*</v>
      </c>
      <c r="QU65" s="33" t="str">
        <f t="shared" si="287"/>
        <v>*</v>
      </c>
      <c r="QV65" s="20" t="str">
        <f t="shared" si="288"/>
        <v>*</v>
      </c>
      <c r="QW65" s="33" t="str">
        <f t="shared" si="289"/>
        <v>*</v>
      </c>
      <c r="QX65" s="21" t="str">
        <f t="shared" si="290"/>
        <v>*</v>
      </c>
      <c r="QY65" s="21" t="str">
        <f t="shared" si="291"/>
        <v>*</v>
      </c>
      <c r="QZ65" s="20" t="str">
        <f t="shared" si="292"/>
        <v>*</v>
      </c>
      <c r="RA65" s="33" t="str">
        <f t="shared" si="293"/>
        <v>*</v>
      </c>
      <c r="RB65" s="33"/>
      <c r="RC65" s="7"/>
      <c r="RD65" s="337">
        <f t="shared" si="294"/>
        <v>25</v>
      </c>
      <c r="RE65" s="30" t="str">
        <f t="shared" si="330"/>
        <v>چهارشنبه</v>
      </c>
      <c r="RF65" s="63" t="s">
        <v>33</v>
      </c>
      <c r="RG65" s="118" t="str">
        <f t="shared" si="295"/>
        <v>********خوشروزاده- *****گذشتی- *حبیبی - *خورسند - ***********کاظمی-****************محبوبی-*********</v>
      </c>
      <c r="RH65" s="119"/>
      <c r="RI65" s="120">
        <v>25</v>
      </c>
      <c r="RJ65" s="121" t="str">
        <f t="shared" si="296"/>
        <v>****************************************************حیدری-****</v>
      </c>
      <c r="RK65" s="104"/>
      <c r="RL65" s="337">
        <v>25</v>
      </c>
      <c r="RM65" s="29">
        <f t="shared" si="297"/>
        <v>25</v>
      </c>
      <c r="RN65" s="30" t="str">
        <f t="shared" si="331"/>
        <v>چهارشنبه</v>
      </c>
      <c r="RO65" s="729" t="str">
        <f t="shared" si="298"/>
        <v>************************************جعفری-</v>
      </c>
      <c r="RP65" s="731"/>
      <c r="RQ65" s="64" t="s">
        <v>34</v>
      </c>
      <c r="RR65" s="729" t="str">
        <f t="shared" si="299"/>
        <v>**************************************</v>
      </c>
      <c r="RS65" s="730"/>
      <c r="RT65" s="1"/>
      <c r="RU65" s="1"/>
      <c r="RV65" s="29">
        <f t="shared" si="300"/>
        <v>25</v>
      </c>
      <c r="RW65" s="30" t="str">
        <f t="shared" si="301"/>
        <v>چهارشنبه</v>
      </c>
      <c r="RX65" s="764" t="str">
        <f t="shared" si="302"/>
        <v>********************************جعفری-******</v>
      </c>
      <c r="RY65" s="731"/>
      <c r="RZ65" s="64"/>
      <c r="SA65" s="729" t="str">
        <f t="shared" si="303"/>
        <v>***حیدری-*******************************</v>
      </c>
      <c r="SB65" s="730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</row>
    <row r="66" spans="1:570" s="2" customFormat="1" ht="71.25" customHeight="1" thickTop="1" thickBot="1">
      <c r="A66" s="358" t="s">
        <v>290</v>
      </c>
      <c r="B66" s="359" t="s">
        <v>307</v>
      </c>
      <c r="C66" s="360" t="s">
        <v>355</v>
      </c>
      <c r="D66" s="361"/>
      <c r="E66" s="309"/>
      <c r="F66" s="323" t="s">
        <v>106</v>
      </c>
      <c r="G66" s="324" t="s">
        <v>27</v>
      </c>
      <c r="H66" s="560" t="s">
        <v>202</v>
      </c>
      <c r="I66" s="561"/>
      <c r="J66" s="279" t="s">
        <v>353</v>
      </c>
      <c r="K66" s="568" t="s">
        <v>225</v>
      </c>
      <c r="L66" s="569"/>
      <c r="M66" s="275"/>
      <c r="N66" s="362" t="s">
        <v>198</v>
      </c>
      <c r="O66" s="275" t="s">
        <v>376</v>
      </c>
      <c r="P66" s="271"/>
      <c r="Q66" s="271"/>
      <c r="R66" s="276"/>
      <c r="S66" s="363" t="s">
        <v>193</v>
      </c>
      <c r="T66" s="268" t="s">
        <v>159</v>
      </c>
      <c r="U66" s="269" t="s">
        <v>216</v>
      </c>
      <c r="V66" s="270" t="s">
        <v>359</v>
      </c>
      <c r="W66" s="271" t="s">
        <v>160</v>
      </c>
      <c r="X66" s="265"/>
      <c r="Y66" s="424"/>
      <c r="Z66" s="264"/>
      <c r="AA66" s="265"/>
      <c r="AB66" s="266"/>
      <c r="AC66" s="333" t="s">
        <v>213</v>
      </c>
      <c r="AD66" s="635" t="str">
        <f>RG12</f>
        <v>******************داداشي-*************</v>
      </c>
      <c r="AE66" s="636"/>
      <c r="AF66" s="636"/>
      <c r="AG66" s="636"/>
      <c r="AH66" s="636"/>
      <c r="AI66" s="636"/>
      <c r="AJ66" s="636"/>
      <c r="AK66" s="636"/>
      <c r="AL66" s="636"/>
      <c r="AM66" s="636"/>
      <c r="AN66" s="636"/>
      <c r="AO66" s="636"/>
      <c r="AP66" s="636"/>
      <c r="AQ66" s="636"/>
      <c r="AR66" s="637"/>
      <c r="AS66" s="614" t="s">
        <v>222</v>
      </c>
      <c r="AT66" s="615"/>
      <c r="AU66" s="615"/>
      <c r="AV66" s="615"/>
      <c r="AW66" s="615"/>
      <c r="AX66" s="616"/>
      <c r="AY66" s="1"/>
      <c r="AZ66" s="1"/>
      <c r="BA66" s="1"/>
      <c r="BB66" s="29">
        <f t="shared" si="304"/>
        <v>26</v>
      </c>
      <c r="BC66" s="518" t="s">
        <v>226</v>
      </c>
      <c r="BD66" s="515" t="s">
        <v>32</v>
      </c>
      <c r="BE66" s="516" t="s">
        <v>32</v>
      </c>
      <c r="BF66" s="515" t="s">
        <v>32</v>
      </c>
      <c r="BG66" s="516" t="s">
        <v>32</v>
      </c>
      <c r="BH66" s="515" t="s">
        <v>32</v>
      </c>
      <c r="BI66" s="516" t="s">
        <v>32</v>
      </c>
      <c r="BJ66" s="515" t="s">
        <v>32</v>
      </c>
      <c r="BK66" s="516" t="s">
        <v>32</v>
      </c>
      <c r="BL66" s="515" t="s">
        <v>32</v>
      </c>
      <c r="BM66" s="516" t="s">
        <v>32</v>
      </c>
      <c r="BN66" s="515" t="s">
        <v>32</v>
      </c>
      <c r="BO66" s="516" t="s">
        <v>32</v>
      </c>
      <c r="BP66" s="515" t="s">
        <v>32</v>
      </c>
      <c r="BQ66" s="516" t="s">
        <v>32</v>
      </c>
      <c r="BR66" s="515" t="s">
        <v>32</v>
      </c>
      <c r="BS66" s="516" t="s">
        <v>32</v>
      </c>
      <c r="BT66" s="515">
        <v>1</v>
      </c>
      <c r="BU66" s="516" t="s">
        <v>32</v>
      </c>
      <c r="BV66" s="515" t="s">
        <v>32</v>
      </c>
      <c r="BW66" s="516" t="s">
        <v>32</v>
      </c>
      <c r="BX66" s="515" t="s">
        <v>32</v>
      </c>
      <c r="BY66" s="516" t="s">
        <v>32</v>
      </c>
      <c r="BZ66" s="515" t="s">
        <v>32</v>
      </c>
      <c r="CA66" s="516" t="s">
        <v>32</v>
      </c>
      <c r="CB66" s="515" t="s">
        <v>32</v>
      </c>
      <c r="CC66" s="516" t="s">
        <v>32</v>
      </c>
      <c r="CD66" s="515" t="s">
        <v>32</v>
      </c>
      <c r="CE66" s="516" t="s">
        <v>32</v>
      </c>
      <c r="CF66" s="515" t="s">
        <v>32</v>
      </c>
      <c r="CG66" s="516" t="s">
        <v>32</v>
      </c>
      <c r="CH66" s="515" t="s">
        <v>32</v>
      </c>
      <c r="CI66" s="516" t="s">
        <v>32</v>
      </c>
      <c r="CJ66" s="515">
        <v>1</v>
      </c>
      <c r="CK66" s="516">
        <v>1</v>
      </c>
      <c r="CL66" s="515" t="s">
        <v>32</v>
      </c>
      <c r="CM66" s="516" t="s">
        <v>32</v>
      </c>
      <c r="CN66" s="515">
        <v>1</v>
      </c>
      <c r="CO66" s="516" t="s">
        <v>32</v>
      </c>
      <c r="CP66" s="515" t="s">
        <v>32</v>
      </c>
      <c r="CQ66" s="516" t="s">
        <v>32</v>
      </c>
      <c r="CR66" s="515" t="s">
        <v>32</v>
      </c>
      <c r="CS66" s="516" t="s">
        <v>32</v>
      </c>
      <c r="CT66" s="515" t="s">
        <v>32</v>
      </c>
      <c r="CU66" s="516" t="s">
        <v>32</v>
      </c>
      <c r="CV66" s="515" t="s">
        <v>32</v>
      </c>
      <c r="CW66" s="516" t="s">
        <v>32</v>
      </c>
      <c r="CX66" s="515" t="s">
        <v>32</v>
      </c>
      <c r="CY66" s="516" t="s">
        <v>32</v>
      </c>
      <c r="CZ66" s="515" t="s">
        <v>32</v>
      </c>
      <c r="DA66" s="516" t="s">
        <v>32</v>
      </c>
      <c r="DB66" s="515" t="s">
        <v>32</v>
      </c>
      <c r="DC66" s="516" t="s">
        <v>32</v>
      </c>
      <c r="DD66" s="515" t="s">
        <v>32</v>
      </c>
      <c r="DE66" s="516" t="s">
        <v>32</v>
      </c>
      <c r="DF66" s="515" t="s">
        <v>32</v>
      </c>
      <c r="DG66" s="516" t="s">
        <v>32</v>
      </c>
      <c r="DH66" s="515" t="s">
        <v>32</v>
      </c>
      <c r="DI66" s="516" t="s">
        <v>32</v>
      </c>
      <c r="DJ66" s="515" t="s">
        <v>32</v>
      </c>
      <c r="DK66" s="516" t="s">
        <v>32</v>
      </c>
      <c r="DL66" s="515" t="s">
        <v>32</v>
      </c>
      <c r="DM66" s="516" t="s">
        <v>32</v>
      </c>
      <c r="DN66" s="515" t="s">
        <v>32</v>
      </c>
      <c r="DO66" s="516" t="s">
        <v>32</v>
      </c>
      <c r="DP66" s="515" t="s">
        <v>32</v>
      </c>
      <c r="DQ66" s="516" t="s">
        <v>32</v>
      </c>
      <c r="DR66" s="515" t="s">
        <v>32</v>
      </c>
      <c r="DS66" s="516" t="s">
        <v>32</v>
      </c>
      <c r="DT66" s="515" t="s">
        <v>32</v>
      </c>
      <c r="DU66" s="516" t="s">
        <v>32</v>
      </c>
      <c r="DV66" s="515" t="s">
        <v>32</v>
      </c>
      <c r="DW66" s="516" t="s">
        <v>32</v>
      </c>
      <c r="DX66" s="515" t="s">
        <v>32</v>
      </c>
      <c r="DY66" s="516" t="s">
        <v>32</v>
      </c>
      <c r="DZ66" s="515">
        <v>1</v>
      </c>
      <c r="EA66" s="516" t="s">
        <v>32</v>
      </c>
      <c r="EB66" s="515" t="s">
        <v>32</v>
      </c>
      <c r="EC66" s="516" t="s">
        <v>32</v>
      </c>
      <c r="ED66" s="515" t="s">
        <v>32</v>
      </c>
      <c r="EE66" s="516" t="s">
        <v>32</v>
      </c>
      <c r="EF66" s="515" t="s">
        <v>32</v>
      </c>
      <c r="EG66" s="516" t="s">
        <v>32</v>
      </c>
      <c r="EH66" s="515" t="s">
        <v>32</v>
      </c>
      <c r="EI66" s="516" t="s">
        <v>32</v>
      </c>
      <c r="EJ66" s="515" t="s">
        <v>32</v>
      </c>
      <c r="EK66" s="516" t="s">
        <v>32</v>
      </c>
      <c r="EL66" s="515" t="s">
        <v>32</v>
      </c>
      <c r="EM66" s="516" t="s">
        <v>32</v>
      </c>
      <c r="EN66" s="515" t="s">
        <v>32</v>
      </c>
      <c r="EO66" s="516" t="s">
        <v>32</v>
      </c>
      <c r="EP66" s="515" t="s">
        <v>32</v>
      </c>
      <c r="EQ66" s="516" t="s">
        <v>32</v>
      </c>
      <c r="ER66" s="515" t="s">
        <v>32</v>
      </c>
      <c r="ES66" s="516" t="s">
        <v>32</v>
      </c>
      <c r="ET66" s="515" t="s">
        <v>32</v>
      </c>
      <c r="EU66" s="516" t="s">
        <v>32</v>
      </c>
      <c r="EV66" s="515" t="s">
        <v>32</v>
      </c>
      <c r="EW66" s="516" t="s">
        <v>32</v>
      </c>
      <c r="EX66" s="515" t="s">
        <v>32</v>
      </c>
      <c r="EY66" s="516" t="s">
        <v>32</v>
      </c>
      <c r="EZ66" s="515" t="s">
        <v>32</v>
      </c>
      <c r="FA66" s="516" t="s">
        <v>32</v>
      </c>
      <c r="FB66" s="515" t="s">
        <v>32</v>
      </c>
      <c r="FC66" s="516" t="s">
        <v>32</v>
      </c>
      <c r="FD66" s="515" t="s">
        <v>32</v>
      </c>
      <c r="FE66" s="516" t="s">
        <v>32</v>
      </c>
      <c r="FF66" s="515" t="s">
        <v>32</v>
      </c>
      <c r="FG66" s="516" t="s">
        <v>32</v>
      </c>
      <c r="FH66" s="515" t="s">
        <v>32</v>
      </c>
      <c r="FI66" s="516" t="s">
        <v>32</v>
      </c>
      <c r="FJ66" s="515" t="s">
        <v>32</v>
      </c>
      <c r="FK66" s="516" t="s">
        <v>32</v>
      </c>
      <c r="FL66" s="515" t="s">
        <v>32</v>
      </c>
      <c r="FM66" s="516" t="s">
        <v>32</v>
      </c>
      <c r="FN66" s="515" t="s">
        <v>32</v>
      </c>
      <c r="FO66" s="516" t="s">
        <v>32</v>
      </c>
      <c r="FP66" s="515" t="s">
        <v>32</v>
      </c>
      <c r="FQ66" s="516" t="s">
        <v>32</v>
      </c>
      <c r="FR66" s="515" t="s">
        <v>32</v>
      </c>
      <c r="FS66" s="516" t="s">
        <v>32</v>
      </c>
      <c r="FT66" s="515" t="s">
        <v>32</v>
      </c>
      <c r="FU66" s="516" t="s">
        <v>32</v>
      </c>
      <c r="FV66" s="515" t="s">
        <v>32</v>
      </c>
      <c r="FW66" s="516" t="s">
        <v>32</v>
      </c>
      <c r="FX66" s="515" t="s">
        <v>32</v>
      </c>
      <c r="FY66" s="516" t="s">
        <v>32</v>
      </c>
      <c r="FZ66" s="554">
        <v>1</v>
      </c>
      <c r="GA66" s="516" t="s">
        <v>32</v>
      </c>
      <c r="GB66" s="515" t="s">
        <v>32</v>
      </c>
      <c r="GC66" s="516" t="s">
        <v>32</v>
      </c>
      <c r="GD66" s="515" t="s">
        <v>32</v>
      </c>
      <c r="GE66" s="516" t="s">
        <v>32</v>
      </c>
      <c r="GF66" s="515" t="s">
        <v>32</v>
      </c>
      <c r="GG66" s="516" t="s">
        <v>32</v>
      </c>
      <c r="GH66" s="515" t="s">
        <v>32</v>
      </c>
      <c r="GI66" s="516" t="s">
        <v>32</v>
      </c>
      <c r="GJ66" s="515" t="s">
        <v>32</v>
      </c>
      <c r="GK66" s="516" t="s">
        <v>32</v>
      </c>
      <c r="GL66" s="515" t="s">
        <v>32</v>
      </c>
      <c r="GM66" s="516" t="s">
        <v>32</v>
      </c>
      <c r="GN66" s="515" t="s">
        <v>32</v>
      </c>
      <c r="GO66" s="516" t="s">
        <v>32</v>
      </c>
      <c r="GP66" s="515" t="s">
        <v>32</v>
      </c>
      <c r="GQ66" s="516" t="s">
        <v>32</v>
      </c>
      <c r="GR66" s="515" t="s">
        <v>32</v>
      </c>
      <c r="GS66" s="516" t="s">
        <v>32</v>
      </c>
      <c r="GT66" s="515" t="s">
        <v>32</v>
      </c>
      <c r="GU66" s="516" t="s">
        <v>32</v>
      </c>
      <c r="GV66" s="515" t="s">
        <v>32</v>
      </c>
      <c r="GW66" s="516" t="s">
        <v>32</v>
      </c>
      <c r="GX66" s="515" t="s">
        <v>32</v>
      </c>
      <c r="GY66" s="516">
        <v>1</v>
      </c>
      <c r="GZ66" s="515" t="s">
        <v>32</v>
      </c>
      <c r="HA66" s="516" t="s">
        <v>32</v>
      </c>
      <c r="HB66" s="515" t="s">
        <v>32</v>
      </c>
      <c r="HC66" s="516" t="s">
        <v>32</v>
      </c>
      <c r="HD66" s="515" t="s">
        <v>32</v>
      </c>
      <c r="HE66" s="516" t="s">
        <v>32</v>
      </c>
      <c r="HF66" s="515" t="s">
        <v>32</v>
      </c>
      <c r="HG66" s="516" t="s">
        <v>32</v>
      </c>
      <c r="HH66" s="515" t="s">
        <v>32</v>
      </c>
      <c r="HI66" s="516" t="s">
        <v>32</v>
      </c>
      <c r="HJ66" s="515" t="s">
        <v>32</v>
      </c>
      <c r="HK66" s="516" t="s">
        <v>32</v>
      </c>
      <c r="HL66" s="515" t="s">
        <v>32</v>
      </c>
      <c r="HM66" s="516" t="s">
        <v>32</v>
      </c>
      <c r="HN66" s="515" t="s">
        <v>32</v>
      </c>
      <c r="HO66" s="516" t="s">
        <v>32</v>
      </c>
      <c r="HP66" s="515" t="s">
        <v>32</v>
      </c>
      <c r="HQ66" s="516" t="s">
        <v>32</v>
      </c>
      <c r="HR66" s="515" t="s">
        <v>32</v>
      </c>
      <c r="HS66" s="516" t="s">
        <v>32</v>
      </c>
      <c r="HT66" s="515" t="s">
        <v>32</v>
      </c>
      <c r="HU66" s="516" t="s">
        <v>32</v>
      </c>
      <c r="HV66" s="515" t="s">
        <v>32</v>
      </c>
      <c r="HW66" s="516" t="s">
        <v>32</v>
      </c>
      <c r="HX66" s="515" t="s">
        <v>32</v>
      </c>
      <c r="HY66" s="516" t="s">
        <v>32</v>
      </c>
      <c r="HZ66" s="515" t="s">
        <v>32</v>
      </c>
      <c r="IA66" s="516" t="s">
        <v>32</v>
      </c>
      <c r="IB66" s="515" t="s">
        <v>32</v>
      </c>
      <c r="IC66" s="516" t="s">
        <v>32</v>
      </c>
      <c r="ID66" s="515" t="s">
        <v>32</v>
      </c>
      <c r="IE66" s="516" t="s">
        <v>32</v>
      </c>
      <c r="IF66" s="515" t="s">
        <v>32</v>
      </c>
      <c r="IG66" s="516" t="s">
        <v>32</v>
      </c>
      <c r="IH66" s="515" t="s">
        <v>32</v>
      </c>
      <c r="II66" s="516" t="s">
        <v>32</v>
      </c>
      <c r="IJ66" s="547">
        <v>1</v>
      </c>
      <c r="IK66" s="516" t="s">
        <v>32</v>
      </c>
      <c r="IL66" s="515" t="s">
        <v>32</v>
      </c>
      <c r="IM66" s="516" t="s">
        <v>32</v>
      </c>
      <c r="IN66" s="547" t="s">
        <v>32</v>
      </c>
      <c r="IO66" s="516" t="s">
        <v>32</v>
      </c>
      <c r="IP66" s="515" t="s">
        <v>32</v>
      </c>
      <c r="IQ66" s="516" t="s">
        <v>32</v>
      </c>
      <c r="IR66" s="515" t="s">
        <v>32</v>
      </c>
      <c r="IS66" s="516" t="s">
        <v>32</v>
      </c>
      <c r="IT66" s="515" t="s">
        <v>32</v>
      </c>
      <c r="IU66" s="516" t="s">
        <v>32</v>
      </c>
      <c r="IV66" s="515" t="s">
        <v>32</v>
      </c>
      <c r="IW66" s="516" t="s">
        <v>32</v>
      </c>
      <c r="IX66" s="515" t="s">
        <v>32</v>
      </c>
      <c r="IY66" s="516" t="s">
        <v>32</v>
      </c>
      <c r="IZ66" s="515" t="s">
        <v>32</v>
      </c>
      <c r="JA66" s="516" t="s">
        <v>32</v>
      </c>
      <c r="JB66" s="60"/>
      <c r="JC66" s="61"/>
      <c r="JD66" s="7"/>
      <c r="JE66" s="7"/>
      <c r="JF66" s="29">
        <f t="shared" si="110"/>
        <v>26</v>
      </c>
      <c r="JG66" s="518" t="s">
        <v>226</v>
      </c>
      <c r="JH66" s="32" t="str">
        <f t="shared" si="111"/>
        <v>*</v>
      </c>
      <c r="JI66" s="33" t="str">
        <f t="shared" si="112"/>
        <v>*</v>
      </c>
      <c r="JJ66" s="32" t="str">
        <f t="shared" si="113"/>
        <v>*</v>
      </c>
      <c r="JK66" s="33" t="str">
        <f t="shared" si="114"/>
        <v>*</v>
      </c>
      <c r="JL66" s="32" t="str">
        <f t="shared" si="115"/>
        <v>*</v>
      </c>
      <c r="JM66" s="33" t="str">
        <f t="shared" si="116"/>
        <v>*</v>
      </c>
      <c r="JN66" s="32" t="str">
        <f t="shared" si="117"/>
        <v>*</v>
      </c>
      <c r="JO66" s="33" t="str">
        <f t="shared" si="118"/>
        <v>*</v>
      </c>
      <c r="JP66" s="32" t="str">
        <f t="shared" si="119"/>
        <v>*</v>
      </c>
      <c r="JQ66" s="33" t="str">
        <f t="shared" si="120"/>
        <v>*</v>
      </c>
      <c r="JR66" s="32" t="str">
        <f t="shared" si="121"/>
        <v>*</v>
      </c>
      <c r="JS66" s="33" t="str">
        <f t="shared" si="122"/>
        <v>*</v>
      </c>
      <c r="JT66" s="32" t="str">
        <f t="shared" si="123"/>
        <v>*</v>
      </c>
      <c r="JU66" s="33" t="str">
        <f t="shared" si="124"/>
        <v>*</v>
      </c>
      <c r="JV66" s="32" t="str">
        <f t="shared" si="125"/>
        <v>*</v>
      </c>
      <c r="JW66" s="33" t="str">
        <f t="shared" si="126"/>
        <v>*</v>
      </c>
      <c r="JX66" s="32" t="str">
        <f t="shared" si="127"/>
        <v xml:space="preserve">خوشروزاده- </v>
      </c>
      <c r="JY66" s="33" t="str">
        <f t="shared" si="128"/>
        <v>*</v>
      </c>
      <c r="JZ66" s="32" t="str">
        <f t="shared" si="129"/>
        <v>*</v>
      </c>
      <c r="KA66" s="33" t="str">
        <f t="shared" si="130"/>
        <v>*</v>
      </c>
      <c r="KB66" s="32" t="str">
        <f t="shared" si="131"/>
        <v>*</v>
      </c>
      <c r="KC66" s="33" t="str">
        <f t="shared" si="132"/>
        <v>*</v>
      </c>
      <c r="KD66" s="32" t="str">
        <f t="shared" si="133"/>
        <v>*</v>
      </c>
      <c r="KE66" s="33" t="str">
        <f t="shared" si="134"/>
        <v>*</v>
      </c>
      <c r="KF66" s="32" t="str">
        <f t="shared" si="135"/>
        <v>*</v>
      </c>
      <c r="KG66" s="33" t="str">
        <f t="shared" si="136"/>
        <v>*</v>
      </c>
      <c r="KH66" s="32" t="str">
        <f t="shared" si="137"/>
        <v>*</v>
      </c>
      <c r="KI66" s="33" t="str">
        <f t="shared" si="138"/>
        <v>*</v>
      </c>
      <c r="KJ66" s="32" t="str">
        <f t="shared" si="139"/>
        <v>*</v>
      </c>
      <c r="KK66" s="33" t="str">
        <f t="shared" si="140"/>
        <v>*</v>
      </c>
      <c r="KL66" s="32" t="str">
        <f t="shared" si="141"/>
        <v>*</v>
      </c>
      <c r="KM66" s="33" t="str">
        <f t="shared" si="142"/>
        <v>*</v>
      </c>
      <c r="KN66" s="32" t="str">
        <f t="shared" si="143"/>
        <v xml:space="preserve">حبیبی - </v>
      </c>
      <c r="KO66" s="33" t="str">
        <f t="shared" si="144"/>
        <v>حبیبی -</v>
      </c>
      <c r="KP66" s="32" t="str">
        <f t="shared" si="145"/>
        <v>*</v>
      </c>
      <c r="KQ66" s="33" t="str">
        <f t="shared" si="146"/>
        <v>*</v>
      </c>
      <c r="KR66" s="32" t="str">
        <f t="shared" si="147"/>
        <v xml:space="preserve">خورسند - </v>
      </c>
      <c r="KS66" s="33" t="str">
        <f t="shared" si="148"/>
        <v>*</v>
      </c>
      <c r="KT66" s="32" t="str">
        <f t="shared" si="149"/>
        <v>*</v>
      </c>
      <c r="KU66" s="33" t="str">
        <f t="shared" si="150"/>
        <v>*</v>
      </c>
      <c r="KV66" s="32" t="str">
        <f t="shared" si="151"/>
        <v>*</v>
      </c>
      <c r="KW66" s="33" t="str">
        <f t="shared" si="152"/>
        <v>*</v>
      </c>
      <c r="KX66" s="32" t="str">
        <f t="shared" si="153"/>
        <v>*</v>
      </c>
      <c r="KY66" s="32" t="str">
        <f t="shared" si="154"/>
        <v>*</v>
      </c>
      <c r="KZ66" s="32" t="str">
        <f t="shared" si="155"/>
        <v>*</v>
      </c>
      <c r="LA66" s="32" t="str">
        <f t="shared" si="156"/>
        <v>*</v>
      </c>
      <c r="LB66" s="20" t="str">
        <f t="shared" si="157"/>
        <v>*</v>
      </c>
      <c r="LC66" s="33" t="str">
        <f t="shared" si="158"/>
        <v>*</v>
      </c>
      <c r="LD66" s="20" t="str">
        <f t="shared" si="159"/>
        <v>*</v>
      </c>
      <c r="LE66" s="33" t="str">
        <f t="shared" si="160"/>
        <v>*</v>
      </c>
      <c r="LF66" s="20" t="str">
        <f t="shared" si="161"/>
        <v>*</v>
      </c>
      <c r="LG66" s="20" t="str">
        <f t="shared" si="162"/>
        <v>*</v>
      </c>
      <c r="LH66" s="20" t="str">
        <f t="shared" si="163"/>
        <v>*</v>
      </c>
      <c r="LI66" s="33" t="str">
        <f t="shared" si="164"/>
        <v>*</v>
      </c>
      <c r="LJ66" s="20" t="str">
        <f t="shared" si="332"/>
        <v>*</v>
      </c>
      <c r="LK66" s="33" t="str">
        <f t="shared" si="333"/>
        <v>*</v>
      </c>
      <c r="LL66" s="20" t="str">
        <f t="shared" si="167"/>
        <v>*</v>
      </c>
      <c r="LM66" s="33" t="str">
        <f t="shared" si="168"/>
        <v>*</v>
      </c>
      <c r="LN66" s="20" t="str">
        <f t="shared" si="169"/>
        <v>*</v>
      </c>
      <c r="LO66" s="33" t="str">
        <f t="shared" si="170"/>
        <v>*</v>
      </c>
      <c r="LP66" s="20" t="str">
        <f t="shared" si="171"/>
        <v>*</v>
      </c>
      <c r="LQ66" s="20" t="str">
        <f t="shared" si="172"/>
        <v>*</v>
      </c>
      <c r="LR66" s="20" t="str">
        <f t="shared" si="173"/>
        <v>*</v>
      </c>
      <c r="LS66" s="20" t="str">
        <f t="shared" si="174"/>
        <v>*</v>
      </c>
      <c r="LT66" s="20" t="str">
        <f t="shared" si="175"/>
        <v>*</v>
      </c>
      <c r="LU66" s="20" t="str">
        <f t="shared" si="176"/>
        <v>*</v>
      </c>
      <c r="LV66" s="20" t="str">
        <f t="shared" si="177"/>
        <v>*</v>
      </c>
      <c r="LW66" s="20" t="str">
        <f t="shared" si="178"/>
        <v>*</v>
      </c>
      <c r="LX66" s="20" t="str">
        <f t="shared" si="179"/>
        <v>*</v>
      </c>
      <c r="LY66" s="20" t="str">
        <f t="shared" si="180"/>
        <v>*</v>
      </c>
      <c r="LZ66" s="20" t="str">
        <f t="shared" si="181"/>
        <v>*</v>
      </c>
      <c r="MA66" s="33" t="str">
        <f t="shared" si="182"/>
        <v>*</v>
      </c>
      <c r="MB66" s="20" t="str">
        <f t="shared" si="183"/>
        <v>کاظمی-</v>
      </c>
      <c r="MC66" s="33" t="str">
        <f t="shared" si="184"/>
        <v>*</v>
      </c>
      <c r="MD66" s="20" t="str">
        <f t="shared" si="185"/>
        <v>*</v>
      </c>
      <c r="ME66" s="33" t="str">
        <f t="shared" si="186"/>
        <v>*</v>
      </c>
      <c r="MF66" s="20" t="str">
        <f t="shared" si="187"/>
        <v>*</v>
      </c>
      <c r="MG66" s="33" t="str">
        <f t="shared" si="188"/>
        <v>*</v>
      </c>
      <c r="MH66" s="20" t="str">
        <f t="shared" si="189"/>
        <v>*</v>
      </c>
      <c r="MI66" s="33" t="str">
        <f t="shared" si="190"/>
        <v>*</v>
      </c>
      <c r="MJ66" s="20" t="str">
        <f t="shared" si="191"/>
        <v>*</v>
      </c>
      <c r="MK66" s="33" t="str">
        <f t="shared" si="192"/>
        <v>*</v>
      </c>
      <c r="ML66" s="20" t="str">
        <f t="shared" si="193"/>
        <v>*</v>
      </c>
      <c r="MM66" s="33" t="str">
        <f t="shared" si="194"/>
        <v>*</v>
      </c>
      <c r="MN66" s="20" t="str">
        <f t="shared" si="195"/>
        <v>*</v>
      </c>
      <c r="MO66" s="33" t="str">
        <f t="shared" si="196"/>
        <v>*</v>
      </c>
      <c r="MP66" s="20" t="str">
        <f t="shared" si="197"/>
        <v>*</v>
      </c>
      <c r="MQ66" s="33" t="str">
        <f t="shared" si="198"/>
        <v>*</v>
      </c>
      <c r="MR66" s="20" t="str">
        <f t="shared" si="199"/>
        <v>*</v>
      </c>
      <c r="MS66" s="33" t="str">
        <f t="shared" si="200"/>
        <v>*</v>
      </c>
      <c r="MT66" s="20" t="str">
        <f t="shared" si="201"/>
        <v>*</v>
      </c>
      <c r="MU66" s="33" t="str">
        <f t="shared" si="202"/>
        <v>*</v>
      </c>
      <c r="MV66" s="175" t="str">
        <f t="shared" si="203"/>
        <v>*</v>
      </c>
      <c r="MW66" s="176" t="str">
        <f t="shared" si="204"/>
        <v>*</v>
      </c>
      <c r="MX66" s="175" t="str">
        <f t="shared" si="205"/>
        <v>*</v>
      </c>
      <c r="MY66" s="176" t="str">
        <f t="shared" si="206"/>
        <v>*</v>
      </c>
      <c r="MZ66" s="175" t="str">
        <f t="shared" si="305"/>
        <v>*</v>
      </c>
      <c r="NA66" s="175" t="str">
        <f t="shared" si="306"/>
        <v>*</v>
      </c>
      <c r="NB66" s="175" t="str">
        <f t="shared" si="307"/>
        <v>*</v>
      </c>
      <c r="NC66" s="175" t="str">
        <f t="shared" si="308"/>
        <v>*</v>
      </c>
      <c r="ND66" s="176" t="str">
        <f t="shared" si="309"/>
        <v>*</v>
      </c>
      <c r="NE66" s="176" t="str">
        <f t="shared" si="310"/>
        <v>*</v>
      </c>
      <c r="NF66" s="176" t="str">
        <f t="shared" si="311"/>
        <v>*</v>
      </c>
      <c r="NG66" s="176" t="str">
        <f t="shared" si="312"/>
        <v>*</v>
      </c>
      <c r="NH66" s="175" t="str">
        <f t="shared" si="209"/>
        <v>*</v>
      </c>
      <c r="NI66" s="176" t="str">
        <f t="shared" si="210"/>
        <v>*</v>
      </c>
      <c r="NJ66" s="175" t="str">
        <f t="shared" si="211"/>
        <v>*</v>
      </c>
      <c r="NK66" s="176" t="str">
        <f t="shared" si="212"/>
        <v>*</v>
      </c>
      <c r="NL66" s="175" t="str">
        <f t="shared" si="213"/>
        <v>*</v>
      </c>
      <c r="NM66" s="176" t="str">
        <f t="shared" si="214"/>
        <v>*</v>
      </c>
      <c r="NN66" s="175" t="str">
        <f t="shared" si="215"/>
        <v>*</v>
      </c>
      <c r="NO66" s="176" t="str">
        <f t="shared" si="216"/>
        <v>*</v>
      </c>
      <c r="NP66" s="175" t="str">
        <f t="shared" si="217"/>
        <v>*</v>
      </c>
      <c r="NQ66" s="176" t="str">
        <f t="shared" si="218"/>
        <v>*</v>
      </c>
      <c r="NR66" s="175" t="str">
        <f t="shared" si="219"/>
        <v>*</v>
      </c>
      <c r="NS66" s="176" t="str">
        <f t="shared" si="220"/>
        <v>*</v>
      </c>
      <c r="NT66" s="175" t="str">
        <f t="shared" si="221"/>
        <v>*</v>
      </c>
      <c r="NU66" s="176" t="str">
        <f t="shared" si="222"/>
        <v>*</v>
      </c>
      <c r="NV66" s="175" t="str">
        <f t="shared" si="223"/>
        <v>*</v>
      </c>
      <c r="NW66" s="176" t="str">
        <f t="shared" si="224"/>
        <v>*</v>
      </c>
      <c r="NX66" s="175" t="str">
        <f t="shared" si="225"/>
        <v>*</v>
      </c>
      <c r="NY66" s="176" t="str">
        <f t="shared" si="226"/>
        <v>*</v>
      </c>
      <c r="NZ66" s="175" t="str">
        <f t="shared" si="227"/>
        <v>*</v>
      </c>
      <c r="OA66" s="176" t="str">
        <f t="shared" si="228"/>
        <v>*</v>
      </c>
      <c r="OB66" s="175" t="str">
        <f t="shared" si="229"/>
        <v>محبوبی-</v>
      </c>
      <c r="OC66" s="175" t="str">
        <f t="shared" si="313"/>
        <v>*</v>
      </c>
      <c r="OD66" s="175" t="str">
        <f t="shared" si="230"/>
        <v>*</v>
      </c>
      <c r="OE66" s="175" t="str">
        <f t="shared" si="231"/>
        <v>*</v>
      </c>
      <c r="OF66" s="175" t="str">
        <f t="shared" si="232"/>
        <v>*</v>
      </c>
      <c r="OG66" s="176" t="str">
        <f t="shared" si="233"/>
        <v>*</v>
      </c>
      <c r="OH66" s="175" t="str">
        <f t="shared" si="234"/>
        <v>*</v>
      </c>
      <c r="OI66" s="176" t="str">
        <f t="shared" si="235"/>
        <v>*</v>
      </c>
      <c r="OJ66" s="175" t="str">
        <f t="shared" si="236"/>
        <v>*</v>
      </c>
      <c r="OK66" s="176" t="str">
        <f t="shared" si="314"/>
        <v>*</v>
      </c>
      <c r="OL66" s="175" t="str">
        <f t="shared" si="315"/>
        <v>*</v>
      </c>
      <c r="OM66" s="176" t="str">
        <f t="shared" si="316"/>
        <v>*</v>
      </c>
      <c r="ON66" s="175" t="str">
        <f t="shared" si="317"/>
        <v>*</v>
      </c>
      <c r="OO66" s="176" t="str">
        <f t="shared" si="318"/>
        <v>*</v>
      </c>
      <c r="OP66" s="175" t="str">
        <f t="shared" si="319"/>
        <v>*</v>
      </c>
      <c r="OQ66" s="176" t="str">
        <f t="shared" si="320"/>
        <v>*</v>
      </c>
      <c r="OR66" s="29">
        <f t="shared" si="239"/>
        <v>26</v>
      </c>
      <c r="OS66" s="30" t="str">
        <f t="shared" si="329"/>
        <v>پنجشنبه</v>
      </c>
      <c r="OT66" s="20" t="str">
        <f t="shared" si="321"/>
        <v>*</v>
      </c>
      <c r="OU66" s="20" t="str">
        <f t="shared" si="322"/>
        <v>*</v>
      </c>
      <c r="OV66" s="20" t="str">
        <f t="shared" si="323"/>
        <v>*</v>
      </c>
      <c r="OW66" s="20" t="str">
        <f t="shared" si="324"/>
        <v>*</v>
      </c>
      <c r="OX66" s="20" t="str">
        <f t="shared" si="325"/>
        <v>*</v>
      </c>
      <c r="OY66" s="20" t="str">
        <f t="shared" si="328"/>
        <v>*</v>
      </c>
      <c r="OZ66" s="20" t="str">
        <f t="shared" si="326"/>
        <v>*</v>
      </c>
      <c r="PA66" s="20" t="str">
        <f t="shared" si="327"/>
        <v>حیدری-</v>
      </c>
      <c r="PB66" s="20" t="str">
        <f t="shared" si="242"/>
        <v>*</v>
      </c>
      <c r="PC66" s="33" t="str">
        <f t="shared" si="243"/>
        <v>*</v>
      </c>
      <c r="PD66" s="20" t="str">
        <f t="shared" si="244"/>
        <v>*</v>
      </c>
      <c r="PE66" s="33" t="str">
        <f t="shared" si="245"/>
        <v>*</v>
      </c>
      <c r="PF66" s="20" t="str">
        <f t="shared" si="246"/>
        <v>*</v>
      </c>
      <c r="PG66" s="33" t="str">
        <f t="shared" si="247"/>
        <v>*</v>
      </c>
      <c r="PH66" s="20" t="str">
        <f t="shared" si="248"/>
        <v>*</v>
      </c>
      <c r="PI66" s="33" t="str">
        <f t="shared" si="249"/>
        <v>*</v>
      </c>
      <c r="PJ66" s="20" t="str">
        <f t="shared" si="250"/>
        <v>*</v>
      </c>
      <c r="PK66" s="33" t="str">
        <f t="shared" si="251"/>
        <v>*</v>
      </c>
      <c r="PL66" s="20" t="str">
        <f t="shared" si="252"/>
        <v>*</v>
      </c>
      <c r="PM66" s="33" t="str">
        <f t="shared" si="253"/>
        <v>*</v>
      </c>
      <c r="PN66" s="20" t="str">
        <f t="shared" si="254"/>
        <v>*</v>
      </c>
      <c r="PO66" s="33" t="str">
        <f t="shared" si="255"/>
        <v>*</v>
      </c>
      <c r="PP66" s="20" t="str">
        <f t="shared" si="256"/>
        <v>*</v>
      </c>
      <c r="PQ66" s="33" t="str">
        <f t="shared" si="257"/>
        <v>*</v>
      </c>
      <c r="PR66" s="20" t="str">
        <f t="shared" si="258"/>
        <v>*</v>
      </c>
      <c r="PS66" s="33" t="str">
        <f t="shared" si="259"/>
        <v>*</v>
      </c>
      <c r="PT66" s="20" t="str">
        <f t="shared" si="260"/>
        <v>*</v>
      </c>
      <c r="PU66" s="33" t="str">
        <f t="shared" si="261"/>
        <v>*</v>
      </c>
      <c r="PV66" s="20" t="str">
        <f t="shared" si="262"/>
        <v>*</v>
      </c>
      <c r="PW66" s="33" t="str">
        <f t="shared" si="263"/>
        <v>*</v>
      </c>
      <c r="PX66" s="20" t="str">
        <f t="shared" si="264"/>
        <v>*</v>
      </c>
      <c r="PY66" s="33" t="str">
        <f t="shared" si="265"/>
        <v>*</v>
      </c>
      <c r="PZ66" s="20" t="str">
        <f t="shared" si="266"/>
        <v>*</v>
      </c>
      <c r="QA66" s="33" t="str">
        <f t="shared" si="267"/>
        <v>*</v>
      </c>
      <c r="QB66" s="20" t="str">
        <f t="shared" si="268"/>
        <v>*</v>
      </c>
      <c r="QC66" s="33" t="str">
        <f t="shared" si="269"/>
        <v>*</v>
      </c>
      <c r="QD66" s="20" t="str">
        <f t="shared" si="270"/>
        <v>*</v>
      </c>
      <c r="QE66" s="33" t="str">
        <f t="shared" si="271"/>
        <v>*</v>
      </c>
      <c r="QF66" s="20" t="str">
        <f t="shared" si="272"/>
        <v>*</v>
      </c>
      <c r="QG66" s="33" t="str">
        <f t="shared" si="273"/>
        <v>*</v>
      </c>
      <c r="QH66" s="20" t="str">
        <f t="shared" si="274"/>
        <v>*</v>
      </c>
      <c r="QI66" s="33" t="str">
        <f t="shared" si="275"/>
        <v>*</v>
      </c>
      <c r="QJ66" s="20" t="str">
        <f t="shared" si="276"/>
        <v>نجفی-</v>
      </c>
      <c r="QK66" s="33" t="str">
        <f t="shared" si="277"/>
        <v>*</v>
      </c>
      <c r="QL66" s="20" t="str">
        <f t="shared" si="278"/>
        <v>*</v>
      </c>
      <c r="QM66" s="33" t="str">
        <f t="shared" si="279"/>
        <v>*</v>
      </c>
      <c r="QN66" s="20" t="str">
        <f t="shared" si="280"/>
        <v>*</v>
      </c>
      <c r="QO66" s="33" t="str">
        <f t="shared" si="281"/>
        <v>*</v>
      </c>
      <c r="QP66" s="20" t="str">
        <f t="shared" si="282"/>
        <v>*</v>
      </c>
      <c r="QQ66" s="33" t="str">
        <f t="shared" si="283"/>
        <v>*</v>
      </c>
      <c r="QR66" s="20" t="str">
        <f t="shared" si="284"/>
        <v>*</v>
      </c>
      <c r="QS66" s="33" t="str">
        <f t="shared" si="285"/>
        <v>*</v>
      </c>
      <c r="QT66" s="20" t="str">
        <f t="shared" si="286"/>
        <v>*</v>
      </c>
      <c r="QU66" s="33" t="str">
        <f t="shared" si="287"/>
        <v>*</v>
      </c>
      <c r="QV66" s="20" t="str">
        <f t="shared" si="288"/>
        <v>*</v>
      </c>
      <c r="QW66" s="33" t="str">
        <f t="shared" si="289"/>
        <v>*</v>
      </c>
      <c r="QX66" s="21" t="str">
        <f t="shared" si="290"/>
        <v>*</v>
      </c>
      <c r="QY66" s="21" t="str">
        <f t="shared" si="291"/>
        <v>*</v>
      </c>
      <c r="QZ66" s="20" t="str">
        <f t="shared" si="292"/>
        <v>*</v>
      </c>
      <c r="RA66" s="33" t="str">
        <f t="shared" si="293"/>
        <v>*</v>
      </c>
      <c r="RB66" s="33"/>
      <c r="RC66" s="7"/>
      <c r="RD66" s="337">
        <f t="shared" si="294"/>
        <v>26</v>
      </c>
      <c r="RE66" s="30" t="str">
        <f t="shared" si="330"/>
        <v>پنجشنبه</v>
      </c>
      <c r="RF66" s="63" t="s">
        <v>33</v>
      </c>
      <c r="RG66" s="118" t="str">
        <f t="shared" si="295"/>
        <v>********خوشروزاده- *******حبیبی - *خورسند - ***********کاظمی-****************محبوبی-*********</v>
      </c>
      <c r="RH66" s="119"/>
      <c r="RI66" s="122">
        <v>26</v>
      </c>
      <c r="RJ66" s="121" t="str">
        <f t="shared" si="296"/>
        <v>****************حبیبی -***********************************حیدری-****</v>
      </c>
      <c r="RK66" s="104"/>
      <c r="RL66" s="337">
        <v>26</v>
      </c>
      <c r="RM66" s="29">
        <f t="shared" si="297"/>
        <v>26</v>
      </c>
      <c r="RN66" s="30" t="str">
        <f t="shared" si="331"/>
        <v>پنجشنبه</v>
      </c>
      <c r="RO66" s="729" t="str">
        <f t="shared" si="298"/>
        <v>**********************************نجفی-**</v>
      </c>
      <c r="RP66" s="731"/>
      <c r="RQ66" s="64" t="s">
        <v>34</v>
      </c>
      <c r="RR66" s="729" t="str">
        <f t="shared" si="299"/>
        <v>**************************************</v>
      </c>
      <c r="RS66" s="730"/>
      <c r="RT66" s="1"/>
      <c r="RU66" s="1"/>
      <c r="RV66" s="29">
        <f t="shared" si="300"/>
        <v>26</v>
      </c>
      <c r="RW66" s="30" t="str">
        <f t="shared" si="301"/>
        <v>پنجشنبه</v>
      </c>
      <c r="RX66" s="764" t="str">
        <f t="shared" si="302"/>
        <v>******************************نجفی-********</v>
      </c>
      <c r="RY66" s="731"/>
      <c r="RZ66" s="64"/>
      <c r="SA66" s="729" t="str">
        <f t="shared" si="303"/>
        <v>***حیدری-*******************************</v>
      </c>
      <c r="SB66" s="730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</row>
    <row r="67" spans="1:570" s="2" customFormat="1" ht="71.25" customHeight="1" thickTop="1" thickBot="1">
      <c r="A67" s="549" t="s">
        <v>291</v>
      </c>
      <c r="B67" s="551" t="s">
        <v>167</v>
      </c>
      <c r="C67" s="472" t="s">
        <v>350</v>
      </c>
      <c r="D67" s="473" t="s">
        <v>154</v>
      </c>
      <c r="E67" s="534"/>
      <c r="F67" s="325" t="s">
        <v>293</v>
      </c>
      <c r="G67" s="326" t="s">
        <v>27</v>
      </c>
      <c r="H67" s="568" t="s">
        <v>294</v>
      </c>
      <c r="I67" s="569"/>
      <c r="J67" s="496"/>
      <c r="K67" s="570" t="s">
        <v>225</v>
      </c>
      <c r="L67" s="571"/>
      <c r="M67" s="476"/>
      <c r="N67" s="366" t="s">
        <v>191</v>
      </c>
      <c r="O67" s="476" t="s">
        <v>164</v>
      </c>
      <c r="P67" s="366" t="s">
        <v>192</v>
      </c>
      <c r="Q67" s="477"/>
      <c r="R67" s="478"/>
      <c r="S67" s="267"/>
      <c r="T67" s="267"/>
      <c r="U67" s="483"/>
      <c r="V67" s="366" t="s">
        <v>131</v>
      </c>
      <c r="W67" s="482"/>
      <c r="X67" s="499"/>
      <c r="Y67" s="367" t="s">
        <v>199</v>
      </c>
      <c r="Z67" s="267" t="s">
        <v>304</v>
      </c>
      <c r="AA67" s="368"/>
      <c r="AB67" s="369"/>
      <c r="AC67" s="345" t="s">
        <v>214</v>
      </c>
      <c r="AD67" s="626" t="str">
        <f>RG84</f>
        <v>*****************</v>
      </c>
      <c r="AE67" s="626"/>
      <c r="AF67" s="626"/>
      <c r="AG67" s="626"/>
      <c r="AH67" s="626"/>
      <c r="AI67" s="626"/>
      <c r="AJ67" s="626"/>
      <c r="AK67" s="626"/>
      <c r="AL67" s="627"/>
      <c r="AM67" s="346" t="s">
        <v>211</v>
      </c>
      <c r="AN67" s="626" t="str">
        <f>RG120</f>
        <v>*******************</v>
      </c>
      <c r="AO67" s="626"/>
      <c r="AP67" s="626"/>
      <c r="AQ67" s="626"/>
      <c r="AR67" s="628"/>
      <c r="AS67" s="617"/>
      <c r="AT67" s="618"/>
      <c r="AU67" s="618"/>
      <c r="AV67" s="618"/>
      <c r="AW67" s="618"/>
      <c r="AX67" s="619"/>
      <c r="AY67" s="1"/>
      <c r="AZ67" s="1"/>
      <c r="BA67" s="1"/>
      <c r="BB67" s="29">
        <f t="shared" si="304"/>
        <v>27</v>
      </c>
      <c r="BC67" s="159" t="s">
        <v>38</v>
      </c>
      <c r="BD67" s="515" t="s">
        <v>32</v>
      </c>
      <c r="BE67" s="516" t="s">
        <v>32</v>
      </c>
      <c r="BF67" s="515">
        <v>1</v>
      </c>
      <c r="BG67" s="516" t="s">
        <v>32</v>
      </c>
      <c r="BH67" s="515" t="s">
        <v>32</v>
      </c>
      <c r="BI67" s="516" t="s">
        <v>32</v>
      </c>
      <c r="BJ67" s="515" t="s">
        <v>32</v>
      </c>
      <c r="BK67" s="516" t="s">
        <v>32</v>
      </c>
      <c r="BL67" s="515" t="s">
        <v>32</v>
      </c>
      <c r="BM67" s="516" t="s">
        <v>32</v>
      </c>
      <c r="BN67" s="515" t="s">
        <v>32</v>
      </c>
      <c r="BO67" s="516" t="s">
        <v>32</v>
      </c>
      <c r="BP67" s="515" t="s">
        <v>32</v>
      </c>
      <c r="BQ67" s="516" t="s">
        <v>32</v>
      </c>
      <c r="BR67" s="515" t="s">
        <v>32</v>
      </c>
      <c r="BS67" s="516" t="s">
        <v>32</v>
      </c>
      <c r="BT67" s="515">
        <v>1</v>
      </c>
      <c r="BU67" s="516" t="s">
        <v>32</v>
      </c>
      <c r="BV67" s="515" t="s">
        <v>32</v>
      </c>
      <c r="BW67" s="516" t="s">
        <v>32</v>
      </c>
      <c r="BX67" s="515" t="s">
        <v>32</v>
      </c>
      <c r="BY67" s="516" t="s">
        <v>32</v>
      </c>
      <c r="BZ67" s="515" t="s">
        <v>32</v>
      </c>
      <c r="CA67" s="516" t="s">
        <v>32</v>
      </c>
      <c r="CB67" s="515" t="s">
        <v>32</v>
      </c>
      <c r="CC67" s="516" t="s">
        <v>32</v>
      </c>
      <c r="CD67" s="515" t="s">
        <v>32</v>
      </c>
      <c r="CE67" s="516" t="s">
        <v>32</v>
      </c>
      <c r="CF67" s="515">
        <v>1</v>
      </c>
      <c r="CG67" s="516" t="s">
        <v>32</v>
      </c>
      <c r="CH67" s="515" t="s">
        <v>32</v>
      </c>
      <c r="CI67" s="516" t="s">
        <v>32</v>
      </c>
      <c r="CJ67" s="515" t="s">
        <v>32</v>
      </c>
      <c r="CK67" s="516" t="s">
        <v>32</v>
      </c>
      <c r="CL67" s="515" t="s">
        <v>32</v>
      </c>
      <c r="CM67" s="516" t="s">
        <v>32</v>
      </c>
      <c r="CN67" s="515">
        <v>1</v>
      </c>
      <c r="CO67" s="516" t="s">
        <v>32</v>
      </c>
      <c r="CP67" s="515" t="s">
        <v>32</v>
      </c>
      <c r="CQ67" s="516" t="s">
        <v>32</v>
      </c>
      <c r="CR67" s="515" t="s">
        <v>32</v>
      </c>
      <c r="CS67" s="516" t="s">
        <v>32</v>
      </c>
      <c r="CT67" s="515" t="s">
        <v>32</v>
      </c>
      <c r="CU67" s="516" t="s">
        <v>32</v>
      </c>
      <c r="CV67" s="515" t="s">
        <v>32</v>
      </c>
      <c r="CW67" s="516" t="s">
        <v>32</v>
      </c>
      <c r="CX67" s="515" t="s">
        <v>32</v>
      </c>
      <c r="CY67" s="516" t="s">
        <v>32</v>
      </c>
      <c r="CZ67" s="515" t="s">
        <v>32</v>
      </c>
      <c r="DA67" s="516" t="s">
        <v>32</v>
      </c>
      <c r="DB67" s="515" t="s">
        <v>32</v>
      </c>
      <c r="DC67" s="516" t="s">
        <v>32</v>
      </c>
      <c r="DD67" s="515" t="s">
        <v>32</v>
      </c>
      <c r="DE67" s="516" t="s">
        <v>32</v>
      </c>
      <c r="DF67" s="515" t="s">
        <v>32</v>
      </c>
      <c r="DG67" s="516" t="s">
        <v>32</v>
      </c>
      <c r="DH67" s="515" t="s">
        <v>32</v>
      </c>
      <c r="DI67" s="516" t="s">
        <v>32</v>
      </c>
      <c r="DJ67" s="515" t="s">
        <v>32</v>
      </c>
      <c r="DK67" s="516" t="s">
        <v>32</v>
      </c>
      <c r="DL67" s="515" t="s">
        <v>32</v>
      </c>
      <c r="DM67" s="516" t="s">
        <v>32</v>
      </c>
      <c r="DN67" s="515" t="s">
        <v>32</v>
      </c>
      <c r="DO67" s="516" t="s">
        <v>32</v>
      </c>
      <c r="DP67" s="515" t="s">
        <v>32</v>
      </c>
      <c r="DQ67" s="516" t="s">
        <v>32</v>
      </c>
      <c r="DR67" s="515" t="s">
        <v>32</v>
      </c>
      <c r="DS67" s="516" t="s">
        <v>32</v>
      </c>
      <c r="DT67" s="515" t="s">
        <v>32</v>
      </c>
      <c r="DU67" s="516" t="s">
        <v>32</v>
      </c>
      <c r="DV67" s="515" t="s">
        <v>32</v>
      </c>
      <c r="DW67" s="516" t="s">
        <v>32</v>
      </c>
      <c r="DX67" s="515" t="s">
        <v>32</v>
      </c>
      <c r="DY67" s="516" t="s">
        <v>32</v>
      </c>
      <c r="DZ67" s="515">
        <v>1</v>
      </c>
      <c r="EA67" s="516" t="s">
        <v>32</v>
      </c>
      <c r="EB67" s="515" t="s">
        <v>32</v>
      </c>
      <c r="EC67" s="516" t="s">
        <v>32</v>
      </c>
      <c r="ED67" s="515" t="s">
        <v>32</v>
      </c>
      <c r="EE67" s="516" t="s">
        <v>32</v>
      </c>
      <c r="EF67" s="515" t="s">
        <v>32</v>
      </c>
      <c r="EG67" s="516" t="s">
        <v>32</v>
      </c>
      <c r="EH67" s="515" t="s">
        <v>32</v>
      </c>
      <c r="EI67" s="516" t="s">
        <v>32</v>
      </c>
      <c r="EJ67" s="515" t="s">
        <v>32</v>
      </c>
      <c r="EK67" s="516" t="s">
        <v>32</v>
      </c>
      <c r="EL67" s="515" t="s">
        <v>32</v>
      </c>
      <c r="EM67" s="516" t="s">
        <v>32</v>
      </c>
      <c r="EN67" s="515" t="s">
        <v>32</v>
      </c>
      <c r="EO67" s="516" t="s">
        <v>32</v>
      </c>
      <c r="EP67" s="515" t="s">
        <v>32</v>
      </c>
      <c r="EQ67" s="516" t="s">
        <v>32</v>
      </c>
      <c r="ER67" s="515" t="s">
        <v>32</v>
      </c>
      <c r="ES67" s="516" t="s">
        <v>32</v>
      </c>
      <c r="ET67" s="515" t="s">
        <v>32</v>
      </c>
      <c r="EU67" s="516" t="s">
        <v>32</v>
      </c>
      <c r="EV67" s="515" t="s">
        <v>32</v>
      </c>
      <c r="EW67" s="516" t="s">
        <v>32</v>
      </c>
      <c r="EX67" s="515" t="s">
        <v>32</v>
      </c>
      <c r="EY67" s="516" t="s">
        <v>32</v>
      </c>
      <c r="EZ67" s="515" t="s">
        <v>32</v>
      </c>
      <c r="FA67" s="516" t="s">
        <v>32</v>
      </c>
      <c r="FB67" s="515" t="s">
        <v>32</v>
      </c>
      <c r="FC67" s="516" t="s">
        <v>32</v>
      </c>
      <c r="FD67" s="515" t="s">
        <v>32</v>
      </c>
      <c r="FE67" s="516" t="s">
        <v>32</v>
      </c>
      <c r="FF67" s="515" t="s">
        <v>32</v>
      </c>
      <c r="FG67" s="516" t="s">
        <v>32</v>
      </c>
      <c r="FH67" s="515" t="s">
        <v>32</v>
      </c>
      <c r="FI67" s="516" t="s">
        <v>32</v>
      </c>
      <c r="FJ67" s="515" t="s">
        <v>32</v>
      </c>
      <c r="FK67" s="516" t="s">
        <v>32</v>
      </c>
      <c r="FL67" s="515" t="s">
        <v>32</v>
      </c>
      <c r="FM67" s="516" t="s">
        <v>32</v>
      </c>
      <c r="FN67" s="515" t="s">
        <v>32</v>
      </c>
      <c r="FO67" s="516" t="s">
        <v>32</v>
      </c>
      <c r="FP67" s="515" t="s">
        <v>32</v>
      </c>
      <c r="FQ67" s="516" t="s">
        <v>32</v>
      </c>
      <c r="FR67" s="515" t="s">
        <v>32</v>
      </c>
      <c r="FS67" s="516" t="s">
        <v>32</v>
      </c>
      <c r="FT67" s="515" t="s">
        <v>32</v>
      </c>
      <c r="FU67" s="516" t="s">
        <v>32</v>
      </c>
      <c r="FV67" s="515" t="s">
        <v>32</v>
      </c>
      <c r="FW67" s="516" t="s">
        <v>32</v>
      </c>
      <c r="FX67" s="515" t="s">
        <v>32</v>
      </c>
      <c r="FY67" s="516" t="s">
        <v>32</v>
      </c>
      <c r="FZ67" s="554">
        <v>1</v>
      </c>
      <c r="GA67" s="516" t="s">
        <v>32</v>
      </c>
      <c r="GB67" s="515" t="s">
        <v>32</v>
      </c>
      <c r="GC67" s="516" t="s">
        <v>32</v>
      </c>
      <c r="GD67" s="515" t="s">
        <v>32</v>
      </c>
      <c r="GE67" s="516" t="s">
        <v>32</v>
      </c>
      <c r="GF67" s="515" t="s">
        <v>32</v>
      </c>
      <c r="GG67" s="516" t="s">
        <v>32</v>
      </c>
      <c r="GH67" s="515" t="s">
        <v>32</v>
      </c>
      <c r="GI67" s="516" t="s">
        <v>32</v>
      </c>
      <c r="GJ67" s="515" t="s">
        <v>32</v>
      </c>
      <c r="GK67" s="516" t="s">
        <v>32</v>
      </c>
      <c r="GL67" s="515" t="s">
        <v>32</v>
      </c>
      <c r="GM67" s="516" t="s">
        <v>32</v>
      </c>
      <c r="GN67" s="515" t="s">
        <v>32</v>
      </c>
      <c r="GO67" s="516" t="s">
        <v>32</v>
      </c>
      <c r="GP67" s="515" t="s">
        <v>32</v>
      </c>
      <c r="GQ67" s="516" t="s">
        <v>32</v>
      </c>
      <c r="GR67" s="515" t="s">
        <v>32</v>
      </c>
      <c r="GS67" s="516" t="s">
        <v>32</v>
      </c>
      <c r="GT67" s="515" t="s">
        <v>32</v>
      </c>
      <c r="GU67" s="516" t="s">
        <v>32</v>
      </c>
      <c r="GV67" s="515" t="s">
        <v>32</v>
      </c>
      <c r="GW67" s="516" t="s">
        <v>32</v>
      </c>
      <c r="GX67" s="515" t="s">
        <v>32</v>
      </c>
      <c r="GY67" s="516">
        <v>1</v>
      </c>
      <c r="GZ67" s="515" t="s">
        <v>32</v>
      </c>
      <c r="HA67" s="516" t="s">
        <v>32</v>
      </c>
      <c r="HB67" s="515" t="s">
        <v>32</v>
      </c>
      <c r="HC67" s="516" t="s">
        <v>32</v>
      </c>
      <c r="HD67" s="515" t="s">
        <v>32</v>
      </c>
      <c r="HE67" s="516" t="s">
        <v>32</v>
      </c>
      <c r="HF67" s="515" t="s">
        <v>32</v>
      </c>
      <c r="HG67" s="516" t="s">
        <v>32</v>
      </c>
      <c r="HH67" s="515" t="s">
        <v>32</v>
      </c>
      <c r="HI67" s="516" t="s">
        <v>32</v>
      </c>
      <c r="HJ67" s="515" t="s">
        <v>32</v>
      </c>
      <c r="HK67" s="516" t="s">
        <v>32</v>
      </c>
      <c r="HL67" s="515" t="s">
        <v>32</v>
      </c>
      <c r="HM67" s="516" t="s">
        <v>32</v>
      </c>
      <c r="HN67" s="515" t="s">
        <v>32</v>
      </c>
      <c r="HO67" s="516" t="s">
        <v>32</v>
      </c>
      <c r="HP67" s="515" t="s">
        <v>32</v>
      </c>
      <c r="HQ67" s="516" t="s">
        <v>32</v>
      </c>
      <c r="HR67" s="515" t="s">
        <v>32</v>
      </c>
      <c r="HS67" s="516" t="s">
        <v>32</v>
      </c>
      <c r="HT67" s="515" t="s">
        <v>32</v>
      </c>
      <c r="HU67" s="516" t="s">
        <v>32</v>
      </c>
      <c r="HV67" s="515" t="s">
        <v>32</v>
      </c>
      <c r="HW67" s="516" t="s">
        <v>32</v>
      </c>
      <c r="HX67" s="515" t="s">
        <v>32</v>
      </c>
      <c r="HY67" s="516" t="s">
        <v>32</v>
      </c>
      <c r="HZ67" s="515" t="s">
        <v>32</v>
      </c>
      <c r="IA67" s="516" t="s">
        <v>32</v>
      </c>
      <c r="IB67" s="515" t="s">
        <v>32</v>
      </c>
      <c r="IC67" s="516" t="s">
        <v>32</v>
      </c>
      <c r="ID67" s="515" t="s">
        <v>32</v>
      </c>
      <c r="IE67" s="516" t="s">
        <v>32</v>
      </c>
      <c r="IF67" s="515" t="s">
        <v>32</v>
      </c>
      <c r="IG67" s="516" t="s">
        <v>32</v>
      </c>
      <c r="IH67" s="515" t="s">
        <v>32</v>
      </c>
      <c r="II67" s="516" t="s">
        <v>32</v>
      </c>
      <c r="IJ67" s="421" t="s">
        <v>32</v>
      </c>
      <c r="IK67" s="516" t="s">
        <v>32</v>
      </c>
      <c r="IL67" s="515" t="s">
        <v>32</v>
      </c>
      <c r="IM67" s="516" t="s">
        <v>32</v>
      </c>
      <c r="IN67" s="421" t="s">
        <v>32</v>
      </c>
      <c r="IO67" s="516" t="s">
        <v>32</v>
      </c>
      <c r="IP67" s="515" t="s">
        <v>32</v>
      </c>
      <c r="IQ67" s="516" t="s">
        <v>32</v>
      </c>
      <c r="IR67" s="515" t="s">
        <v>32</v>
      </c>
      <c r="IS67" s="516" t="s">
        <v>32</v>
      </c>
      <c r="IT67" s="515" t="s">
        <v>32</v>
      </c>
      <c r="IU67" s="516" t="s">
        <v>32</v>
      </c>
      <c r="IV67" s="515" t="s">
        <v>32</v>
      </c>
      <c r="IW67" s="516" t="s">
        <v>32</v>
      </c>
      <c r="IX67" s="515" t="s">
        <v>32</v>
      </c>
      <c r="IY67" s="516" t="s">
        <v>32</v>
      </c>
      <c r="IZ67" s="515" t="s">
        <v>32</v>
      </c>
      <c r="JA67" s="516" t="s">
        <v>32</v>
      </c>
      <c r="JB67" s="60"/>
      <c r="JC67" s="61"/>
      <c r="JD67" s="7"/>
      <c r="JE67" s="7"/>
      <c r="JF67" s="29">
        <f t="shared" si="110"/>
        <v>27</v>
      </c>
      <c r="JG67" s="159" t="s">
        <v>38</v>
      </c>
      <c r="JH67" s="32" t="str">
        <f t="shared" si="111"/>
        <v>*</v>
      </c>
      <c r="JI67" s="33" t="str">
        <f t="shared" si="112"/>
        <v>*</v>
      </c>
      <c r="JJ67" s="32" t="str">
        <f t="shared" si="113"/>
        <v xml:space="preserve">حا ج محمدی- </v>
      </c>
      <c r="JK67" s="33" t="str">
        <f t="shared" si="114"/>
        <v>*</v>
      </c>
      <c r="JL67" s="32" t="str">
        <f t="shared" si="115"/>
        <v>*</v>
      </c>
      <c r="JM67" s="33" t="str">
        <f t="shared" si="116"/>
        <v>*</v>
      </c>
      <c r="JN67" s="32" t="str">
        <f t="shared" si="117"/>
        <v>*</v>
      </c>
      <c r="JO67" s="33" t="str">
        <f t="shared" si="118"/>
        <v>*</v>
      </c>
      <c r="JP67" s="32" t="str">
        <f t="shared" si="119"/>
        <v>*</v>
      </c>
      <c r="JQ67" s="33" t="str">
        <f t="shared" si="120"/>
        <v>*</v>
      </c>
      <c r="JR67" s="32" t="str">
        <f t="shared" si="121"/>
        <v>*</v>
      </c>
      <c r="JS67" s="33" t="str">
        <f t="shared" si="122"/>
        <v>*</v>
      </c>
      <c r="JT67" s="32" t="str">
        <f t="shared" si="123"/>
        <v>*</v>
      </c>
      <c r="JU67" s="33" t="str">
        <f t="shared" si="124"/>
        <v>*</v>
      </c>
      <c r="JV67" s="32" t="str">
        <f t="shared" si="125"/>
        <v>*</v>
      </c>
      <c r="JW67" s="33" t="str">
        <f t="shared" si="126"/>
        <v>*</v>
      </c>
      <c r="JX67" s="32" t="str">
        <f t="shared" si="127"/>
        <v xml:space="preserve">خوشروزاده- </v>
      </c>
      <c r="JY67" s="33" t="str">
        <f t="shared" si="128"/>
        <v>*</v>
      </c>
      <c r="JZ67" s="32" t="str">
        <f t="shared" si="129"/>
        <v>*</v>
      </c>
      <c r="KA67" s="33" t="str">
        <f t="shared" si="130"/>
        <v>*</v>
      </c>
      <c r="KB67" s="32" t="str">
        <f t="shared" si="131"/>
        <v>*</v>
      </c>
      <c r="KC67" s="33" t="str">
        <f t="shared" si="132"/>
        <v>*</v>
      </c>
      <c r="KD67" s="32" t="str">
        <f t="shared" si="133"/>
        <v>*</v>
      </c>
      <c r="KE67" s="33" t="str">
        <f t="shared" si="134"/>
        <v>*</v>
      </c>
      <c r="KF67" s="32" t="str">
        <f t="shared" si="135"/>
        <v>*</v>
      </c>
      <c r="KG67" s="33" t="str">
        <f t="shared" si="136"/>
        <v>*</v>
      </c>
      <c r="KH67" s="32" t="str">
        <f t="shared" si="137"/>
        <v>*</v>
      </c>
      <c r="KI67" s="33" t="str">
        <f t="shared" si="138"/>
        <v>*</v>
      </c>
      <c r="KJ67" s="32" t="str">
        <f t="shared" si="139"/>
        <v xml:space="preserve">گذشتی- </v>
      </c>
      <c r="KK67" s="33" t="str">
        <f t="shared" si="140"/>
        <v>*</v>
      </c>
      <c r="KL67" s="32" t="str">
        <f t="shared" si="141"/>
        <v>*</v>
      </c>
      <c r="KM67" s="33" t="str">
        <f t="shared" si="142"/>
        <v>*</v>
      </c>
      <c r="KN67" s="32" t="str">
        <f t="shared" si="143"/>
        <v>*</v>
      </c>
      <c r="KO67" s="33" t="str">
        <f t="shared" si="144"/>
        <v>*</v>
      </c>
      <c r="KP67" s="32" t="str">
        <f t="shared" si="145"/>
        <v>*</v>
      </c>
      <c r="KQ67" s="33" t="str">
        <f t="shared" si="146"/>
        <v>*</v>
      </c>
      <c r="KR67" s="32" t="str">
        <f t="shared" si="147"/>
        <v xml:space="preserve">خورسند - </v>
      </c>
      <c r="KS67" s="33" t="str">
        <f t="shared" si="148"/>
        <v>*</v>
      </c>
      <c r="KT67" s="32" t="str">
        <f t="shared" si="149"/>
        <v>*</v>
      </c>
      <c r="KU67" s="33" t="str">
        <f t="shared" si="150"/>
        <v>*</v>
      </c>
      <c r="KV67" s="32" t="str">
        <f t="shared" si="151"/>
        <v>*</v>
      </c>
      <c r="KW67" s="33" t="str">
        <f t="shared" si="152"/>
        <v>*</v>
      </c>
      <c r="KX67" s="32" t="str">
        <f t="shared" si="153"/>
        <v>*</v>
      </c>
      <c r="KY67" s="32" t="str">
        <f t="shared" si="154"/>
        <v>*</v>
      </c>
      <c r="KZ67" s="32" t="str">
        <f t="shared" si="155"/>
        <v>*</v>
      </c>
      <c r="LA67" s="32" t="str">
        <f t="shared" si="156"/>
        <v>*</v>
      </c>
      <c r="LB67" s="20" t="str">
        <f t="shared" si="157"/>
        <v>*</v>
      </c>
      <c r="LC67" s="33" t="str">
        <f t="shared" si="158"/>
        <v>*</v>
      </c>
      <c r="LD67" s="20" t="str">
        <f t="shared" si="159"/>
        <v>*</v>
      </c>
      <c r="LE67" s="33" t="str">
        <f t="shared" si="160"/>
        <v>*</v>
      </c>
      <c r="LF67" s="20" t="str">
        <f t="shared" si="161"/>
        <v>*</v>
      </c>
      <c r="LG67" s="20" t="str">
        <f t="shared" si="162"/>
        <v>*</v>
      </c>
      <c r="LH67" s="20" t="str">
        <f t="shared" si="163"/>
        <v>*</v>
      </c>
      <c r="LI67" s="33" t="str">
        <f t="shared" si="164"/>
        <v>*</v>
      </c>
      <c r="LJ67" s="20" t="str">
        <f t="shared" si="332"/>
        <v>*</v>
      </c>
      <c r="LK67" s="33" t="str">
        <f t="shared" si="333"/>
        <v>*</v>
      </c>
      <c r="LL67" s="20" t="str">
        <f t="shared" si="167"/>
        <v>*</v>
      </c>
      <c r="LM67" s="33" t="str">
        <f t="shared" si="168"/>
        <v>*</v>
      </c>
      <c r="LN67" s="20" t="str">
        <f t="shared" si="169"/>
        <v>*</v>
      </c>
      <c r="LO67" s="33" t="str">
        <f t="shared" si="170"/>
        <v>*</v>
      </c>
      <c r="LP67" s="20" t="str">
        <f t="shared" si="171"/>
        <v>*</v>
      </c>
      <c r="LQ67" s="20" t="str">
        <f t="shared" si="172"/>
        <v>*</v>
      </c>
      <c r="LR67" s="20" t="str">
        <f t="shared" si="173"/>
        <v>*</v>
      </c>
      <c r="LS67" s="20" t="str">
        <f t="shared" si="174"/>
        <v>*</v>
      </c>
      <c r="LT67" s="20" t="str">
        <f t="shared" si="175"/>
        <v>*</v>
      </c>
      <c r="LU67" s="20" t="str">
        <f t="shared" si="176"/>
        <v>*</v>
      </c>
      <c r="LV67" s="20" t="str">
        <f t="shared" si="177"/>
        <v>*</v>
      </c>
      <c r="LW67" s="20" t="str">
        <f t="shared" si="178"/>
        <v>*</v>
      </c>
      <c r="LX67" s="20" t="str">
        <f t="shared" si="179"/>
        <v>*</v>
      </c>
      <c r="LY67" s="20" t="str">
        <f t="shared" si="180"/>
        <v>*</v>
      </c>
      <c r="LZ67" s="20" t="str">
        <f t="shared" si="181"/>
        <v>*</v>
      </c>
      <c r="MA67" s="33" t="str">
        <f t="shared" si="182"/>
        <v>*</v>
      </c>
      <c r="MB67" s="20" t="str">
        <f t="shared" si="183"/>
        <v>کاظمی-</v>
      </c>
      <c r="MC67" s="33" t="str">
        <f t="shared" si="184"/>
        <v>*</v>
      </c>
      <c r="MD67" s="20" t="str">
        <f t="shared" si="185"/>
        <v>*</v>
      </c>
      <c r="ME67" s="33" t="str">
        <f t="shared" si="186"/>
        <v>*</v>
      </c>
      <c r="MF67" s="20" t="str">
        <f t="shared" si="187"/>
        <v>*</v>
      </c>
      <c r="MG67" s="33" t="str">
        <f t="shared" si="188"/>
        <v>*</v>
      </c>
      <c r="MH67" s="20" t="str">
        <f t="shared" si="189"/>
        <v>*</v>
      </c>
      <c r="MI67" s="33" t="str">
        <f t="shared" si="190"/>
        <v>*</v>
      </c>
      <c r="MJ67" s="20" t="str">
        <f t="shared" si="191"/>
        <v>*</v>
      </c>
      <c r="MK67" s="33" t="str">
        <f t="shared" si="192"/>
        <v>*</v>
      </c>
      <c r="ML67" s="20" t="str">
        <f t="shared" si="193"/>
        <v>*</v>
      </c>
      <c r="MM67" s="33" t="str">
        <f t="shared" si="194"/>
        <v>*</v>
      </c>
      <c r="MN67" s="20" t="str">
        <f t="shared" si="195"/>
        <v>*</v>
      </c>
      <c r="MO67" s="33" t="str">
        <f t="shared" si="196"/>
        <v>*</v>
      </c>
      <c r="MP67" s="20" t="str">
        <f t="shared" si="197"/>
        <v>*</v>
      </c>
      <c r="MQ67" s="33" t="str">
        <f t="shared" si="198"/>
        <v>*</v>
      </c>
      <c r="MR67" s="20" t="str">
        <f t="shared" si="199"/>
        <v>*</v>
      </c>
      <c r="MS67" s="33" t="str">
        <f t="shared" si="200"/>
        <v>*</v>
      </c>
      <c r="MT67" s="20" t="str">
        <f t="shared" si="201"/>
        <v>*</v>
      </c>
      <c r="MU67" s="33" t="str">
        <f t="shared" si="202"/>
        <v>*</v>
      </c>
      <c r="MV67" s="175" t="str">
        <f t="shared" si="203"/>
        <v>*</v>
      </c>
      <c r="MW67" s="176" t="str">
        <f t="shared" si="204"/>
        <v>*</v>
      </c>
      <c r="MX67" s="175" t="str">
        <f t="shared" si="205"/>
        <v>*</v>
      </c>
      <c r="MY67" s="176" t="str">
        <f t="shared" si="206"/>
        <v>*</v>
      </c>
      <c r="MZ67" s="175" t="str">
        <f t="shared" si="305"/>
        <v>*</v>
      </c>
      <c r="NA67" s="175" t="str">
        <f t="shared" si="306"/>
        <v>*</v>
      </c>
      <c r="NB67" s="175" t="str">
        <f t="shared" si="307"/>
        <v>*</v>
      </c>
      <c r="NC67" s="175" t="str">
        <f t="shared" si="308"/>
        <v>*</v>
      </c>
      <c r="ND67" s="176" t="str">
        <f t="shared" si="309"/>
        <v>*</v>
      </c>
      <c r="NE67" s="176" t="str">
        <f t="shared" si="310"/>
        <v>*</v>
      </c>
      <c r="NF67" s="176" t="str">
        <f t="shared" si="311"/>
        <v>*</v>
      </c>
      <c r="NG67" s="176" t="str">
        <f t="shared" si="312"/>
        <v>*</v>
      </c>
      <c r="NH67" s="175" t="str">
        <f t="shared" si="209"/>
        <v>*</v>
      </c>
      <c r="NI67" s="176" t="str">
        <f t="shared" si="210"/>
        <v>*</v>
      </c>
      <c r="NJ67" s="175" t="str">
        <f t="shared" si="211"/>
        <v>*</v>
      </c>
      <c r="NK67" s="176" t="str">
        <f t="shared" si="212"/>
        <v>*</v>
      </c>
      <c r="NL67" s="175" t="str">
        <f t="shared" si="213"/>
        <v>*</v>
      </c>
      <c r="NM67" s="176" t="str">
        <f t="shared" si="214"/>
        <v>*</v>
      </c>
      <c r="NN67" s="175" t="str">
        <f t="shared" si="215"/>
        <v>*</v>
      </c>
      <c r="NO67" s="176" t="str">
        <f t="shared" si="216"/>
        <v>*</v>
      </c>
      <c r="NP67" s="175" t="str">
        <f t="shared" si="217"/>
        <v>*</v>
      </c>
      <c r="NQ67" s="176" t="str">
        <f t="shared" si="218"/>
        <v>*</v>
      </c>
      <c r="NR67" s="175" t="str">
        <f t="shared" si="219"/>
        <v>*</v>
      </c>
      <c r="NS67" s="176" t="str">
        <f t="shared" si="220"/>
        <v>*</v>
      </c>
      <c r="NT67" s="175" t="str">
        <f t="shared" si="221"/>
        <v>*</v>
      </c>
      <c r="NU67" s="176" t="str">
        <f t="shared" si="222"/>
        <v>*</v>
      </c>
      <c r="NV67" s="175" t="str">
        <f t="shared" si="223"/>
        <v>*</v>
      </c>
      <c r="NW67" s="176" t="str">
        <f t="shared" si="224"/>
        <v>*</v>
      </c>
      <c r="NX67" s="175" t="str">
        <f t="shared" si="225"/>
        <v>*</v>
      </c>
      <c r="NY67" s="176" t="str">
        <f t="shared" si="226"/>
        <v>*</v>
      </c>
      <c r="NZ67" s="175" t="str">
        <f t="shared" si="227"/>
        <v>*</v>
      </c>
      <c r="OA67" s="176" t="str">
        <f t="shared" si="228"/>
        <v>*</v>
      </c>
      <c r="OB67" s="175" t="str">
        <f t="shared" si="229"/>
        <v>محبوبی-</v>
      </c>
      <c r="OC67" s="175" t="str">
        <f t="shared" si="313"/>
        <v>*</v>
      </c>
      <c r="OD67" s="175" t="str">
        <f t="shared" si="230"/>
        <v>*</v>
      </c>
      <c r="OE67" s="175" t="str">
        <f t="shared" si="231"/>
        <v>*</v>
      </c>
      <c r="OF67" s="175" t="str">
        <f t="shared" si="232"/>
        <v>*</v>
      </c>
      <c r="OG67" s="176" t="str">
        <f t="shared" si="233"/>
        <v>*</v>
      </c>
      <c r="OH67" s="175" t="str">
        <f t="shared" si="234"/>
        <v>*</v>
      </c>
      <c r="OI67" s="176" t="str">
        <f t="shared" si="235"/>
        <v>*</v>
      </c>
      <c r="OJ67" s="175" t="str">
        <f t="shared" si="236"/>
        <v>*</v>
      </c>
      <c r="OK67" s="176" t="str">
        <f t="shared" si="314"/>
        <v>*</v>
      </c>
      <c r="OL67" s="175" t="str">
        <f t="shared" si="315"/>
        <v>*</v>
      </c>
      <c r="OM67" s="176" t="str">
        <f t="shared" si="316"/>
        <v>*</v>
      </c>
      <c r="ON67" s="175" t="str">
        <f t="shared" si="317"/>
        <v>*</v>
      </c>
      <c r="OO67" s="176" t="str">
        <f t="shared" si="318"/>
        <v>*</v>
      </c>
      <c r="OP67" s="175" t="str">
        <f t="shared" si="319"/>
        <v>*</v>
      </c>
      <c r="OQ67" s="176" t="str">
        <f t="shared" si="320"/>
        <v>*</v>
      </c>
      <c r="OR67" s="29">
        <f t="shared" si="239"/>
        <v>27</v>
      </c>
      <c r="OS67" s="30" t="str">
        <f t="shared" si="329"/>
        <v>جمعه</v>
      </c>
      <c r="OT67" s="20" t="str">
        <f t="shared" si="321"/>
        <v>*</v>
      </c>
      <c r="OU67" s="20" t="str">
        <f t="shared" si="322"/>
        <v>*</v>
      </c>
      <c r="OV67" s="20" t="str">
        <f t="shared" si="323"/>
        <v>*</v>
      </c>
      <c r="OW67" s="20" t="str">
        <f t="shared" si="324"/>
        <v>*</v>
      </c>
      <c r="OX67" s="20" t="str">
        <f t="shared" si="325"/>
        <v>*</v>
      </c>
      <c r="OY67" s="20" t="str">
        <f t="shared" si="328"/>
        <v>*</v>
      </c>
      <c r="OZ67" s="20" t="str">
        <f t="shared" si="326"/>
        <v>*</v>
      </c>
      <c r="PA67" s="20" t="str">
        <f t="shared" si="327"/>
        <v>حیدری-</v>
      </c>
      <c r="PB67" s="20" t="str">
        <f t="shared" si="242"/>
        <v>*</v>
      </c>
      <c r="PC67" s="33" t="str">
        <f t="shared" si="243"/>
        <v>*</v>
      </c>
      <c r="PD67" s="20" t="str">
        <f t="shared" si="244"/>
        <v>*</v>
      </c>
      <c r="PE67" s="33" t="str">
        <f t="shared" si="245"/>
        <v>*</v>
      </c>
      <c r="PF67" s="20" t="str">
        <f t="shared" si="246"/>
        <v>*</v>
      </c>
      <c r="PG67" s="33" t="str">
        <f t="shared" si="247"/>
        <v>*</v>
      </c>
      <c r="PH67" s="20" t="str">
        <f t="shared" si="248"/>
        <v>*</v>
      </c>
      <c r="PI67" s="33" t="str">
        <f t="shared" si="249"/>
        <v>*</v>
      </c>
      <c r="PJ67" s="20" t="str">
        <f t="shared" si="250"/>
        <v>*</v>
      </c>
      <c r="PK67" s="33" t="str">
        <f t="shared" si="251"/>
        <v>*</v>
      </c>
      <c r="PL67" s="20" t="str">
        <f t="shared" si="252"/>
        <v>*</v>
      </c>
      <c r="PM67" s="33" t="str">
        <f t="shared" si="253"/>
        <v>*</v>
      </c>
      <c r="PN67" s="20" t="str">
        <f t="shared" si="254"/>
        <v>*</v>
      </c>
      <c r="PO67" s="33" t="str">
        <f t="shared" si="255"/>
        <v>*</v>
      </c>
      <c r="PP67" s="20" t="str">
        <f t="shared" si="256"/>
        <v>*</v>
      </c>
      <c r="PQ67" s="33" t="str">
        <f t="shared" si="257"/>
        <v>*</v>
      </c>
      <c r="PR67" s="20" t="str">
        <f t="shared" si="258"/>
        <v>*</v>
      </c>
      <c r="PS67" s="33" t="str">
        <f t="shared" si="259"/>
        <v>*</v>
      </c>
      <c r="PT67" s="20" t="str">
        <f t="shared" si="260"/>
        <v>*</v>
      </c>
      <c r="PU67" s="33" t="str">
        <f t="shared" si="261"/>
        <v>*</v>
      </c>
      <c r="PV67" s="20" t="str">
        <f t="shared" si="262"/>
        <v>*</v>
      </c>
      <c r="PW67" s="33" t="str">
        <f t="shared" si="263"/>
        <v>*</v>
      </c>
      <c r="PX67" s="20" t="str">
        <f t="shared" si="264"/>
        <v>*</v>
      </c>
      <c r="PY67" s="33" t="str">
        <f t="shared" si="265"/>
        <v>*</v>
      </c>
      <c r="PZ67" s="20" t="str">
        <f t="shared" si="266"/>
        <v>*</v>
      </c>
      <c r="QA67" s="33" t="str">
        <f t="shared" si="267"/>
        <v>*</v>
      </c>
      <c r="QB67" s="20" t="str">
        <f t="shared" si="268"/>
        <v>*</v>
      </c>
      <c r="QC67" s="33" t="str">
        <f t="shared" si="269"/>
        <v>*</v>
      </c>
      <c r="QD67" s="20" t="str">
        <f t="shared" si="270"/>
        <v>*</v>
      </c>
      <c r="QE67" s="33" t="str">
        <f t="shared" si="271"/>
        <v>*</v>
      </c>
      <c r="QF67" s="20" t="str">
        <f t="shared" si="272"/>
        <v>*</v>
      </c>
      <c r="QG67" s="33" t="str">
        <f t="shared" si="273"/>
        <v>*</v>
      </c>
      <c r="QH67" s="20" t="str">
        <f t="shared" si="274"/>
        <v>*</v>
      </c>
      <c r="QI67" s="33" t="str">
        <f t="shared" si="275"/>
        <v>*</v>
      </c>
      <c r="QJ67" s="20" t="str">
        <f t="shared" si="276"/>
        <v>*</v>
      </c>
      <c r="QK67" s="33" t="str">
        <f t="shared" si="277"/>
        <v>*</v>
      </c>
      <c r="QL67" s="20" t="str">
        <f t="shared" si="278"/>
        <v>*</v>
      </c>
      <c r="QM67" s="33" t="str">
        <f t="shared" si="279"/>
        <v>*</v>
      </c>
      <c r="QN67" s="20" t="str">
        <f t="shared" si="280"/>
        <v>*</v>
      </c>
      <c r="QO67" s="33" t="str">
        <f t="shared" si="281"/>
        <v>*</v>
      </c>
      <c r="QP67" s="20" t="str">
        <f t="shared" si="282"/>
        <v>*</v>
      </c>
      <c r="QQ67" s="33" t="str">
        <f t="shared" si="283"/>
        <v>*</v>
      </c>
      <c r="QR67" s="20" t="str">
        <f t="shared" si="284"/>
        <v>*</v>
      </c>
      <c r="QS67" s="33" t="str">
        <f t="shared" si="285"/>
        <v>*</v>
      </c>
      <c r="QT67" s="20" t="str">
        <f t="shared" si="286"/>
        <v>*</v>
      </c>
      <c r="QU67" s="33" t="str">
        <f t="shared" si="287"/>
        <v>*</v>
      </c>
      <c r="QV67" s="20" t="str">
        <f t="shared" ref="QV67:QW71" si="334">TEXT(IV67,"س حسینی-")</f>
        <v>*</v>
      </c>
      <c r="QW67" s="33" t="str">
        <f t="shared" si="334"/>
        <v>*</v>
      </c>
      <c r="QX67" s="21" t="str">
        <f t="shared" si="290"/>
        <v>*</v>
      </c>
      <c r="QY67" s="21" t="str">
        <f t="shared" si="291"/>
        <v>*</v>
      </c>
      <c r="QZ67" s="20" t="str">
        <f t="shared" si="292"/>
        <v>*</v>
      </c>
      <c r="RA67" s="33" t="str">
        <f t="shared" si="293"/>
        <v>*</v>
      </c>
      <c r="RB67" s="33"/>
      <c r="RC67" s="7"/>
      <c r="RD67" s="337">
        <f t="shared" si="294"/>
        <v>27</v>
      </c>
      <c r="RE67" s="30" t="str">
        <f t="shared" si="330"/>
        <v>جمعه</v>
      </c>
      <c r="RF67" s="63" t="s">
        <v>33</v>
      </c>
      <c r="RG67" s="118" t="str">
        <f t="shared" si="295"/>
        <v>*حا ج محمدی- ******خوشروزاده- *****گذشتی- ***خورسند - ***********کاظمی-****************محبوبی-*********</v>
      </c>
      <c r="RH67" s="119"/>
      <c r="RI67" s="120">
        <v>27</v>
      </c>
      <c r="RJ67" s="121" t="str">
        <f t="shared" si="296"/>
        <v>****************************************************حیدری-****</v>
      </c>
      <c r="RK67" s="104"/>
      <c r="RL67" s="337">
        <v>27</v>
      </c>
      <c r="RM67" s="29">
        <f t="shared" si="297"/>
        <v>27</v>
      </c>
      <c r="RN67" s="30" t="str">
        <f t="shared" si="331"/>
        <v>جمعه</v>
      </c>
      <c r="RO67" s="729" t="str">
        <f t="shared" si="298"/>
        <v>*************************************</v>
      </c>
      <c r="RP67" s="731"/>
      <c r="RQ67" s="64" t="s">
        <v>34</v>
      </c>
      <c r="RR67" s="729" t="str">
        <f t="shared" si="299"/>
        <v>**************************************</v>
      </c>
      <c r="RS67" s="730"/>
      <c r="RT67" s="1"/>
      <c r="RU67" s="1"/>
      <c r="RV67" s="29">
        <f t="shared" si="300"/>
        <v>27</v>
      </c>
      <c r="RW67" s="30" t="str">
        <f t="shared" si="301"/>
        <v>جمعه</v>
      </c>
      <c r="RX67" s="764" t="str">
        <f t="shared" si="302"/>
        <v>***************************************</v>
      </c>
      <c r="RY67" s="731"/>
      <c r="RZ67" s="64"/>
      <c r="SA67" s="729" t="str">
        <f t="shared" si="303"/>
        <v>***حیدری-*******************************</v>
      </c>
      <c r="SB67" s="730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</row>
    <row r="68" spans="1:570" s="2" customFormat="1" ht="71.25" customHeight="1" thickTop="1" thickBot="1">
      <c r="A68" s="370" t="s">
        <v>289</v>
      </c>
      <c r="B68" s="280" t="s">
        <v>147</v>
      </c>
      <c r="C68" s="316" t="s">
        <v>149</v>
      </c>
      <c r="D68" s="317" t="s">
        <v>229</v>
      </c>
      <c r="E68" s="311"/>
      <c r="F68" s="327" t="s">
        <v>103</v>
      </c>
      <c r="G68" s="328" t="s">
        <v>28</v>
      </c>
      <c r="H68" s="562" t="s">
        <v>292</v>
      </c>
      <c r="I68" s="563"/>
      <c r="J68" s="307" t="s">
        <v>47</v>
      </c>
      <c r="K68" s="566" t="s">
        <v>296</v>
      </c>
      <c r="L68" s="567"/>
      <c r="M68" s="282" t="s">
        <v>374</v>
      </c>
      <c r="N68" s="371" t="s">
        <v>201</v>
      </c>
      <c r="O68" s="283" t="s">
        <v>368</v>
      </c>
      <c r="P68" s="281"/>
      <c r="Q68" s="284"/>
      <c r="R68" s="285"/>
      <c r="S68" s="372" t="s">
        <v>193</v>
      </c>
      <c r="T68" s="286" t="s">
        <v>346</v>
      </c>
      <c r="U68" s="287" t="s">
        <v>153</v>
      </c>
      <c r="V68" s="288" t="s">
        <v>349</v>
      </c>
      <c r="W68" s="281" t="s">
        <v>372</v>
      </c>
      <c r="X68" s="281" t="s">
        <v>373</v>
      </c>
      <c r="Y68" s="281" t="s">
        <v>150</v>
      </c>
      <c r="Z68" s="281"/>
      <c r="AA68" s="294"/>
      <c r="AB68" s="295"/>
      <c r="AC68" s="347" t="s">
        <v>212</v>
      </c>
      <c r="AD68" s="642" t="str">
        <f>RJ48</f>
        <v>****************حبیبی -****************************************</v>
      </c>
      <c r="AE68" s="643"/>
      <c r="AF68" s="643"/>
      <c r="AG68" s="643"/>
      <c r="AH68" s="643"/>
      <c r="AI68" s="643"/>
      <c r="AJ68" s="643"/>
      <c r="AK68" s="643"/>
      <c r="AL68" s="643"/>
      <c r="AM68" s="643"/>
      <c r="AN68" s="643"/>
      <c r="AO68" s="643"/>
      <c r="AP68" s="643"/>
      <c r="AQ68" s="643"/>
      <c r="AR68" s="644"/>
      <c r="AS68" s="617"/>
      <c r="AT68" s="618"/>
      <c r="AU68" s="618"/>
      <c r="AV68" s="618"/>
      <c r="AW68" s="618"/>
      <c r="AX68" s="619"/>
      <c r="AY68" s="1"/>
      <c r="AZ68" s="1"/>
      <c r="BA68" s="1"/>
      <c r="BB68" s="29">
        <f t="shared" si="304"/>
        <v>28</v>
      </c>
      <c r="BC68" s="159" t="s">
        <v>285</v>
      </c>
      <c r="BD68" s="515" t="s">
        <v>32</v>
      </c>
      <c r="BE68" s="516" t="s">
        <v>32</v>
      </c>
      <c r="BF68" s="515" t="s">
        <v>32</v>
      </c>
      <c r="BG68" s="516" t="s">
        <v>32</v>
      </c>
      <c r="BH68" s="515" t="s">
        <v>32</v>
      </c>
      <c r="BI68" s="516" t="s">
        <v>32</v>
      </c>
      <c r="BJ68" s="515" t="s">
        <v>32</v>
      </c>
      <c r="BK68" s="516" t="s">
        <v>32</v>
      </c>
      <c r="BL68" s="515" t="s">
        <v>32</v>
      </c>
      <c r="BM68" s="516" t="s">
        <v>32</v>
      </c>
      <c r="BN68" s="515" t="s">
        <v>32</v>
      </c>
      <c r="BO68" s="516" t="s">
        <v>32</v>
      </c>
      <c r="BP68" s="515" t="s">
        <v>32</v>
      </c>
      <c r="BQ68" s="516" t="s">
        <v>32</v>
      </c>
      <c r="BR68" s="515" t="s">
        <v>32</v>
      </c>
      <c r="BS68" s="516" t="s">
        <v>32</v>
      </c>
      <c r="BT68" s="515">
        <v>1</v>
      </c>
      <c r="BU68" s="516" t="s">
        <v>32</v>
      </c>
      <c r="BV68" s="515" t="s">
        <v>32</v>
      </c>
      <c r="BW68" s="516" t="s">
        <v>32</v>
      </c>
      <c r="BX68" s="515" t="s">
        <v>32</v>
      </c>
      <c r="BY68" s="516" t="s">
        <v>32</v>
      </c>
      <c r="BZ68" s="515" t="s">
        <v>32</v>
      </c>
      <c r="CA68" s="516" t="s">
        <v>32</v>
      </c>
      <c r="CB68" s="515" t="s">
        <v>32</v>
      </c>
      <c r="CC68" s="516" t="s">
        <v>32</v>
      </c>
      <c r="CD68" s="515" t="s">
        <v>32</v>
      </c>
      <c r="CE68" s="516" t="s">
        <v>32</v>
      </c>
      <c r="CF68" s="515" t="s">
        <v>32</v>
      </c>
      <c r="CG68" s="516" t="s">
        <v>32</v>
      </c>
      <c r="CH68" s="515" t="s">
        <v>32</v>
      </c>
      <c r="CI68" s="516" t="s">
        <v>32</v>
      </c>
      <c r="CJ68" s="515">
        <v>1</v>
      </c>
      <c r="CK68" s="516">
        <v>1</v>
      </c>
      <c r="CL68" s="515" t="s">
        <v>32</v>
      </c>
      <c r="CM68" s="516" t="s">
        <v>32</v>
      </c>
      <c r="CN68" s="515">
        <v>1</v>
      </c>
      <c r="CO68" s="516" t="s">
        <v>32</v>
      </c>
      <c r="CP68" s="515" t="s">
        <v>32</v>
      </c>
      <c r="CQ68" s="516" t="s">
        <v>32</v>
      </c>
      <c r="CR68" s="515" t="s">
        <v>32</v>
      </c>
      <c r="CS68" s="516" t="s">
        <v>32</v>
      </c>
      <c r="CT68" s="515" t="s">
        <v>32</v>
      </c>
      <c r="CU68" s="516" t="s">
        <v>32</v>
      </c>
      <c r="CV68" s="515" t="s">
        <v>32</v>
      </c>
      <c r="CW68" s="516" t="s">
        <v>32</v>
      </c>
      <c r="CX68" s="515" t="s">
        <v>32</v>
      </c>
      <c r="CY68" s="516" t="s">
        <v>32</v>
      </c>
      <c r="CZ68" s="515" t="s">
        <v>32</v>
      </c>
      <c r="DA68" s="516" t="s">
        <v>32</v>
      </c>
      <c r="DB68" s="515" t="s">
        <v>32</v>
      </c>
      <c r="DC68" s="516" t="s">
        <v>32</v>
      </c>
      <c r="DD68" s="515" t="s">
        <v>32</v>
      </c>
      <c r="DE68" s="516" t="s">
        <v>32</v>
      </c>
      <c r="DF68" s="515" t="s">
        <v>32</v>
      </c>
      <c r="DG68" s="516" t="s">
        <v>32</v>
      </c>
      <c r="DH68" s="515" t="s">
        <v>32</v>
      </c>
      <c r="DI68" s="516" t="s">
        <v>32</v>
      </c>
      <c r="DJ68" s="515" t="s">
        <v>32</v>
      </c>
      <c r="DK68" s="516" t="s">
        <v>32</v>
      </c>
      <c r="DL68" s="515" t="s">
        <v>32</v>
      </c>
      <c r="DM68" s="516" t="s">
        <v>32</v>
      </c>
      <c r="DN68" s="515" t="s">
        <v>32</v>
      </c>
      <c r="DO68" s="516" t="s">
        <v>32</v>
      </c>
      <c r="DP68" s="515" t="s">
        <v>32</v>
      </c>
      <c r="DQ68" s="516" t="s">
        <v>32</v>
      </c>
      <c r="DR68" s="515" t="s">
        <v>32</v>
      </c>
      <c r="DS68" s="516" t="s">
        <v>32</v>
      </c>
      <c r="DT68" s="515" t="s">
        <v>32</v>
      </c>
      <c r="DU68" s="516" t="s">
        <v>32</v>
      </c>
      <c r="DV68" s="515" t="s">
        <v>32</v>
      </c>
      <c r="DW68" s="516" t="s">
        <v>32</v>
      </c>
      <c r="DX68" s="515" t="s">
        <v>32</v>
      </c>
      <c r="DY68" s="516" t="s">
        <v>32</v>
      </c>
      <c r="DZ68" s="515" t="s">
        <v>32</v>
      </c>
      <c r="EA68" s="516" t="s">
        <v>32</v>
      </c>
      <c r="EB68" s="515" t="s">
        <v>32</v>
      </c>
      <c r="EC68" s="516" t="s">
        <v>32</v>
      </c>
      <c r="ED68" s="515" t="s">
        <v>32</v>
      </c>
      <c r="EE68" s="516" t="s">
        <v>32</v>
      </c>
      <c r="EF68" s="515" t="s">
        <v>32</v>
      </c>
      <c r="EG68" s="516" t="s">
        <v>32</v>
      </c>
      <c r="EH68" s="515" t="s">
        <v>32</v>
      </c>
      <c r="EI68" s="516" t="s">
        <v>32</v>
      </c>
      <c r="EJ68" s="515" t="s">
        <v>32</v>
      </c>
      <c r="EK68" s="516" t="s">
        <v>32</v>
      </c>
      <c r="EL68" s="515" t="s">
        <v>32</v>
      </c>
      <c r="EM68" s="516" t="s">
        <v>32</v>
      </c>
      <c r="EN68" s="515" t="s">
        <v>32</v>
      </c>
      <c r="EO68" s="516" t="s">
        <v>32</v>
      </c>
      <c r="EP68" s="515" t="s">
        <v>32</v>
      </c>
      <c r="EQ68" s="516" t="s">
        <v>32</v>
      </c>
      <c r="ER68" s="515" t="s">
        <v>32</v>
      </c>
      <c r="ES68" s="516" t="s">
        <v>32</v>
      </c>
      <c r="ET68" s="515" t="s">
        <v>32</v>
      </c>
      <c r="EU68" s="516" t="s">
        <v>32</v>
      </c>
      <c r="EV68" s="515" t="s">
        <v>32</v>
      </c>
      <c r="EW68" s="516" t="s">
        <v>32</v>
      </c>
      <c r="EX68" s="515" t="s">
        <v>32</v>
      </c>
      <c r="EY68" s="516" t="s">
        <v>32</v>
      </c>
      <c r="EZ68" s="515" t="s">
        <v>32</v>
      </c>
      <c r="FA68" s="516" t="s">
        <v>32</v>
      </c>
      <c r="FB68" s="515" t="s">
        <v>32</v>
      </c>
      <c r="FC68" s="516" t="s">
        <v>32</v>
      </c>
      <c r="FD68" s="515" t="s">
        <v>32</v>
      </c>
      <c r="FE68" s="516" t="s">
        <v>32</v>
      </c>
      <c r="FF68" s="515" t="s">
        <v>32</v>
      </c>
      <c r="FG68" s="516" t="s">
        <v>32</v>
      </c>
      <c r="FH68" s="515" t="s">
        <v>32</v>
      </c>
      <c r="FI68" s="516" t="s">
        <v>32</v>
      </c>
      <c r="FJ68" s="515" t="s">
        <v>32</v>
      </c>
      <c r="FK68" s="516" t="s">
        <v>32</v>
      </c>
      <c r="FL68" s="515" t="s">
        <v>32</v>
      </c>
      <c r="FM68" s="516" t="s">
        <v>32</v>
      </c>
      <c r="FN68" s="515" t="s">
        <v>32</v>
      </c>
      <c r="FO68" s="516" t="s">
        <v>32</v>
      </c>
      <c r="FP68" s="515" t="s">
        <v>32</v>
      </c>
      <c r="FQ68" s="516" t="s">
        <v>32</v>
      </c>
      <c r="FR68" s="515" t="s">
        <v>32</v>
      </c>
      <c r="FS68" s="516" t="s">
        <v>32</v>
      </c>
      <c r="FT68" s="515" t="s">
        <v>32</v>
      </c>
      <c r="FU68" s="516" t="s">
        <v>32</v>
      </c>
      <c r="FV68" s="515" t="s">
        <v>32</v>
      </c>
      <c r="FW68" s="516" t="s">
        <v>32</v>
      </c>
      <c r="FX68" s="515" t="s">
        <v>32</v>
      </c>
      <c r="FY68" s="516" t="s">
        <v>32</v>
      </c>
      <c r="FZ68" s="554">
        <v>1</v>
      </c>
      <c r="GA68" s="516" t="s">
        <v>32</v>
      </c>
      <c r="GB68" s="515" t="s">
        <v>32</v>
      </c>
      <c r="GC68" s="516" t="s">
        <v>32</v>
      </c>
      <c r="GD68" s="515" t="s">
        <v>32</v>
      </c>
      <c r="GE68" s="516" t="s">
        <v>32</v>
      </c>
      <c r="GF68" s="515" t="s">
        <v>32</v>
      </c>
      <c r="GG68" s="516" t="s">
        <v>32</v>
      </c>
      <c r="GH68" s="515" t="s">
        <v>32</v>
      </c>
      <c r="GI68" s="516" t="s">
        <v>32</v>
      </c>
      <c r="GJ68" s="515" t="s">
        <v>32</v>
      </c>
      <c r="GK68" s="516" t="s">
        <v>32</v>
      </c>
      <c r="GL68" s="515" t="s">
        <v>32</v>
      </c>
      <c r="GM68" s="516" t="s">
        <v>32</v>
      </c>
      <c r="GN68" s="515" t="s">
        <v>32</v>
      </c>
      <c r="GO68" s="516" t="s">
        <v>32</v>
      </c>
      <c r="GP68" s="515" t="s">
        <v>32</v>
      </c>
      <c r="GQ68" s="516" t="s">
        <v>32</v>
      </c>
      <c r="GR68" s="515" t="s">
        <v>32</v>
      </c>
      <c r="GS68" s="516" t="s">
        <v>32</v>
      </c>
      <c r="GT68" s="515" t="s">
        <v>32</v>
      </c>
      <c r="GU68" s="516" t="s">
        <v>32</v>
      </c>
      <c r="GV68" s="515" t="s">
        <v>32</v>
      </c>
      <c r="GW68" s="516" t="s">
        <v>32</v>
      </c>
      <c r="GX68" s="515" t="s">
        <v>32</v>
      </c>
      <c r="GY68" s="516" t="s">
        <v>32</v>
      </c>
      <c r="GZ68" s="515" t="s">
        <v>32</v>
      </c>
      <c r="HA68" s="516" t="s">
        <v>32</v>
      </c>
      <c r="HB68" s="515" t="s">
        <v>32</v>
      </c>
      <c r="HC68" s="516" t="s">
        <v>32</v>
      </c>
      <c r="HD68" s="515" t="s">
        <v>32</v>
      </c>
      <c r="HE68" s="516" t="s">
        <v>32</v>
      </c>
      <c r="HF68" s="515" t="s">
        <v>32</v>
      </c>
      <c r="HG68" s="516" t="s">
        <v>32</v>
      </c>
      <c r="HH68" s="515" t="s">
        <v>32</v>
      </c>
      <c r="HI68" s="516" t="s">
        <v>32</v>
      </c>
      <c r="HJ68" s="515" t="s">
        <v>32</v>
      </c>
      <c r="HK68" s="516" t="s">
        <v>32</v>
      </c>
      <c r="HL68" s="515" t="s">
        <v>32</v>
      </c>
      <c r="HM68" s="516" t="s">
        <v>32</v>
      </c>
      <c r="HN68" s="515" t="s">
        <v>32</v>
      </c>
      <c r="HO68" s="516" t="s">
        <v>32</v>
      </c>
      <c r="HP68" s="515" t="s">
        <v>32</v>
      </c>
      <c r="HQ68" s="516" t="s">
        <v>32</v>
      </c>
      <c r="HR68" s="515" t="s">
        <v>32</v>
      </c>
      <c r="HS68" s="516" t="s">
        <v>32</v>
      </c>
      <c r="HT68" s="515" t="s">
        <v>32</v>
      </c>
      <c r="HU68" s="516" t="s">
        <v>32</v>
      </c>
      <c r="HV68" s="515" t="s">
        <v>32</v>
      </c>
      <c r="HW68" s="516" t="s">
        <v>32</v>
      </c>
      <c r="HX68" s="515" t="s">
        <v>32</v>
      </c>
      <c r="HY68" s="516" t="s">
        <v>32</v>
      </c>
      <c r="HZ68" s="515" t="s">
        <v>32</v>
      </c>
      <c r="IA68" s="516" t="s">
        <v>32</v>
      </c>
      <c r="IB68" s="515" t="s">
        <v>32</v>
      </c>
      <c r="IC68" s="516" t="s">
        <v>32</v>
      </c>
      <c r="ID68" s="515" t="s">
        <v>32</v>
      </c>
      <c r="IE68" s="516" t="s">
        <v>32</v>
      </c>
      <c r="IF68" s="515" t="s">
        <v>32</v>
      </c>
      <c r="IG68" s="516" t="s">
        <v>32</v>
      </c>
      <c r="IH68" s="515" t="s">
        <v>32</v>
      </c>
      <c r="II68" s="516" t="s">
        <v>32</v>
      </c>
      <c r="IJ68" s="421" t="s">
        <v>32</v>
      </c>
      <c r="IK68" s="516" t="s">
        <v>32</v>
      </c>
      <c r="IL68" s="515" t="s">
        <v>32</v>
      </c>
      <c r="IM68" s="516" t="s">
        <v>32</v>
      </c>
      <c r="IN68" s="421" t="s">
        <v>32</v>
      </c>
      <c r="IO68" s="516" t="s">
        <v>32</v>
      </c>
      <c r="IP68" s="515" t="s">
        <v>32</v>
      </c>
      <c r="IQ68" s="516" t="s">
        <v>32</v>
      </c>
      <c r="IR68" s="515" t="s">
        <v>32</v>
      </c>
      <c r="IS68" s="516" t="s">
        <v>32</v>
      </c>
      <c r="IT68" s="515" t="s">
        <v>32</v>
      </c>
      <c r="IU68" s="516" t="s">
        <v>32</v>
      </c>
      <c r="IV68" s="515" t="s">
        <v>32</v>
      </c>
      <c r="IW68" s="516" t="s">
        <v>32</v>
      </c>
      <c r="IX68" s="515" t="s">
        <v>32</v>
      </c>
      <c r="IY68" s="516" t="s">
        <v>32</v>
      </c>
      <c r="IZ68" s="515" t="s">
        <v>32</v>
      </c>
      <c r="JA68" s="516" t="s">
        <v>32</v>
      </c>
      <c r="JB68" s="60"/>
      <c r="JC68" s="61"/>
      <c r="JD68" s="7"/>
      <c r="JE68" s="7"/>
      <c r="JF68" s="29">
        <f t="shared" si="110"/>
        <v>28</v>
      </c>
      <c r="JG68" s="159" t="s">
        <v>285</v>
      </c>
      <c r="JH68" s="32" t="str">
        <f t="shared" si="111"/>
        <v>*</v>
      </c>
      <c r="JI68" s="33" t="str">
        <f t="shared" si="112"/>
        <v>*</v>
      </c>
      <c r="JJ68" s="32" t="str">
        <f t="shared" si="113"/>
        <v>*</v>
      </c>
      <c r="JK68" s="33" t="str">
        <f t="shared" si="114"/>
        <v>*</v>
      </c>
      <c r="JL68" s="32" t="str">
        <f t="shared" si="115"/>
        <v>*</v>
      </c>
      <c r="JM68" s="33" t="str">
        <f t="shared" si="116"/>
        <v>*</v>
      </c>
      <c r="JN68" s="32" t="str">
        <f t="shared" si="117"/>
        <v>*</v>
      </c>
      <c r="JO68" s="33" t="str">
        <f t="shared" si="118"/>
        <v>*</v>
      </c>
      <c r="JP68" s="32" t="str">
        <f t="shared" si="119"/>
        <v>*</v>
      </c>
      <c r="JQ68" s="33" t="str">
        <f t="shared" si="120"/>
        <v>*</v>
      </c>
      <c r="JR68" s="32" t="str">
        <f t="shared" si="121"/>
        <v>*</v>
      </c>
      <c r="JS68" s="33" t="str">
        <f t="shared" si="122"/>
        <v>*</v>
      </c>
      <c r="JT68" s="32" t="str">
        <f t="shared" si="123"/>
        <v>*</v>
      </c>
      <c r="JU68" s="33" t="str">
        <f t="shared" si="124"/>
        <v>*</v>
      </c>
      <c r="JV68" s="32" t="str">
        <f t="shared" si="125"/>
        <v>*</v>
      </c>
      <c r="JW68" s="33" t="str">
        <f t="shared" si="126"/>
        <v>*</v>
      </c>
      <c r="JX68" s="32" t="str">
        <f t="shared" si="127"/>
        <v xml:space="preserve">خوشروزاده- </v>
      </c>
      <c r="JY68" s="33" t="str">
        <f t="shared" si="128"/>
        <v>*</v>
      </c>
      <c r="JZ68" s="32" t="str">
        <f t="shared" si="129"/>
        <v>*</v>
      </c>
      <c r="KA68" s="33" t="str">
        <f t="shared" si="130"/>
        <v>*</v>
      </c>
      <c r="KB68" s="32" t="str">
        <f t="shared" si="131"/>
        <v>*</v>
      </c>
      <c r="KC68" s="33" t="str">
        <f t="shared" si="132"/>
        <v>*</v>
      </c>
      <c r="KD68" s="32" t="str">
        <f t="shared" si="133"/>
        <v>*</v>
      </c>
      <c r="KE68" s="33" t="str">
        <f t="shared" si="134"/>
        <v>*</v>
      </c>
      <c r="KF68" s="32" t="str">
        <f t="shared" si="135"/>
        <v>*</v>
      </c>
      <c r="KG68" s="33" t="str">
        <f t="shared" si="136"/>
        <v>*</v>
      </c>
      <c r="KH68" s="32" t="str">
        <f t="shared" si="137"/>
        <v>*</v>
      </c>
      <c r="KI68" s="33" t="str">
        <f t="shared" si="138"/>
        <v>*</v>
      </c>
      <c r="KJ68" s="32" t="str">
        <f t="shared" si="139"/>
        <v>*</v>
      </c>
      <c r="KK68" s="33" t="str">
        <f t="shared" si="140"/>
        <v>*</v>
      </c>
      <c r="KL68" s="32" t="str">
        <f t="shared" si="141"/>
        <v>*</v>
      </c>
      <c r="KM68" s="33" t="str">
        <f t="shared" si="142"/>
        <v>*</v>
      </c>
      <c r="KN68" s="32" t="str">
        <f t="shared" si="143"/>
        <v xml:space="preserve">حبیبی - </v>
      </c>
      <c r="KO68" s="33" t="str">
        <f t="shared" si="144"/>
        <v>حبیبی -</v>
      </c>
      <c r="KP68" s="32" t="str">
        <f t="shared" si="145"/>
        <v>*</v>
      </c>
      <c r="KQ68" s="33" t="str">
        <f t="shared" si="146"/>
        <v>*</v>
      </c>
      <c r="KR68" s="32" t="str">
        <f t="shared" si="147"/>
        <v xml:space="preserve">خورسند - </v>
      </c>
      <c r="KS68" s="33" t="str">
        <f t="shared" si="148"/>
        <v>*</v>
      </c>
      <c r="KT68" s="32" t="str">
        <f t="shared" si="149"/>
        <v>*</v>
      </c>
      <c r="KU68" s="33" t="str">
        <f t="shared" si="150"/>
        <v>*</v>
      </c>
      <c r="KV68" s="32" t="str">
        <f t="shared" si="151"/>
        <v>*</v>
      </c>
      <c r="KW68" s="33" t="str">
        <f t="shared" si="152"/>
        <v>*</v>
      </c>
      <c r="KX68" s="32" t="str">
        <f t="shared" si="153"/>
        <v>*</v>
      </c>
      <c r="KY68" s="32" t="str">
        <f t="shared" si="154"/>
        <v>*</v>
      </c>
      <c r="KZ68" s="32" t="str">
        <f t="shared" si="155"/>
        <v>*</v>
      </c>
      <c r="LA68" s="32" t="str">
        <f t="shared" si="156"/>
        <v>*</v>
      </c>
      <c r="LB68" s="20" t="str">
        <f t="shared" si="157"/>
        <v>*</v>
      </c>
      <c r="LC68" s="33" t="str">
        <f t="shared" si="158"/>
        <v>*</v>
      </c>
      <c r="LD68" s="20" t="str">
        <f t="shared" si="159"/>
        <v>*</v>
      </c>
      <c r="LE68" s="33" t="str">
        <f t="shared" si="160"/>
        <v>*</v>
      </c>
      <c r="LF68" s="20" t="str">
        <f t="shared" si="161"/>
        <v>*</v>
      </c>
      <c r="LG68" s="20" t="str">
        <f t="shared" si="162"/>
        <v>*</v>
      </c>
      <c r="LH68" s="20" t="str">
        <f t="shared" si="163"/>
        <v>*</v>
      </c>
      <c r="LI68" s="33" t="str">
        <f t="shared" si="164"/>
        <v>*</v>
      </c>
      <c r="LJ68" s="20" t="str">
        <f t="shared" si="332"/>
        <v>*</v>
      </c>
      <c r="LK68" s="33" t="str">
        <f t="shared" si="333"/>
        <v>*</v>
      </c>
      <c r="LL68" s="20" t="str">
        <f t="shared" si="167"/>
        <v>*</v>
      </c>
      <c r="LM68" s="33" t="str">
        <f t="shared" si="168"/>
        <v>*</v>
      </c>
      <c r="LN68" s="20" t="str">
        <f t="shared" si="169"/>
        <v>*</v>
      </c>
      <c r="LO68" s="33" t="str">
        <f t="shared" si="170"/>
        <v>*</v>
      </c>
      <c r="LP68" s="20" t="str">
        <f t="shared" si="171"/>
        <v>*</v>
      </c>
      <c r="LQ68" s="20" t="str">
        <f t="shared" si="172"/>
        <v>*</v>
      </c>
      <c r="LR68" s="20" t="str">
        <f t="shared" si="173"/>
        <v>*</v>
      </c>
      <c r="LS68" s="20" t="str">
        <f t="shared" si="174"/>
        <v>*</v>
      </c>
      <c r="LT68" s="20" t="str">
        <f t="shared" si="175"/>
        <v>*</v>
      </c>
      <c r="LU68" s="20" t="str">
        <f t="shared" si="176"/>
        <v>*</v>
      </c>
      <c r="LV68" s="20" t="str">
        <f t="shared" si="177"/>
        <v>*</v>
      </c>
      <c r="LW68" s="20" t="str">
        <f t="shared" si="178"/>
        <v>*</v>
      </c>
      <c r="LX68" s="20" t="str">
        <f t="shared" si="179"/>
        <v>*</v>
      </c>
      <c r="LY68" s="20" t="str">
        <f t="shared" si="180"/>
        <v>*</v>
      </c>
      <c r="LZ68" s="20" t="str">
        <f t="shared" si="181"/>
        <v>*</v>
      </c>
      <c r="MA68" s="33" t="str">
        <f t="shared" si="182"/>
        <v>*</v>
      </c>
      <c r="MB68" s="20" t="str">
        <f t="shared" si="183"/>
        <v>*</v>
      </c>
      <c r="MC68" s="33" t="str">
        <f t="shared" si="184"/>
        <v>*</v>
      </c>
      <c r="MD68" s="20" t="str">
        <f t="shared" si="185"/>
        <v>*</v>
      </c>
      <c r="ME68" s="33" t="str">
        <f t="shared" si="186"/>
        <v>*</v>
      </c>
      <c r="MF68" s="20" t="str">
        <f t="shared" si="187"/>
        <v>*</v>
      </c>
      <c r="MG68" s="33" t="str">
        <f t="shared" si="188"/>
        <v>*</v>
      </c>
      <c r="MH68" s="20" t="str">
        <f t="shared" si="189"/>
        <v>*</v>
      </c>
      <c r="MI68" s="33" t="str">
        <f t="shared" si="190"/>
        <v>*</v>
      </c>
      <c r="MJ68" s="20" t="str">
        <f t="shared" si="191"/>
        <v>*</v>
      </c>
      <c r="MK68" s="33" t="str">
        <f t="shared" si="192"/>
        <v>*</v>
      </c>
      <c r="ML68" s="20" t="str">
        <f t="shared" si="193"/>
        <v>*</v>
      </c>
      <c r="MM68" s="33" t="str">
        <f t="shared" si="194"/>
        <v>*</v>
      </c>
      <c r="MN68" s="20" t="str">
        <f t="shared" si="195"/>
        <v>*</v>
      </c>
      <c r="MO68" s="33" t="str">
        <f t="shared" si="196"/>
        <v>*</v>
      </c>
      <c r="MP68" s="20" t="str">
        <f t="shared" si="197"/>
        <v>*</v>
      </c>
      <c r="MQ68" s="33" t="str">
        <f t="shared" si="198"/>
        <v>*</v>
      </c>
      <c r="MR68" s="20" t="str">
        <f t="shared" si="199"/>
        <v>*</v>
      </c>
      <c r="MS68" s="33" t="str">
        <f t="shared" si="200"/>
        <v>*</v>
      </c>
      <c r="MT68" s="20" t="str">
        <f t="shared" si="201"/>
        <v>*</v>
      </c>
      <c r="MU68" s="33" t="str">
        <f t="shared" si="202"/>
        <v>*</v>
      </c>
      <c r="MV68" s="175" t="str">
        <f t="shared" si="203"/>
        <v>*</v>
      </c>
      <c r="MW68" s="176" t="str">
        <f t="shared" si="204"/>
        <v>*</v>
      </c>
      <c r="MX68" s="175" t="str">
        <f t="shared" si="205"/>
        <v>*</v>
      </c>
      <c r="MY68" s="176" t="str">
        <f t="shared" si="206"/>
        <v>*</v>
      </c>
      <c r="MZ68" s="175" t="str">
        <f t="shared" si="305"/>
        <v>*</v>
      </c>
      <c r="NA68" s="175" t="str">
        <f t="shared" si="306"/>
        <v>*</v>
      </c>
      <c r="NB68" s="175" t="str">
        <f t="shared" si="307"/>
        <v>*</v>
      </c>
      <c r="NC68" s="175" t="str">
        <f t="shared" si="308"/>
        <v>*</v>
      </c>
      <c r="ND68" s="176" t="str">
        <f t="shared" si="309"/>
        <v>*</v>
      </c>
      <c r="NE68" s="176" t="str">
        <f t="shared" si="310"/>
        <v>*</v>
      </c>
      <c r="NF68" s="176" t="str">
        <f t="shared" si="311"/>
        <v>*</v>
      </c>
      <c r="NG68" s="176" t="str">
        <f t="shared" si="312"/>
        <v>*</v>
      </c>
      <c r="NH68" s="175" t="str">
        <f t="shared" si="209"/>
        <v>*</v>
      </c>
      <c r="NI68" s="176" t="str">
        <f t="shared" si="210"/>
        <v>*</v>
      </c>
      <c r="NJ68" s="175" t="str">
        <f t="shared" si="211"/>
        <v>*</v>
      </c>
      <c r="NK68" s="176" t="str">
        <f t="shared" si="212"/>
        <v>*</v>
      </c>
      <c r="NL68" s="175" t="str">
        <f t="shared" si="213"/>
        <v>*</v>
      </c>
      <c r="NM68" s="176" t="str">
        <f t="shared" si="214"/>
        <v>*</v>
      </c>
      <c r="NN68" s="175" t="str">
        <f t="shared" si="215"/>
        <v>*</v>
      </c>
      <c r="NO68" s="176" t="str">
        <f t="shared" si="216"/>
        <v>*</v>
      </c>
      <c r="NP68" s="175" t="str">
        <f t="shared" si="217"/>
        <v>*</v>
      </c>
      <c r="NQ68" s="176" t="str">
        <f t="shared" si="218"/>
        <v>*</v>
      </c>
      <c r="NR68" s="175" t="str">
        <f t="shared" si="219"/>
        <v>*</v>
      </c>
      <c r="NS68" s="176" t="str">
        <f t="shared" si="220"/>
        <v>*</v>
      </c>
      <c r="NT68" s="175" t="str">
        <f t="shared" si="221"/>
        <v>*</v>
      </c>
      <c r="NU68" s="176" t="str">
        <f t="shared" si="222"/>
        <v>*</v>
      </c>
      <c r="NV68" s="175" t="str">
        <f t="shared" si="223"/>
        <v>*</v>
      </c>
      <c r="NW68" s="176" t="str">
        <f t="shared" si="224"/>
        <v>*</v>
      </c>
      <c r="NX68" s="175" t="str">
        <f t="shared" si="225"/>
        <v>*</v>
      </c>
      <c r="NY68" s="176" t="str">
        <f t="shared" si="226"/>
        <v>*</v>
      </c>
      <c r="NZ68" s="175" t="str">
        <f t="shared" si="227"/>
        <v>*</v>
      </c>
      <c r="OA68" s="176" t="str">
        <f t="shared" si="228"/>
        <v>*</v>
      </c>
      <c r="OB68" s="175" t="str">
        <f t="shared" si="229"/>
        <v>محبوبی-</v>
      </c>
      <c r="OC68" s="175" t="str">
        <f t="shared" si="313"/>
        <v>*</v>
      </c>
      <c r="OD68" s="175" t="str">
        <f t="shared" si="230"/>
        <v>*</v>
      </c>
      <c r="OE68" s="175" t="str">
        <f t="shared" si="231"/>
        <v>*</v>
      </c>
      <c r="OF68" s="175" t="str">
        <f t="shared" si="232"/>
        <v>*</v>
      </c>
      <c r="OG68" s="176" t="str">
        <f t="shared" si="233"/>
        <v>*</v>
      </c>
      <c r="OH68" s="175" t="str">
        <f t="shared" si="234"/>
        <v>*</v>
      </c>
      <c r="OI68" s="176" t="str">
        <f t="shared" si="235"/>
        <v>*</v>
      </c>
      <c r="OJ68" s="175" t="str">
        <f t="shared" si="236"/>
        <v>*</v>
      </c>
      <c r="OK68" s="176" t="str">
        <f t="shared" si="314"/>
        <v>*</v>
      </c>
      <c r="OL68" s="175" t="str">
        <f t="shared" si="315"/>
        <v>*</v>
      </c>
      <c r="OM68" s="176" t="str">
        <f t="shared" si="316"/>
        <v>*</v>
      </c>
      <c r="ON68" s="175" t="str">
        <f t="shared" si="317"/>
        <v>*</v>
      </c>
      <c r="OO68" s="176" t="str">
        <f t="shared" si="318"/>
        <v>*</v>
      </c>
      <c r="OP68" s="175" t="str">
        <f t="shared" si="319"/>
        <v>*</v>
      </c>
      <c r="OQ68" s="176" t="str">
        <f t="shared" si="320"/>
        <v>*</v>
      </c>
      <c r="OR68" s="29">
        <f t="shared" si="239"/>
        <v>28</v>
      </c>
      <c r="OS68" s="30" t="str">
        <f t="shared" si="329"/>
        <v>شنبه</v>
      </c>
      <c r="OT68" s="20" t="str">
        <f t="shared" si="321"/>
        <v>*</v>
      </c>
      <c r="OU68" s="20" t="str">
        <f t="shared" si="322"/>
        <v>*</v>
      </c>
      <c r="OV68" s="20" t="str">
        <f t="shared" si="323"/>
        <v>*</v>
      </c>
      <c r="OW68" s="20" t="str">
        <f t="shared" si="324"/>
        <v>*</v>
      </c>
      <c r="OX68" s="20" t="str">
        <f t="shared" si="325"/>
        <v>*</v>
      </c>
      <c r="OY68" s="20" t="str">
        <f t="shared" si="328"/>
        <v>*</v>
      </c>
      <c r="OZ68" s="20" t="str">
        <f t="shared" si="326"/>
        <v>*</v>
      </c>
      <c r="PA68" s="20" t="str">
        <f t="shared" si="327"/>
        <v>*</v>
      </c>
      <c r="PB68" s="20" t="str">
        <f t="shared" si="242"/>
        <v>*</v>
      </c>
      <c r="PC68" s="33" t="str">
        <f t="shared" si="243"/>
        <v>*</v>
      </c>
      <c r="PD68" s="20" t="str">
        <f t="shared" si="244"/>
        <v>*</v>
      </c>
      <c r="PE68" s="33" t="str">
        <f t="shared" si="245"/>
        <v>*</v>
      </c>
      <c r="PF68" s="20" t="str">
        <f t="shared" si="246"/>
        <v>*</v>
      </c>
      <c r="PG68" s="33" t="str">
        <f t="shared" si="247"/>
        <v>*</v>
      </c>
      <c r="PH68" s="20" t="str">
        <f t="shared" si="248"/>
        <v>*</v>
      </c>
      <c r="PI68" s="33" t="str">
        <f t="shared" si="249"/>
        <v>*</v>
      </c>
      <c r="PJ68" s="20" t="str">
        <f t="shared" si="250"/>
        <v>*</v>
      </c>
      <c r="PK68" s="33" t="str">
        <f t="shared" si="251"/>
        <v>*</v>
      </c>
      <c r="PL68" s="20" t="str">
        <f t="shared" si="252"/>
        <v>*</v>
      </c>
      <c r="PM68" s="33" t="str">
        <f t="shared" si="253"/>
        <v>*</v>
      </c>
      <c r="PN68" s="20" t="str">
        <f t="shared" si="254"/>
        <v>*</v>
      </c>
      <c r="PO68" s="33" t="str">
        <f t="shared" si="255"/>
        <v>*</v>
      </c>
      <c r="PP68" s="20" t="str">
        <f t="shared" si="256"/>
        <v>*</v>
      </c>
      <c r="PQ68" s="33" t="str">
        <f t="shared" si="257"/>
        <v>*</v>
      </c>
      <c r="PR68" s="20" t="str">
        <f t="shared" si="258"/>
        <v>*</v>
      </c>
      <c r="PS68" s="33" t="str">
        <f t="shared" si="259"/>
        <v>*</v>
      </c>
      <c r="PT68" s="20" t="str">
        <f t="shared" si="260"/>
        <v>*</v>
      </c>
      <c r="PU68" s="33" t="str">
        <f t="shared" si="261"/>
        <v>*</v>
      </c>
      <c r="PV68" s="20" t="str">
        <f t="shared" si="262"/>
        <v>*</v>
      </c>
      <c r="PW68" s="33" t="str">
        <f t="shared" si="263"/>
        <v>*</v>
      </c>
      <c r="PX68" s="20" t="str">
        <f t="shared" si="264"/>
        <v>*</v>
      </c>
      <c r="PY68" s="33" t="str">
        <f t="shared" si="265"/>
        <v>*</v>
      </c>
      <c r="PZ68" s="20" t="str">
        <f t="shared" si="266"/>
        <v>*</v>
      </c>
      <c r="QA68" s="33" t="str">
        <f t="shared" si="267"/>
        <v>*</v>
      </c>
      <c r="QB68" s="20" t="str">
        <f t="shared" si="268"/>
        <v>*</v>
      </c>
      <c r="QC68" s="33" t="str">
        <f t="shared" si="269"/>
        <v>*</v>
      </c>
      <c r="QD68" s="20" t="str">
        <f t="shared" si="270"/>
        <v>*</v>
      </c>
      <c r="QE68" s="33" t="str">
        <f t="shared" si="271"/>
        <v>*</v>
      </c>
      <c r="QF68" s="20" t="str">
        <f t="shared" si="272"/>
        <v>*</v>
      </c>
      <c r="QG68" s="33" t="str">
        <f t="shared" si="273"/>
        <v>*</v>
      </c>
      <c r="QH68" s="20" t="str">
        <f t="shared" si="274"/>
        <v>*</v>
      </c>
      <c r="QI68" s="33" t="str">
        <f t="shared" si="275"/>
        <v>*</v>
      </c>
      <c r="QJ68" s="20" t="str">
        <f t="shared" si="276"/>
        <v>*</v>
      </c>
      <c r="QK68" s="33" t="str">
        <f t="shared" si="277"/>
        <v>*</v>
      </c>
      <c r="QL68" s="20" t="str">
        <f t="shared" si="278"/>
        <v>*</v>
      </c>
      <c r="QM68" s="33" t="str">
        <f t="shared" si="279"/>
        <v>*</v>
      </c>
      <c r="QN68" s="20" t="str">
        <f t="shared" si="280"/>
        <v>*</v>
      </c>
      <c r="QO68" s="33" t="str">
        <f t="shared" si="281"/>
        <v>*</v>
      </c>
      <c r="QP68" s="20" t="str">
        <f t="shared" si="282"/>
        <v>*</v>
      </c>
      <c r="QQ68" s="33" t="str">
        <f t="shared" si="283"/>
        <v>*</v>
      </c>
      <c r="QR68" s="20" t="str">
        <f t="shared" si="284"/>
        <v>*</v>
      </c>
      <c r="QS68" s="33" t="str">
        <f t="shared" si="285"/>
        <v>*</v>
      </c>
      <c r="QT68" s="20" t="str">
        <f t="shared" si="286"/>
        <v>*</v>
      </c>
      <c r="QU68" s="33" t="str">
        <f t="shared" si="287"/>
        <v>*</v>
      </c>
      <c r="QV68" s="20" t="str">
        <f t="shared" si="334"/>
        <v>*</v>
      </c>
      <c r="QW68" s="33" t="str">
        <f t="shared" si="334"/>
        <v>*</v>
      </c>
      <c r="QX68" s="21" t="str">
        <f t="shared" si="290"/>
        <v>*</v>
      </c>
      <c r="QY68" s="21" t="str">
        <f t="shared" si="291"/>
        <v>*</v>
      </c>
      <c r="QZ68" s="20" t="str">
        <f t="shared" si="292"/>
        <v>*</v>
      </c>
      <c r="RA68" s="33" t="str">
        <f t="shared" si="293"/>
        <v>*</v>
      </c>
      <c r="RB68" s="33"/>
      <c r="RC68" s="7"/>
      <c r="RD68" s="337">
        <f t="shared" si="294"/>
        <v>28</v>
      </c>
      <c r="RE68" s="30" t="str">
        <f t="shared" si="330"/>
        <v>شنبه</v>
      </c>
      <c r="RF68" s="63" t="s">
        <v>33</v>
      </c>
      <c r="RG68" s="118" t="str">
        <f t="shared" si="295"/>
        <v>********خوشروزاده- *******حبیبی - *خورسند - ****************************محبوبی-*********</v>
      </c>
      <c r="RH68" s="119"/>
      <c r="RI68" s="122">
        <v>28</v>
      </c>
      <c r="RJ68" s="121" t="str">
        <f t="shared" si="296"/>
        <v>****************حبیبی -****************************************</v>
      </c>
      <c r="RK68" s="104"/>
      <c r="RL68" s="337">
        <v>28</v>
      </c>
      <c r="RM68" s="29">
        <f t="shared" si="297"/>
        <v>28</v>
      </c>
      <c r="RN68" s="30" t="str">
        <f t="shared" si="331"/>
        <v>شنبه</v>
      </c>
      <c r="RO68" s="729" t="str">
        <f t="shared" si="298"/>
        <v>*************************************</v>
      </c>
      <c r="RP68" s="731"/>
      <c r="RQ68" s="64" t="s">
        <v>34</v>
      </c>
      <c r="RR68" s="729" t="str">
        <f t="shared" si="299"/>
        <v>**************************************</v>
      </c>
      <c r="RS68" s="730"/>
      <c r="RT68" s="1"/>
      <c r="RU68" s="1"/>
      <c r="RV68" s="29">
        <f t="shared" si="300"/>
        <v>28</v>
      </c>
      <c r="RW68" s="30" t="str">
        <f t="shared" si="301"/>
        <v>شنبه</v>
      </c>
      <c r="RX68" s="764" t="str">
        <f t="shared" si="302"/>
        <v>***************************************</v>
      </c>
      <c r="RY68" s="731"/>
      <c r="RZ68" s="64"/>
      <c r="SA68" s="729" t="str">
        <f t="shared" si="303"/>
        <v>***********************************</v>
      </c>
      <c r="SB68" s="730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</row>
    <row r="69" spans="1:570" s="2" customFormat="1" ht="71.25" customHeight="1" thickTop="1" thickBot="1">
      <c r="A69" s="373" t="s">
        <v>290</v>
      </c>
      <c r="B69" s="374" t="s">
        <v>307</v>
      </c>
      <c r="C69" s="375"/>
      <c r="D69" s="376"/>
      <c r="E69" s="312"/>
      <c r="F69" s="329" t="s">
        <v>106</v>
      </c>
      <c r="G69" s="330" t="s">
        <v>28</v>
      </c>
      <c r="H69" s="562" t="s">
        <v>202</v>
      </c>
      <c r="I69" s="563"/>
      <c r="J69" s="307" t="s">
        <v>357</v>
      </c>
      <c r="K69" s="566" t="s">
        <v>225</v>
      </c>
      <c r="L69" s="567"/>
      <c r="M69" s="303"/>
      <c r="N69" s="377" t="s">
        <v>198</v>
      </c>
      <c r="O69" s="303"/>
      <c r="P69" s="292"/>
      <c r="Q69" s="292"/>
      <c r="R69" s="304"/>
      <c r="S69" s="378" t="s">
        <v>193</v>
      </c>
      <c r="T69" s="289" t="s">
        <v>359</v>
      </c>
      <c r="U69" s="290" t="s">
        <v>159</v>
      </c>
      <c r="V69" s="291" t="s">
        <v>143</v>
      </c>
      <c r="W69" s="292"/>
      <c r="X69" s="297"/>
      <c r="Y69" s="297"/>
      <c r="Z69" s="296"/>
      <c r="AA69" s="297"/>
      <c r="AB69" s="298"/>
      <c r="AC69" s="334" t="s">
        <v>213</v>
      </c>
      <c r="AD69" s="645" t="str">
        <f>RJ12</f>
        <v>********************************</v>
      </c>
      <c r="AE69" s="646"/>
      <c r="AF69" s="646"/>
      <c r="AG69" s="646"/>
      <c r="AH69" s="646"/>
      <c r="AI69" s="646"/>
      <c r="AJ69" s="646"/>
      <c r="AK69" s="646"/>
      <c r="AL69" s="646"/>
      <c r="AM69" s="646"/>
      <c r="AN69" s="646"/>
      <c r="AO69" s="646"/>
      <c r="AP69" s="646"/>
      <c r="AQ69" s="646"/>
      <c r="AR69" s="647"/>
      <c r="AS69" s="617"/>
      <c r="AT69" s="618"/>
      <c r="AU69" s="618"/>
      <c r="AV69" s="618"/>
      <c r="AW69" s="618"/>
      <c r="AX69" s="619"/>
      <c r="AY69" s="1"/>
      <c r="AZ69" s="1"/>
      <c r="BA69" s="1"/>
      <c r="BB69" s="29">
        <f t="shared" si="304"/>
        <v>29</v>
      </c>
      <c r="BC69" s="159" t="s">
        <v>40</v>
      </c>
      <c r="BD69" s="515" t="s">
        <v>32</v>
      </c>
      <c r="BE69" s="516" t="s">
        <v>32</v>
      </c>
      <c r="BF69" s="515">
        <v>1</v>
      </c>
      <c r="BG69" s="516" t="s">
        <v>32</v>
      </c>
      <c r="BH69" s="515" t="s">
        <v>32</v>
      </c>
      <c r="BI69" s="516" t="s">
        <v>32</v>
      </c>
      <c r="BJ69" s="515" t="s">
        <v>32</v>
      </c>
      <c r="BK69" s="516" t="s">
        <v>32</v>
      </c>
      <c r="BL69" s="515" t="s">
        <v>32</v>
      </c>
      <c r="BM69" s="516" t="s">
        <v>32</v>
      </c>
      <c r="BN69" s="515" t="s">
        <v>32</v>
      </c>
      <c r="BO69" s="516" t="s">
        <v>32</v>
      </c>
      <c r="BP69" s="515" t="s">
        <v>32</v>
      </c>
      <c r="BQ69" s="516" t="s">
        <v>32</v>
      </c>
      <c r="BR69" s="515" t="s">
        <v>32</v>
      </c>
      <c r="BS69" s="516" t="s">
        <v>32</v>
      </c>
      <c r="BT69" s="515">
        <v>1</v>
      </c>
      <c r="BU69" s="516" t="s">
        <v>32</v>
      </c>
      <c r="BV69" s="515" t="s">
        <v>32</v>
      </c>
      <c r="BW69" s="516" t="s">
        <v>32</v>
      </c>
      <c r="BX69" s="515" t="s">
        <v>32</v>
      </c>
      <c r="BY69" s="516" t="s">
        <v>32</v>
      </c>
      <c r="BZ69" s="515" t="s">
        <v>32</v>
      </c>
      <c r="CA69" s="516" t="s">
        <v>32</v>
      </c>
      <c r="CB69" s="515" t="s">
        <v>32</v>
      </c>
      <c r="CC69" s="516" t="s">
        <v>32</v>
      </c>
      <c r="CD69" s="515" t="s">
        <v>32</v>
      </c>
      <c r="CE69" s="516" t="s">
        <v>32</v>
      </c>
      <c r="CF69" s="515">
        <v>1</v>
      </c>
      <c r="CG69" s="516" t="s">
        <v>32</v>
      </c>
      <c r="CH69" s="515" t="s">
        <v>32</v>
      </c>
      <c r="CI69" s="516" t="s">
        <v>32</v>
      </c>
      <c r="CJ69" s="515">
        <v>1</v>
      </c>
      <c r="CK69" s="516">
        <v>1</v>
      </c>
      <c r="CL69" s="515" t="s">
        <v>32</v>
      </c>
      <c r="CM69" s="516" t="s">
        <v>32</v>
      </c>
      <c r="CN69" s="515" t="s">
        <v>32</v>
      </c>
      <c r="CO69" s="516" t="s">
        <v>32</v>
      </c>
      <c r="CP69" s="515" t="s">
        <v>32</v>
      </c>
      <c r="CQ69" s="516" t="s">
        <v>32</v>
      </c>
      <c r="CR69" s="515" t="s">
        <v>32</v>
      </c>
      <c r="CS69" s="516" t="s">
        <v>32</v>
      </c>
      <c r="CT69" s="515" t="s">
        <v>32</v>
      </c>
      <c r="CU69" s="516" t="s">
        <v>32</v>
      </c>
      <c r="CV69" s="515" t="s">
        <v>32</v>
      </c>
      <c r="CW69" s="516" t="s">
        <v>32</v>
      </c>
      <c r="CX69" s="515" t="s">
        <v>32</v>
      </c>
      <c r="CY69" s="516" t="s">
        <v>32</v>
      </c>
      <c r="CZ69" s="515" t="s">
        <v>32</v>
      </c>
      <c r="DA69" s="516" t="s">
        <v>32</v>
      </c>
      <c r="DB69" s="515" t="s">
        <v>32</v>
      </c>
      <c r="DC69" s="516" t="s">
        <v>32</v>
      </c>
      <c r="DD69" s="515" t="s">
        <v>32</v>
      </c>
      <c r="DE69" s="516" t="s">
        <v>32</v>
      </c>
      <c r="DF69" s="515" t="s">
        <v>32</v>
      </c>
      <c r="DG69" s="516" t="s">
        <v>32</v>
      </c>
      <c r="DH69" s="515" t="s">
        <v>32</v>
      </c>
      <c r="DI69" s="516" t="s">
        <v>32</v>
      </c>
      <c r="DJ69" s="515" t="s">
        <v>32</v>
      </c>
      <c r="DK69" s="516" t="s">
        <v>32</v>
      </c>
      <c r="DL69" s="515" t="s">
        <v>32</v>
      </c>
      <c r="DM69" s="516" t="s">
        <v>32</v>
      </c>
      <c r="DN69" s="515" t="s">
        <v>32</v>
      </c>
      <c r="DO69" s="516" t="s">
        <v>32</v>
      </c>
      <c r="DP69" s="515" t="s">
        <v>32</v>
      </c>
      <c r="DQ69" s="516" t="s">
        <v>32</v>
      </c>
      <c r="DR69" s="515" t="s">
        <v>32</v>
      </c>
      <c r="DS69" s="516" t="s">
        <v>32</v>
      </c>
      <c r="DT69" s="515" t="s">
        <v>32</v>
      </c>
      <c r="DU69" s="516" t="s">
        <v>32</v>
      </c>
      <c r="DV69" s="515" t="s">
        <v>32</v>
      </c>
      <c r="DW69" s="516" t="s">
        <v>32</v>
      </c>
      <c r="DX69" s="515" t="s">
        <v>32</v>
      </c>
      <c r="DY69" s="516" t="s">
        <v>32</v>
      </c>
      <c r="DZ69" s="515">
        <v>1</v>
      </c>
      <c r="EA69" s="516" t="s">
        <v>32</v>
      </c>
      <c r="EB69" s="515" t="s">
        <v>32</v>
      </c>
      <c r="EC69" s="516" t="s">
        <v>32</v>
      </c>
      <c r="ED69" s="515" t="s">
        <v>32</v>
      </c>
      <c r="EE69" s="516" t="s">
        <v>32</v>
      </c>
      <c r="EF69" s="515" t="s">
        <v>32</v>
      </c>
      <c r="EG69" s="516" t="s">
        <v>32</v>
      </c>
      <c r="EH69" s="515" t="s">
        <v>32</v>
      </c>
      <c r="EI69" s="516" t="s">
        <v>32</v>
      </c>
      <c r="EJ69" s="515" t="s">
        <v>32</v>
      </c>
      <c r="EK69" s="516" t="s">
        <v>32</v>
      </c>
      <c r="EL69" s="515" t="s">
        <v>32</v>
      </c>
      <c r="EM69" s="516" t="s">
        <v>32</v>
      </c>
      <c r="EN69" s="515" t="s">
        <v>32</v>
      </c>
      <c r="EO69" s="516" t="s">
        <v>32</v>
      </c>
      <c r="EP69" s="515" t="s">
        <v>32</v>
      </c>
      <c r="EQ69" s="516" t="s">
        <v>32</v>
      </c>
      <c r="ER69" s="515" t="s">
        <v>32</v>
      </c>
      <c r="ES69" s="516" t="s">
        <v>32</v>
      </c>
      <c r="ET69" s="515" t="s">
        <v>32</v>
      </c>
      <c r="EU69" s="516" t="s">
        <v>32</v>
      </c>
      <c r="EV69" s="515" t="s">
        <v>32</v>
      </c>
      <c r="EW69" s="516" t="s">
        <v>32</v>
      </c>
      <c r="EX69" s="515" t="s">
        <v>32</v>
      </c>
      <c r="EY69" s="516" t="s">
        <v>32</v>
      </c>
      <c r="EZ69" s="515" t="s">
        <v>32</v>
      </c>
      <c r="FA69" s="516" t="s">
        <v>32</v>
      </c>
      <c r="FB69" s="515" t="s">
        <v>32</v>
      </c>
      <c r="FC69" s="516" t="s">
        <v>32</v>
      </c>
      <c r="FD69" s="515" t="s">
        <v>32</v>
      </c>
      <c r="FE69" s="516" t="s">
        <v>32</v>
      </c>
      <c r="FF69" s="515" t="s">
        <v>32</v>
      </c>
      <c r="FG69" s="516" t="s">
        <v>32</v>
      </c>
      <c r="FH69" s="515" t="s">
        <v>32</v>
      </c>
      <c r="FI69" s="516" t="s">
        <v>32</v>
      </c>
      <c r="FJ69" s="515" t="s">
        <v>32</v>
      </c>
      <c r="FK69" s="516" t="s">
        <v>32</v>
      </c>
      <c r="FL69" s="515" t="s">
        <v>32</v>
      </c>
      <c r="FM69" s="516" t="s">
        <v>32</v>
      </c>
      <c r="FN69" s="515" t="s">
        <v>32</v>
      </c>
      <c r="FO69" s="516" t="s">
        <v>32</v>
      </c>
      <c r="FP69" s="515" t="s">
        <v>32</v>
      </c>
      <c r="FQ69" s="516" t="s">
        <v>32</v>
      </c>
      <c r="FR69" s="515" t="s">
        <v>32</v>
      </c>
      <c r="FS69" s="516" t="s">
        <v>32</v>
      </c>
      <c r="FT69" s="515" t="s">
        <v>32</v>
      </c>
      <c r="FU69" s="516" t="s">
        <v>32</v>
      </c>
      <c r="FV69" s="515" t="s">
        <v>32</v>
      </c>
      <c r="FW69" s="516" t="s">
        <v>32</v>
      </c>
      <c r="FX69" s="515" t="s">
        <v>32</v>
      </c>
      <c r="FY69" s="516" t="s">
        <v>32</v>
      </c>
      <c r="FZ69" s="554">
        <v>1</v>
      </c>
      <c r="GA69" s="516" t="s">
        <v>32</v>
      </c>
      <c r="GB69" s="515" t="s">
        <v>32</v>
      </c>
      <c r="GC69" s="516" t="s">
        <v>32</v>
      </c>
      <c r="GD69" s="515" t="s">
        <v>32</v>
      </c>
      <c r="GE69" s="516" t="s">
        <v>32</v>
      </c>
      <c r="GF69" s="515" t="s">
        <v>32</v>
      </c>
      <c r="GG69" s="516" t="s">
        <v>32</v>
      </c>
      <c r="GH69" s="515" t="s">
        <v>32</v>
      </c>
      <c r="GI69" s="516" t="s">
        <v>32</v>
      </c>
      <c r="GJ69" s="515" t="s">
        <v>32</v>
      </c>
      <c r="GK69" s="516" t="s">
        <v>32</v>
      </c>
      <c r="GL69" s="515" t="s">
        <v>32</v>
      </c>
      <c r="GM69" s="516" t="s">
        <v>32</v>
      </c>
      <c r="GN69" s="515" t="s">
        <v>32</v>
      </c>
      <c r="GO69" s="516" t="s">
        <v>32</v>
      </c>
      <c r="GP69" s="515" t="s">
        <v>32</v>
      </c>
      <c r="GQ69" s="516" t="s">
        <v>32</v>
      </c>
      <c r="GR69" s="515" t="s">
        <v>32</v>
      </c>
      <c r="GS69" s="516" t="s">
        <v>32</v>
      </c>
      <c r="GT69" s="515" t="s">
        <v>32</v>
      </c>
      <c r="GU69" s="516" t="s">
        <v>32</v>
      </c>
      <c r="GV69" s="515" t="s">
        <v>32</v>
      </c>
      <c r="GW69" s="516" t="s">
        <v>32</v>
      </c>
      <c r="GX69" s="515" t="s">
        <v>32</v>
      </c>
      <c r="GY69" s="516">
        <v>1</v>
      </c>
      <c r="GZ69" s="515" t="s">
        <v>32</v>
      </c>
      <c r="HA69" s="516" t="s">
        <v>32</v>
      </c>
      <c r="HB69" s="515" t="s">
        <v>32</v>
      </c>
      <c r="HC69" s="516" t="s">
        <v>32</v>
      </c>
      <c r="HD69" s="515" t="s">
        <v>32</v>
      </c>
      <c r="HE69" s="516" t="s">
        <v>32</v>
      </c>
      <c r="HF69" s="515" t="s">
        <v>32</v>
      </c>
      <c r="HG69" s="516" t="s">
        <v>32</v>
      </c>
      <c r="HH69" s="515" t="s">
        <v>32</v>
      </c>
      <c r="HI69" s="516" t="s">
        <v>32</v>
      </c>
      <c r="HJ69" s="515" t="s">
        <v>32</v>
      </c>
      <c r="HK69" s="516" t="s">
        <v>32</v>
      </c>
      <c r="HL69" s="515" t="s">
        <v>32</v>
      </c>
      <c r="HM69" s="516" t="s">
        <v>32</v>
      </c>
      <c r="HN69" s="515" t="s">
        <v>32</v>
      </c>
      <c r="HO69" s="516" t="s">
        <v>32</v>
      </c>
      <c r="HP69" s="515" t="s">
        <v>32</v>
      </c>
      <c r="HQ69" s="516" t="s">
        <v>32</v>
      </c>
      <c r="HR69" s="515" t="s">
        <v>32</v>
      </c>
      <c r="HS69" s="516" t="s">
        <v>32</v>
      </c>
      <c r="HT69" s="515" t="s">
        <v>32</v>
      </c>
      <c r="HU69" s="516" t="s">
        <v>32</v>
      </c>
      <c r="HV69" s="515" t="s">
        <v>32</v>
      </c>
      <c r="HW69" s="516" t="s">
        <v>32</v>
      </c>
      <c r="HX69" s="515" t="s">
        <v>32</v>
      </c>
      <c r="HY69" s="516" t="s">
        <v>32</v>
      </c>
      <c r="HZ69" s="515" t="s">
        <v>32</v>
      </c>
      <c r="IA69" s="516" t="s">
        <v>32</v>
      </c>
      <c r="IB69" s="515" t="s">
        <v>32</v>
      </c>
      <c r="IC69" s="516" t="s">
        <v>32</v>
      </c>
      <c r="ID69" s="515" t="s">
        <v>32</v>
      </c>
      <c r="IE69" s="516" t="s">
        <v>32</v>
      </c>
      <c r="IF69" s="515" t="s">
        <v>32</v>
      </c>
      <c r="IG69" s="516" t="s">
        <v>32</v>
      </c>
      <c r="IH69" s="515" t="s">
        <v>32</v>
      </c>
      <c r="II69" s="516" t="s">
        <v>32</v>
      </c>
      <c r="IJ69" s="547">
        <v>1</v>
      </c>
      <c r="IK69" s="516" t="s">
        <v>32</v>
      </c>
      <c r="IL69" s="515" t="s">
        <v>32</v>
      </c>
      <c r="IM69" s="516" t="s">
        <v>32</v>
      </c>
      <c r="IN69" s="547" t="s">
        <v>32</v>
      </c>
      <c r="IO69" s="516" t="s">
        <v>32</v>
      </c>
      <c r="IP69" s="515" t="s">
        <v>32</v>
      </c>
      <c r="IQ69" s="516" t="s">
        <v>32</v>
      </c>
      <c r="IR69" s="515" t="s">
        <v>32</v>
      </c>
      <c r="IS69" s="516" t="s">
        <v>32</v>
      </c>
      <c r="IT69" s="515" t="s">
        <v>32</v>
      </c>
      <c r="IU69" s="516" t="s">
        <v>32</v>
      </c>
      <c r="IV69" s="515" t="s">
        <v>32</v>
      </c>
      <c r="IW69" s="516" t="s">
        <v>32</v>
      </c>
      <c r="IX69" s="515" t="s">
        <v>32</v>
      </c>
      <c r="IY69" s="516" t="s">
        <v>32</v>
      </c>
      <c r="IZ69" s="515" t="s">
        <v>32</v>
      </c>
      <c r="JA69" s="516" t="s">
        <v>32</v>
      </c>
      <c r="JB69" s="60"/>
      <c r="JC69" s="61"/>
      <c r="JD69" s="7"/>
      <c r="JE69" s="7"/>
      <c r="JF69" s="29">
        <f t="shared" si="110"/>
        <v>29</v>
      </c>
      <c r="JG69" s="159" t="s">
        <v>40</v>
      </c>
      <c r="JH69" s="32" t="str">
        <f t="shared" si="111"/>
        <v>*</v>
      </c>
      <c r="JI69" s="33" t="str">
        <f t="shared" si="112"/>
        <v>*</v>
      </c>
      <c r="JJ69" s="32" t="str">
        <f t="shared" si="113"/>
        <v xml:space="preserve">حا ج محمدی- </v>
      </c>
      <c r="JK69" s="33" t="str">
        <f t="shared" si="114"/>
        <v>*</v>
      </c>
      <c r="JL69" s="32" t="str">
        <f t="shared" si="115"/>
        <v>*</v>
      </c>
      <c r="JM69" s="33" t="str">
        <f t="shared" si="116"/>
        <v>*</v>
      </c>
      <c r="JN69" s="32" t="str">
        <f t="shared" si="117"/>
        <v>*</v>
      </c>
      <c r="JO69" s="33" t="str">
        <f t="shared" si="118"/>
        <v>*</v>
      </c>
      <c r="JP69" s="32" t="str">
        <f t="shared" si="119"/>
        <v>*</v>
      </c>
      <c r="JQ69" s="33" t="str">
        <f t="shared" si="120"/>
        <v>*</v>
      </c>
      <c r="JR69" s="32" t="str">
        <f t="shared" si="121"/>
        <v>*</v>
      </c>
      <c r="JS69" s="33" t="str">
        <f t="shared" si="122"/>
        <v>*</v>
      </c>
      <c r="JT69" s="32" t="str">
        <f t="shared" si="123"/>
        <v>*</v>
      </c>
      <c r="JU69" s="33" t="str">
        <f t="shared" si="124"/>
        <v>*</v>
      </c>
      <c r="JV69" s="32" t="str">
        <f t="shared" si="125"/>
        <v>*</v>
      </c>
      <c r="JW69" s="33" t="str">
        <f t="shared" si="126"/>
        <v>*</v>
      </c>
      <c r="JX69" s="32" t="str">
        <f t="shared" si="127"/>
        <v xml:space="preserve">خوشروزاده- </v>
      </c>
      <c r="JY69" s="33" t="str">
        <f t="shared" si="128"/>
        <v>*</v>
      </c>
      <c r="JZ69" s="32" t="str">
        <f t="shared" si="129"/>
        <v>*</v>
      </c>
      <c r="KA69" s="33" t="str">
        <f t="shared" si="130"/>
        <v>*</v>
      </c>
      <c r="KB69" s="32" t="str">
        <f t="shared" si="131"/>
        <v>*</v>
      </c>
      <c r="KC69" s="33" t="str">
        <f t="shared" si="132"/>
        <v>*</v>
      </c>
      <c r="KD69" s="32" t="str">
        <f t="shared" si="133"/>
        <v>*</v>
      </c>
      <c r="KE69" s="33" t="str">
        <f t="shared" si="134"/>
        <v>*</v>
      </c>
      <c r="KF69" s="32" t="str">
        <f t="shared" si="135"/>
        <v>*</v>
      </c>
      <c r="KG69" s="33" t="str">
        <f t="shared" si="136"/>
        <v>*</v>
      </c>
      <c r="KH69" s="32" t="str">
        <f t="shared" si="137"/>
        <v>*</v>
      </c>
      <c r="KI69" s="33" t="str">
        <f t="shared" si="138"/>
        <v>*</v>
      </c>
      <c r="KJ69" s="32" t="str">
        <f t="shared" si="139"/>
        <v xml:space="preserve">گذشتی- </v>
      </c>
      <c r="KK69" s="33" t="str">
        <f t="shared" si="140"/>
        <v>*</v>
      </c>
      <c r="KL69" s="32" t="str">
        <f t="shared" si="141"/>
        <v>*</v>
      </c>
      <c r="KM69" s="33" t="str">
        <f t="shared" si="142"/>
        <v>*</v>
      </c>
      <c r="KN69" s="32" t="str">
        <f t="shared" si="143"/>
        <v xml:space="preserve">حبیبی - </v>
      </c>
      <c r="KO69" s="33" t="str">
        <f t="shared" si="144"/>
        <v>حبیبی -</v>
      </c>
      <c r="KP69" s="32" t="str">
        <f t="shared" si="145"/>
        <v>*</v>
      </c>
      <c r="KQ69" s="33" t="str">
        <f t="shared" si="146"/>
        <v>*</v>
      </c>
      <c r="KR69" s="32" t="str">
        <f t="shared" si="147"/>
        <v>*</v>
      </c>
      <c r="KS69" s="33" t="str">
        <f t="shared" si="148"/>
        <v>*</v>
      </c>
      <c r="KT69" s="32" t="str">
        <f t="shared" si="149"/>
        <v>*</v>
      </c>
      <c r="KU69" s="33" t="str">
        <f t="shared" si="150"/>
        <v>*</v>
      </c>
      <c r="KV69" s="32" t="str">
        <f t="shared" si="151"/>
        <v>*</v>
      </c>
      <c r="KW69" s="33" t="str">
        <f t="shared" si="152"/>
        <v>*</v>
      </c>
      <c r="KX69" s="32" t="str">
        <f t="shared" si="153"/>
        <v>*</v>
      </c>
      <c r="KY69" s="32" t="str">
        <f t="shared" si="154"/>
        <v>*</v>
      </c>
      <c r="KZ69" s="32" t="str">
        <f t="shared" si="155"/>
        <v>*</v>
      </c>
      <c r="LA69" s="32" t="str">
        <f t="shared" si="156"/>
        <v>*</v>
      </c>
      <c r="LB69" s="20" t="str">
        <f t="shared" si="157"/>
        <v>*</v>
      </c>
      <c r="LC69" s="33" t="str">
        <f t="shared" si="158"/>
        <v>*</v>
      </c>
      <c r="LD69" s="20" t="str">
        <f t="shared" si="159"/>
        <v>*</v>
      </c>
      <c r="LE69" s="33" t="str">
        <f t="shared" si="160"/>
        <v>*</v>
      </c>
      <c r="LF69" s="20" t="str">
        <f t="shared" si="161"/>
        <v>*</v>
      </c>
      <c r="LG69" s="20" t="str">
        <f t="shared" si="162"/>
        <v>*</v>
      </c>
      <c r="LH69" s="20" t="str">
        <f t="shared" si="163"/>
        <v>*</v>
      </c>
      <c r="LI69" s="33" t="str">
        <f t="shared" si="164"/>
        <v>*</v>
      </c>
      <c r="LJ69" s="20" t="str">
        <f t="shared" si="332"/>
        <v>*</v>
      </c>
      <c r="LK69" s="33" t="str">
        <f t="shared" si="333"/>
        <v>*</v>
      </c>
      <c r="LL69" s="20" t="str">
        <f t="shared" si="167"/>
        <v>*</v>
      </c>
      <c r="LM69" s="33" t="str">
        <f t="shared" si="168"/>
        <v>*</v>
      </c>
      <c r="LN69" s="20" t="str">
        <f t="shared" si="169"/>
        <v>*</v>
      </c>
      <c r="LO69" s="33" t="str">
        <f t="shared" si="170"/>
        <v>*</v>
      </c>
      <c r="LP69" s="20" t="str">
        <f t="shared" si="171"/>
        <v>*</v>
      </c>
      <c r="LQ69" s="20" t="str">
        <f t="shared" si="172"/>
        <v>*</v>
      </c>
      <c r="LR69" s="20" t="str">
        <f t="shared" si="173"/>
        <v>*</v>
      </c>
      <c r="LS69" s="20" t="str">
        <f t="shared" si="174"/>
        <v>*</v>
      </c>
      <c r="LT69" s="20" t="str">
        <f t="shared" si="175"/>
        <v>*</v>
      </c>
      <c r="LU69" s="20" t="str">
        <f t="shared" si="176"/>
        <v>*</v>
      </c>
      <c r="LV69" s="20" t="str">
        <f t="shared" si="177"/>
        <v>*</v>
      </c>
      <c r="LW69" s="20" t="str">
        <f t="shared" si="178"/>
        <v>*</v>
      </c>
      <c r="LX69" s="20" t="str">
        <f t="shared" si="179"/>
        <v>*</v>
      </c>
      <c r="LY69" s="20" t="str">
        <f t="shared" si="180"/>
        <v>*</v>
      </c>
      <c r="LZ69" s="20" t="str">
        <f t="shared" si="181"/>
        <v>*</v>
      </c>
      <c r="MA69" s="33" t="str">
        <f t="shared" si="182"/>
        <v>*</v>
      </c>
      <c r="MB69" s="20" t="str">
        <f t="shared" si="183"/>
        <v>کاظمی-</v>
      </c>
      <c r="MC69" s="33" t="str">
        <f t="shared" si="184"/>
        <v>*</v>
      </c>
      <c r="MD69" s="20" t="str">
        <f t="shared" si="185"/>
        <v>*</v>
      </c>
      <c r="ME69" s="33" t="str">
        <f t="shared" si="186"/>
        <v>*</v>
      </c>
      <c r="MF69" s="20" t="str">
        <f t="shared" si="187"/>
        <v>*</v>
      </c>
      <c r="MG69" s="33" t="str">
        <f t="shared" si="188"/>
        <v>*</v>
      </c>
      <c r="MH69" s="20" t="str">
        <f t="shared" si="189"/>
        <v>*</v>
      </c>
      <c r="MI69" s="33" t="str">
        <f t="shared" si="190"/>
        <v>*</v>
      </c>
      <c r="MJ69" s="20" t="str">
        <f t="shared" si="191"/>
        <v>*</v>
      </c>
      <c r="MK69" s="33" t="str">
        <f t="shared" si="192"/>
        <v>*</v>
      </c>
      <c r="ML69" s="20" t="str">
        <f t="shared" si="193"/>
        <v>*</v>
      </c>
      <c r="MM69" s="33" t="str">
        <f t="shared" si="194"/>
        <v>*</v>
      </c>
      <c r="MN69" s="20" t="str">
        <f t="shared" si="195"/>
        <v>*</v>
      </c>
      <c r="MO69" s="33" t="str">
        <f t="shared" si="196"/>
        <v>*</v>
      </c>
      <c r="MP69" s="20" t="str">
        <f t="shared" si="197"/>
        <v>*</v>
      </c>
      <c r="MQ69" s="33" t="str">
        <f t="shared" si="198"/>
        <v>*</v>
      </c>
      <c r="MR69" s="20" t="str">
        <f t="shared" si="199"/>
        <v>*</v>
      </c>
      <c r="MS69" s="33" t="str">
        <f t="shared" si="200"/>
        <v>*</v>
      </c>
      <c r="MT69" s="20" t="str">
        <f t="shared" si="201"/>
        <v>*</v>
      </c>
      <c r="MU69" s="33" t="str">
        <f t="shared" si="202"/>
        <v>*</v>
      </c>
      <c r="MV69" s="175" t="str">
        <f t="shared" si="203"/>
        <v>*</v>
      </c>
      <c r="MW69" s="176" t="str">
        <f t="shared" si="204"/>
        <v>*</v>
      </c>
      <c r="MX69" s="175" t="str">
        <f t="shared" si="205"/>
        <v>*</v>
      </c>
      <c r="MY69" s="176" t="str">
        <f t="shared" si="206"/>
        <v>*</v>
      </c>
      <c r="MZ69" s="175" t="str">
        <f t="shared" si="305"/>
        <v>*</v>
      </c>
      <c r="NA69" s="175" t="str">
        <f t="shared" si="306"/>
        <v>*</v>
      </c>
      <c r="NB69" s="175" t="str">
        <f t="shared" si="307"/>
        <v>*</v>
      </c>
      <c r="NC69" s="175" t="str">
        <f t="shared" si="308"/>
        <v>*</v>
      </c>
      <c r="ND69" s="176" t="str">
        <f t="shared" si="309"/>
        <v>*</v>
      </c>
      <c r="NE69" s="176" t="str">
        <f t="shared" si="310"/>
        <v>*</v>
      </c>
      <c r="NF69" s="176" t="str">
        <f t="shared" si="311"/>
        <v>*</v>
      </c>
      <c r="NG69" s="176" t="str">
        <f t="shared" si="312"/>
        <v>*</v>
      </c>
      <c r="NH69" s="175" t="str">
        <f t="shared" si="209"/>
        <v>*</v>
      </c>
      <c r="NI69" s="176" t="str">
        <f t="shared" si="210"/>
        <v>*</v>
      </c>
      <c r="NJ69" s="175" t="str">
        <f t="shared" si="211"/>
        <v>*</v>
      </c>
      <c r="NK69" s="176" t="str">
        <f t="shared" si="212"/>
        <v>*</v>
      </c>
      <c r="NL69" s="175" t="str">
        <f t="shared" si="213"/>
        <v>*</v>
      </c>
      <c r="NM69" s="176" t="str">
        <f t="shared" si="214"/>
        <v>*</v>
      </c>
      <c r="NN69" s="175" t="str">
        <f t="shared" si="215"/>
        <v>*</v>
      </c>
      <c r="NO69" s="176" t="str">
        <f t="shared" si="216"/>
        <v>*</v>
      </c>
      <c r="NP69" s="175" t="str">
        <f t="shared" si="217"/>
        <v>*</v>
      </c>
      <c r="NQ69" s="176" t="str">
        <f t="shared" si="218"/>
        <v>*</v>
      </c>
      <c r="NR69" s="175" t="str">
        <f t="shared" si="219"/>
        <v>*</v>
      </c>
      <c r="NS69" s="176" t="str">
        <f t="shared" si="220"/>
        <v>*</v>
      </c>
      <c r="NT69" s="175" t="str">
        <f t="shared" si="221"/>
        <v>*</v>
      </c>
      <c r="NU69" s="176" t="str">
        <f t="shared" si="222"/>
        <v>*</v>
      </c>
      <c r="NV69" s="175" t="str">
        <f t="shared" si="223"/>
        <v>*</v>
      </c>
      <c r="NW69" s="176" t="str">
        <f t="shared" si="224"/>
        <v>*</v>
      </c>
      <c r="NX69" s="175" t="str">
        <f t="shared" si="225"/>
        <v>*</v>
      </c>
      <c r="NY69" s="176" t="str">
        <f t="shared" si="226"/>
        <v>*</v>
      </c>
      <c r="NZ69" s="175" t="str">
        <f t="shared" si="227"/>
        <v>*</v>
      </c>
      <c r="OA69" s="176" t="str">
        <f t="shared" si="228"/>
        <v>*</v>
      </c>
      <c r="OB69" s="175" t="str">
        <f t="shared" si="229"/>
        <v>محبوبی-</v>
      </c>
      <c r="OC69" s="175" t="str">
        <f t="shared" si="313"/>
        <v>*</v>
      </c>
      <c r="OD69" s="175" t="str">
        <f t="shared" si="230"/>
        <v>*</v>
      </c>
      <c r="OE69" s="175" t="str">
        <f t="shared" si="231"/>
        <v>*</v>
      </c>
      <c r="OF69" s="175" t="str">
        <f t="shared" si="232"/>
        <v>*</v>
      </c>
      <c r="OG69" s="176" t="str">
        <f t="shared" si="233"/>
        <v>*</v>
      </c>
      <c r="OH69" s="175" t="str">
        <f t="shared" si="234"/>
        <v>*</v>
      </c>
      <c r="OI69" s="176" t="str">
        <f t="shared" si="235"/>
        <v>*</v>
      </c>
      <c r="OJ69" s="175" t="str">
        <f t="shared" si="236"/>
        <v>*</v>
      </c>
      <c r="OK69" s="176" t="str">
        <f t="shared" si="314"/>
        <v>*</v>
      </c>
      <c r="OL69" s="175" t="str">
        <f t="shared" si="315"/>
        <v>*</v>
      </c>
      <c r="OM69" s="176" t="str">
        <f t="shared" si="316"/>
        <v>*</v>
      </c>
      <c r="ON69" s="175" t="str">
        <f t="shared" si="317"/>
        <v>*</v>
      </c>
      <c r="OO69" s="176" t="str">
        <f t="shared" si="318"/>
        <v>*</v>
      </c>
      <c r="OP69" s="175" t="str">
        <f t="shared" si="319"/>
        <v>*</v>
      </c>
      <c r="OQ69" s="176" t="str">
        <f t="shared" si="320"/>
        <v>*</v>
      </c>
      <c r="OR69" s="29">
        <f t="shared" si="239"/>
        <v>29</v>
      </c>
      <c r="OS69" s="30" t="str">
        <f t="shared" si="329"/>
        <v>یکشنبه</v>
      </c>
      <c r="OT69" s="20" t="str">
        <f t="shared" si="321"/>
        <v>*</v>
      </c>
      <c r="OU69" s="20" t="str">
        <f t="shared" si="322"/>
        <v>*</v>
      </c>
      <c r="OV69" s="20" t="str">
        <f t="shared" si="323"/>
        <v>*</v>
      </c>
      <c r="OW69" s="20" t="str">
        <f t="shared" si="324"/>
        <v>*</v>
      </c>
      <c r="OX69" s="20" t="str">
        <f t="shared" si="325"/>
        <v>*</v>
      </c>
      <c r="OY69" s="20" t="str">
        <f t="shared" si="328"/>
        <v>*</v>
      </c>
      <c r="OZ69" s="20" t="str">
        <f t="shared" si="326"/>
        <v>*</v>
      </c>
      <c r="PA69" s="20" t="str">
        <f t="shared" si="327"/>
        <v>حیدری-</v>
      </c>
      <c r="PB69" s="20" t="str">
        <f t="shared" si="242"/>
        <v>*</v>
      </c>
      <c r="PC69" s="33" t="str">
        <f t="shared" si="243"/>
        <v>*</v>
      </c>
      <c r="PD69" s="20" t="str">
        <f t="shared" si="244"/>
        <v>*</v>
      </c>
      <c r="PE69" s="33" t="str">
        <f t="shared" si="245"/>
        <v>*</v>
      </c>
      <c r="PF69" s="20" t="str">
        <f t="shared" si="246"/>
        <v>*</v>
      </c>
      <c r="PG69" s="33" t="str">
        <f t="shared" si="247"/>
        <v>*</v>
      </c>
      <c r="PH69" s="20" t="str">
        <f t="shared" si="248"/>
        <v>*</v>
      </c>
      <c r="PI69" s="33" t="str">
        <f t="shared" si="249"/>
        <v>*</v>
      </c>
      <c r="PJ69" s="20" t="str">
        <f t="shared" si="250"/>
        <v>*</v>
      </c>
      <c r="PK69" s="33" t="str">
        <f t="shared" si="251"/>
        <v>*</v>
      </c>
      <c r="PL69" s="20" t="str">
        <f t="shared" si="252"/>
        <v>*</v>
      </c>
      <c r="PM69" s="33" t="str">
        <f t="shared" si="253"/>
        <v>*</v>
      </c>
      <c r="PN69" s="20" t="str">
        <f t="shared" si="254"/>
        <v>*</v>
      </c>
      <c r="PO69" s="33" t="str">
        <f t="shared" si="255"/>
        <v>*</v>
      </c>
      <c r="PP69" s="20" t="str">
        <f t="shared" si="256"/>
        <v>*</v>
      </c>
      <c r="PQ69" s="33" t="str">
        <f t="shared" si="257"/>
        <v>*</v>
      </c>
      <c r="PR69" s="20" t="str">
        <f t="shared" si="258"/>
        <v>*</v>
      </c>
      <c r="PS69" s="33" t="str">
        <f t="shared" si="259"/>
        <v>*</v>
      </c>
      <c r="PT69" s="20" t="str">
        <f t="shared" si="260"/>
        <v>*</v>
      </c>
      <c r="PU69" s="33" t="str">
        <f t="shared" si="261"/>
        <v>*</v>
      </c>
      <c r="PV69" s="20" t="str">
        <f t="shared" si="262"/>
        <v>*</v>
      </c>
      <c r="PW69" s="33" t="str">
        <f t="shared" si="263"/>
        <v>*</v>
      </c>
      <c r="PX69" s="20" t="str">
        <f t="shared" si="264"/>
        <v>*</v>
      </c>
      <c r="PY69" s="33" t="str">
        <f t="shared" si="265"/>
        <v>*</v>
      </c>
      <c r="PZ69" s="20" t="str">
        <f t="shared" si="266"/>
        <v>*</v>
      </c>
      <c r="QA69" s="33" t="str">
        <f t="shared" si="267"/>
        <v>*</v>
      </c>
      <c r="QB69" s="20" t="str">
        <f t="shared" si="268"/>
        <v>*</v>
      </c>
      <c r="QC69" s="33" t="str">
        <f t="shared" si="269"/>
        <v>*</v>
      </c>
      <c r="QD69" s="20" t="str">
        <f t="shared" si="270"/>
        <v>*</v>
      </c>
      <c r="QE69" s="33" t="str">
        <f t="shared" si="271"/>
        <v>*</v>
      </c>
      <c r="QF69" s="20" t="str">
        <f t="shared" si="272"/>
        <v>*</v>
      </c>
      <c r="QG69" s="33" t="str">
        <f t="shared" si="273"/>
        <v>*</v>
      </c>
      <c r="QH69" s="20" t="str">
        <f t="shared" si="274"/>
        <v>*</v>
      </c>
      <c r="QI69" s="33" t="str">
        <f t="shared" si="275"/>
        <v>*</v>
      </c>
      <c r="QJ69" s="20" t="str">
        <f t="shared" si="276"/>
        <v>نجفی-</v>
      </c>
      <c r="QK69" s="33" t="str">
        <f t="shared" si="277"/>
        <v>*</v>
      </c>
      <c r="QL69" s="20" t="str">
        <f t="shared" si="278"/>
        <v>*</v>
      </c>
      <c r="QM69" s="33" t="str">
        <f t="shared" si="279"/>
        <v>*</v>
      </c>
      <c r="QN69" s="20" t="str">
        <f t="shared" si="280"/>
        <v>*</v>
      </c>
      <c r="QO69" s="33" t="str">
        <f t="shared" si="281"/>
        <v>*</v>
      </c>
      <c r="QP69" s="20" t="str">
        <f t="shared" si="282"/>
        <v>*</v>
      </c>
      <c r="QQ69" s="33" t="str">
        <f t="shared" si="283"/>
        <v>*</v>
      </c>
      <c r="QR69" s="20" t="str">
        <f t="shared" si="284"/>
        <v>*</v>
      </c>
      <c r="QS69" s="33" t="str">
        <f t="shared" si="285"/>
        <v>*</v>
      </c>
      <c r="QT69" s="20" t="str">
        <f t="shared" si="286"/>
        <v>*</v>
      </c>
      <c r="QU69" s="33" t="str">
        <f t="shared" si="287"/>
        <v>*</v>
      </c>
      <c r="QV69" s="20" t="str">
        <f t="shared" si="334"/>
        <v>*</v>
      </c>
      <c r="QW69" s="33" t="str">
        <f t="shared" si="334"/>
        <v>*</v>
      </c>
      <c r="QX69" s="21" t="str">
        <f t="shared" si="290"/>
        <v>*</v>
      </c>
      <c r="QY69" s="21" t="str">
        <f t="shared" si="291"/>
        <v>*</v>
      </c>
      <c r="QZ69" s="20" t="str">
        <f t="shared" si="292"/>
        <v>*</v>
      </c>
      <c r="RA69" s="33" t="str">
        <f t="shared" si="293"/>
        <v>*</v>
      </c>
      <c r="RB69" s="33"/>
      <c r="RC69" s="7"/>
      <c r="RD69" s="337">
        <f t="shared" si="294"/>
        <v>29</v>
      </c>
      <c r="RE69" s="30" t="str">
        <f t="shared" si="330"/>
        <v>یکشنبه</v>
      </c>
      <c r="RF69" s="63" t="s">
        <v>33</v>
      </c>
      <c r="RG69" s="118" t="str">
        <f t="shared" si="295"/>
        <v>*حا ج محمدی- ******خوشروزاده- *****گذشتی- *حبیبی - *************کاظمی-****************محبوبی-*********</v>
      </c>
      <c r="RH69" s="119"/>
      <c r="RI69" s="120">
        <v>29</v>
      </c>
      <c r="RJ69" s="121" t="str">
        <f t="shared" si="296"/>
        <v>****************حبیبی -***********************************حیدری-****</v>
      </c>
      <c r="RK69" s="104"/>
      <c r="RL69" s="337">
        <v>29</v>
      </c>
      <c r="RM69" s="29">
        <f t="shared" si="297"/>
        <v>29</v>
      </c>
      <c r="RN69" s="30" t="str">
        <f t="shared" si="331"/>
        <v>یکشنبه</v>
      </c>
      <c r="RO69" s="729" t="str">
        <f t="shared" si="298"/>
        <v>**********************************نجفی-**</v>
      </c>
      <c r="RP69" s="731"/>
      <c r="RQ69" s="64" t="s">
        <v>34</v>
      </c>
      <c r="RR69" s="729" t="str">
        <f t="shared" si="299"/>
        <v>**************************************</v>
      </c>
      <c r="RS69" s="730"/>
      <c r="RT69" s="1"/>
      <c r="RU69" s="1"/>
      <c r="RV69" s="29">
        <f t="shared" si="300"/>
        <v>29</v>
      </c>
      <c r="RW69" s="30" t="str">
        <f t="shared" si="301"/>
        <v>یکشنبه</v>
      </c>
      <c r="RX69" s="764" t="str">
        <f t="shared" si="302"/>
        <v>******************************نجفی-********</v>
      </c>
      <c r="RY69" s="731"/>
      <c r="RZ69" s="64"/>
      <c r="SA69" s="729" t="str">
        <f t="shared" si="303"/>
        <v>***حیدری-*******************************</v>
      </c>
      <c r="SB69" s="730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</row>
    <row r="70" spans="1:570" s="2" customFormat="1" ht="71.25" customHeight="1" thickTop="1" thickBot="1">
      <c r="A70" s="550" t="s">
        <v>291</v>
      </c>
      <c r="B70" s="552" t="s">
        <v>147</v>
      </c>
      <c r="C70" s="474" t="s">
        <v>128</v>
      </c>
      <c r="D70" s="475" t="s">
        <v>154</v>
      </c>
      <c r="E70" s="535"/>
      <c r="F70" s="338" t="s">
        <v>293</v>
      </c>
      <c r="G70" s="339" t="s">
        <v>28</v>
      </c>
      <c r="H70" s="564" t="s">
        <v>294</v>
      </c>
      <c r="I70" s="565"/>
      <c r="J70" s="481" t="s">
        <v>343</v>
      </c>
      <c r="K70" s="558" t="s">
        <v>225</v>
      </c>
      <c r="L70" s="559"/>
      <c r="M70" s="481"/>
      <c r="N70" s="381" t="s">
        <v>191</v>
      </c>
      <c r="O70" s="481" t="s">
        <v>132</v>
      </c>
      <c r="P70" s="381" t="s">
        <v>192</v>
      </c>
      <c r="Q70" s="479" t="s">
        <v>168</v>
      </c>
      <c r="R70" s="480" t="s">
        <v>163</v>
      </c>
      <c r="S70" s="299"/>
      <c r="T70" s="299"/>
      <c r="U70" s="484"/>
      <c r="V70" s="381" t="s">
        <v>131</v>
      </c>
      <c r="W70" s="300"/>
      <c r="X70" s="301"/>
      <c r="Y70" s="382" t="s">
        <v>199</v>
      </c>
      <c r="Z70" s="299" t="s">
        <v>304</v>
      </c>
      <c r="AA70" s="383"/>
      <c r="AB70" s="384"/>
      <c r="AC70" s="343" t="s">
        <v>214</v>
      </c>
      <c r="AD70" s="612" t="str">
        <f>RI84</f>
        <v>*****************</v>
      </c>
      <c r="AE70" s="607"/>
      <c r="AF70" s="607"/>
      <c r="AG70" s="607"/>
      <c r="AH70" s="607"/>
      <c r="AI70" s="607"/>
      <c r="AJ70" s="607"/>
      <c r="AK70" s="607"/>
      <c r="AL70" s="613"/>
      <c r="AM70" s="344" t="s">
        <v>211</v>
      </c>
      <c r="AN70" s="607" t="str">
        <f>RI120</f>
        <v>*******************</v>
      </c>
      <c r="AO70" s="607"/>
      <c r="AP70" s="607"/>
      <c r="AQ70" s="607"/>
      <c r="AR70" s="608"/>
      <c r="AS70" s="617"/>
      <c r="AT70" s="618"/>
      <c r="AU70" s="618"/>
      <c r="AV70" s="618"/>
      <c r="AW70" s="618"/>
      <c r="AX70" s="619"/>
      <c r="AY70" s="1"/>
      <c r="AZ70" s="1"/>
      <c r="BA70" s="1"/>
      <c r="BB70" s="29">
        <f t="shared" si="304"/>
        <v>30</v>
      </c>
      <c r="BC70" s="159" t="s">
        <v>298</v>
      </c>
      <c r="BD70" s="515" t="s">
        <v>32</v>
      </c>
      <c r="BE70" s="516" t="s">
        <v>32</v>
      </c>
      <c r="BF70" s="515" t="s">
        <v>32</v>
      </c>
      <c r="BG70" s="516" t="s">
        <v>32</v>
      </c>
      <c r="BH70" s="515" t="s">
        <v>32</v>
      </c>
      <c r="BI70" s="516" t="s">
        <v>32</v>
      </c>
      <c r="BJ70" s="515" t="s">
        <v>32</v>
      </c>
      <c r="BK70" s="516" t="s">
        <v>32</v>
      </c>
      <c r="BL70" s="515" t="s">
        <v>32</v>
      </c>
      <c r="BM70" s="516" t="s">
        <v>32</v>
      </c>
      <c r="BN70" s="515" t="s">
        <v>32</v>
      </c>
      <c r="BO70" s="516" t="s">
        <v>32</v>
      </c>
      <c r="BP70" s="515" t="s">
        <v>32</v>
      </c>
      <c r="BQ70" s="516" t="s">
        <v>32</v>
      </c>
      <c r="BR70" s="515" t="s">
        <v>32</v>
      </c>
      <c r="BS70" s="516" t="s">
        <v>32</v>
      </c>
      <c r="BT70" s="515">
        <v>1</v>
      </c>
      <c r="BU70" s="516" t="s">
        <v>32</v>
      </c>
      <c r="BV70" s="515" t="s">
        <v>32</v>
      </c>
      <c r="BW70" s="516" t="s">
        <v>32</v>
      </c>
      <c r="BX70" s="515" t="s">
        <v>32</v>
      </c>
      <c r="BY70" s="516" t="s">
        <v>32</v>
      </c>
      <c r="BZ70" s="515" t="s">
        <v>32</v>
      </c>
      <c r="CA70" s="516" t="s">
        <v>32</v>
      </c>
      <c r="CB70" s="515" t="s">
        <v>32</v>
      </c>
      <c r="CC70" s="516" t="s">
        <v>32</v>
      </c>
      <c r="CD70" s="515" t="s">
        <v>32</v>
      </c>
      <c r="CE70" s="516" t="s">
        <v>32</v>
      </c>
      <c r="CF70" s="515" t="s">
        <v>32</v>
      </c>
      <c r="CG70" s="516" t="s">
        <v>32</v>
      </c>
      <c r="CH70" s="515" t="s">
        <v>32</v>
      </c>
      <c r="CI70" s="516" t="s">
        <v>32</v>
      </c>
      <c r="CJ70" s="515" t="s">
        <v>32</v>
      </c>
      <c r="CK70" s="516" t="s">
        <v>32</v>
      </c>
      <c r="CL70" s="515" t="s">
        <v>32</v>
      </c>
      <c r="CM70" s="516" t="s">
        <v>32</v>
      </c>
      <c r="CN70" s="515" t="s">
        <v>32</v>
      </c>
      <c r="CO70" s="516" t="s">
        <v>32</v>
      </c>
      <c r="CP70" s="515" t="s">
        <v>32</v>
      </c>
      <c r="CQ70" s="516" t="s">
        <v>32</v>
      </c>
      <c r="CR70" s="515" t="s">
        <v>32</v>
      </c>
      <c r="CS70" s="516" t="s">
        <v>32</v>
      </c>
      <c r="CT70" s="515" t="s">
        <v>32</v>
      </c>
      <c r="CU70" s="516" t="s">
        <v>32</v>
      </c>
      <c r="CV70" s="515" t="s">
        <v>32</v>
      </c>
      <c r="CW70" s="516" t="s">
        <v>32</v>
      </c>
      <c r="CX70" s="515" t="s">
        <v>32</v>
      </c>
      <c r="CY70" s="516" t="s">
        <v>32</v>
      </c>
      <c r="CZ70" s="515" t="s">
        <v>32</v>
      </c>
      <c r="DA70" s="516" t="s">
        <v>32</v>
      </c>
      <c r="DB70" s="515" t="s">
        <v>32</v>
      </c>
      <c r="DC70" s="516" t="s">
        <v>32</v>
      </c>
      <c r="DD70" s="515" t="s">
        <v>32</v>
      </c>
      <c r="DE70" s="516" t="s">
        <v>32</v>
      </c>
      <c r="DF70" s="515" t="s">
        <v>32</v>
      </c>
      <c r="DG70" s="516" t="s">
        <v>32</v>
      </c>
      <c r="DH70" s="515" t="s">
        <v>32</v>
      </c>
      <c r="DI70" s="516" t="s">
        <v>32</v>
      </c>
      <c r="DJ70" s="515" t="s">
        <v>32</v>
      </c>
      <c r="DK70" s="516" t="s">
        <v>32</v>
      </c>
      <c r="DL70" s="515" t="s">
        <v>32</v>
      </c>
      <c r="DM70" s="516" t="s">
        <v>32</v>
      </c>
      <c r="DN70" s="515" t="s">
        <v>32</v>
      </c>
      <c r="DO70" s="516" t="s">
        <v>32</v>
      </c>
      <c r="DP70" s="515" t="s">
        <v>32</v>
      </c>
      <c r="DQ70" s="516" t="s">
        <v>32</v>
      </c>
      <c r="DR70" s="515" t="s">
        <v>32</v>
      </c>
      <c r="DS70" s="516" t="s">
        <v>32</v>
      </c>
      <c r="DT70" s="515" t="s">
        <v>32</v>
      </c>
      <c r="DU70" s="516" t="s">
        <v>32</v>
      </c>
      <c r="DV70" s="515" t="s">
        <v>32</v>
      </c>
      <c r="DW70" s="516" t="s">
        <v>32</v>
      </c>
      <c r="DX70" s="515" t="s">
        <v>32</v>
      </c>
      <c r="DY70" s="516" t="s">
        <v>32</v>
      </c>
      <c r="DZ70" s="515">
        <v>1</v>
      </c>
      <c r="EA70" s="516" t="s">
        <v>32</v>
      </c>
      <c r="EB70" s="515" t="s">
        <v>32</v>
      </c>
      <c r="EC70" s="516" t="s">
        <v>32</v>
      </c>
      <c r="ED70" s="515" t="s">
        <v>32</v>
      </c>
      <c r="EE70" s="516" t="s">
        <v>32</v>
      </c>
      <c r="EF70" s="515" t="s">
        <v>32</v>
      </c>
      <c r="EG70" s="516" t="s">
        <v>32</v>
      </c>
      <c r="EH70" s="515" t="s">
        <v>32</v>
      </c>
      <c r="EI70" s="516" t="s">
        <v>32</v>
      </c>
      <c r="EJ70" s="515" t="s">
        <v>32</v>
      </c>
      <c r="EK70" s="516" t="s">
        <v>32</v>
      </c>
      <c r="EL70" s="515" t="s">
        <v>32</v>
      </c>
      <c r="EM70" s="516" t="s">
        <v>32</v>
      </c>
      <c r="EN70" s="515" t="s">
        <v>32</v>
      </c>
      <c r="EO70" s="516" t="s">
        <v>32</v>
      </c>
      <c r="EP70" s="515" t="s">
        <v>32</v>
      </c>
      <c r="EQ70" s="516" t="s">
        <v>32</v>
      </c>
      <c r="ER70" s="515" t="s">
        <v>32</v>
      </c>
      <c r="ES70" s="516" t="s">
        <v>32</v>
      </c>
      <c r="ET70" s="515" t="s">
        <v>32</v>
      </c>
      <c r="EU70" s="516" t="s">
        <v>32</v>
      </c>
      <c r="EV70" s="515" t="s">
        <v>32</v>
      </c>
      <c r="EW70" s="516" t="s">
        <v>32</v>
      </c>
      <c r="EX70" s="515" t="s">
        <v>32</v>
      </c>
      <c r="EY70" s="516" t="s">
        <v>32</v>
      </c>
      <c r="EZ70" s="515" t="s">
        <v>32</v>
      </c>
      <c r="FA70" s="516" t="s">
        <v>32</v>
      </c>
      <c r="FB70" s="515" t="s">
        <v>32</v>
      </c>
      <c r="FC70" s="516" t="s">
        <v>32</v>
      </c>
      <c r="FD70" s="515" t="s">
        <v>32</v>
      </c>
      <c r="FE70" s="516" t="s">
        <v>32</v>
      </c>
      <c r="FF70" s="515" t="s">
        <v>32</v>
      </c>
      <c r="FG70" s="516" t="s">
        <v>32</v>
      </c>
      <c r="FH70" s="515" t="s">
        <v>32</v>
      </c>
      <c r="FI70" s="516" t="s">
        <v>32</v>
      </c>
      <c r="FJ70" s="515" t="s">
        <v>32</v>
      </c>
      <c r="FK70" s="516" t="s">
        <v>32</v>
      </c>
      <c r="FL70" s="515" t="s">
        <v>32</v>
      </c>
      <c r="FM70" s="516" t="s">
        <v>32</v>
      </c>
      <c r="FN70" s="515" t="s">
        <v>32</v>
      </c>
      <c r="FO70" s="516" t="s">
        <v>32</v>
      </c>
      <c r="FP70" s="515" t="s">
        <v>32</v>
      </c>
      <c r="FQ70" s="516" t="s">
        <v>32</v>
      </c>
      <c r="FR70" s="515" t="s">
        <v>32</v>
      </c>
      <c r="FS70" s="516" t="s">
        <v>32</v>
      </c>
      <c r="FT70" s="515" t="s">
        <v>32</v>
      </c>
      <c r="FU70" s="516" t="s">
        <v>32</v>
      </c>
      <c r="FV70" s="515" t="s">
        <v>32</v>
      </c>
      <c r="FW70" s="516" t="s">
        <v>32</v>
      </c>
      <c r="FX70" s="515" t="s">
        <v>32</v>
      </c>
      <c r="FY70" s="516" t="s">
        <v>32</v>
      </c>
      <c r="FZ70" s="554">
        <v>1</v>
      </c>
      <c r="GA70" s="516" t="s">
        <v>32</v>
      </c>
      <c r="GB70" s="515" t="s">
        <v>32</v>
      </c>
      <c r="GC70" s="516" t="s">
        <v>32</v>
      </c>
      <c r="GD70" s="515" t="s">
        <v>32</v>
      </c>
      <c r="GE70" s="516" t="s">
        <v>32</v>
      </c>
      <c r="GF70" s="515" t="s">
        <v>32</v>
      </c>
      <c r="GG70" s="516" t="s">
        <v>32</v>
      </c>
      <c r="GH70" s="515" t="s">
        <v>32</v>
      </c>
      <c r="GI70" s="516" t="s">
        <v>32</v>
      </c>
      <c r="GJ70" s="515" t="s">
        <v>32</v>
      </c>
      <c r="GK70" s="516" t="s">
        <v>32</v>
      </c>
      <c r="GL70" s="515" t="s">
        <v>32</v>
      </c>
      <c r="GM70" s="516" t="s">
        <v>32</v>
      </c>
      <c r="GN70" s="515" t="s">
        <v>32</v>
      </c>
      <c r="GO70" s="516" t="s">
        <v>32</v>
      </c>
      <c r="GP70" s="515" t="s">
        <v>32</v>
      </c>
      <c r="GQ70" s="516" t="s">
        <v>32</v>
      </c>
      <c r="GR70" s="515" t="s">
        <v>32</v>
      </c>
      <c r="GS70" s="516" t="s">
        <v>32</v>
      </c>
      <c r="GT70" s="515" t="s">
        <v>32</v>
      </c>
      <c r="GU70" s="516" t="s">
        <v>32</v>
      </c>
      <c r="GV70" s="515" t="s">
        <v>32</v>
      </c>
      <c r="GW70" s="516" t="s">
        <v>32</v>
      </c>
      <c r="GX70" s="515" t="s">
        <v>32</v>
      </c>
      <c r="GY70" s="516" t="s">
        <v>32</v>
      </c>
      <c r="GZ70" s="515" t="s">
        <v>32</v>
      </c>
      <c r="HA70" s="516" t="s">
        <v>32</v>
      </c>
      <c r="HB70" s="515" t="s">
        <v>32</v>
      </c>
      <c r="HC70" s="516" t="s">
        <v>32</v>
      </c>
      <c r="HD70" s="515" t="s">
        <v>32</v>
      </c>
      <c r="HE70" s="516" t="s">
        <v>32</v>
      </c>
      <c r="HF70" s="515" t="s">
        <v>32</v>
      </c>
      <c r="HG70" s="516" t="s">
        <v>32</v>
      </c>
      <c r="HH70" s="515" t="s">
        <v>32</v>
      </c>
      <c r="HI70" s="516" t="s">
        <v>32</v>
      </c>
      <c r="HJ70" s="515" t="s">
        <v>32</v>
      </c>
      <c r="HK70" s="516" t="s">
        <v>32</v>
      </c>
      <c r="HL70" s="515" t="s">
        <v>32</v>
      </c>
      <c r="HM70" s="516" t="s">
        <v>32</v>
      </c>
      <c r="HN70" s="515" t="s">
        <v>32</v>
      </c>
      <c r="HO70" s="516" t="s">
        <v>32</v>
      </c>
      <c r="HP70" s="515" t="s">
        <v>32</v>
      </c>
      <c r="HQ70" s="516" t="s">
        <v>32</v>
      </c>
      <c r="HR70" s="515" t="s">
        <v>32</v>
      </c>
      <c r="HS70" s="516" t="s">
        <v>32</v>
      </c>
      <c r="HT70" s="515" t="s">
        <v>32</v>
      </c>
      <c r="HU70" s="516" t="s">
        <v>32</v>
      </c>
      <c r="HV70" s="515" t="s">
        <v>32</v>
      </c>
      <c r="HW70" s="516" t="s">
        <v>32</v>
      </c>
      <c r="HX70" s="515" t="s">
        <v>32</v>
      </c>
      <c r="HY70" s="516" t="s">
        <v>32</v>
      </c>
      <c r="HZ70" s="515" t="s">
        <v>32</v>
      </c>
      <c r="IA70" s="516" t="s">
        <v>32</v>
      </c>
      <c r="IB70" s="515" t="s">
        <v>32</v>
      </c>
      <c r="IC70" s="516" t="s">
        <v>32</v>
      </c>
      <c r="ID70" s="515" t="s">
        <v>32</v>
      </c>
      <c r="IE70" s="516" t="s">
        <v>32</v>
      </c>
      <c r="IF70" s="515" t="s">
        <v>32</v>
      </c>
      <c r="IG70" s="516" t="s">
        <v>32</v>
      </c>
      <c r="IH70" s="515" t="s">
        <v>32</v>
      </c>
      <c r="II70" s="516" t="s">
        <v>32</v>
      </c>
      <c r="IJ70" s="421" t="s">
        <v>32</v>
      </c>
      <c r="IK70" s="516" t="s">
        <v>32</v>
      </c>
      <c r="IL70" s="515" t="s">
        <v>32</v>
      </c>
      <c r="IM70" s="516" t="s">
        <v>32</v>
      </c>
      <c r="IN70" s="421" t="s">
        <v>32</v>
      </c>
      <c r="IO70" s="516" t="s">
        <v>32</v>
      </c>
      <c r="IP70" s="515" t="s">
        <v>32</v>
      </c>
      <c r="IQ70" s="516" t="s">
        <v>32</v>
      </c>
      <c r="IR70" s="515" t="s">
        <v>32</v>
      </c>
      <c r="IS70" s="516" t="s">
        <v>32</v>
      </c>
      <c r="IT70" s="515" t="s">
        <v>32</v>
      </c>
      <c r="IU70" s="516" t="s">
        <v>32</v>
      </c>
      <c r="IV70" s="515" t="s">
        <v>32</v>
      </c>
      <c r="IW70" s="516" t="s">
        <v>32</v>
      </c>
      <c r="IX70" s="515" t="s">
        <v>32</v>
      </c>
      <c r="IY70" s="516" t="s">
        <v>32</v>
      </c>
      <c r="IZ70" s="515" t="s">
        <v>32</v>
      </c>
      <c r="JA70" s="516" t="s">
        <v>32</v>
      </c>
      <c r="JB70" s="60"/>
      <c r="JC70" s="61"/>
      <c r="JD70" s="7"/>
      <c r="JE70" s="7"/>
      <c r="JF70" s="29">
        <f t="shared" si="110"/>
        <v>30</v>
      </c>
      <c r="JG70" s="159" t="s">
        <v>298</v>
      </c>
      <c r="JH70" s="32" t="str">
        <f t="shared" si="111"/>
        <v>*</v>
      </c>
      <c r="JI70" s="33" t="str">
        <f t="shared" si="112"/>
        <v>*</v>
      </c>
      <c r="JJ70" s="32" t="str">
        <f t="shared" si="113"/>
        <v>*</v>
      </c>
      <c r="JK70" s="33" t="str">
        <f t="shared" si="114"/>
        <v>*</v>
      </c>
      <c r="JL70" s="32" t="str">
        <f t="shared" si="115"/>
        <v>*</v>
      </c>
      <c r="JM70" s="33" t="str">
        <f t="shared" si="116"/>
        <v>*</v>
      </c>
      <c r="JN70" s="32" t="str">
        <f t="shared" si="117"/>
        <v>*</v>
      </c>
      <c r="JO70" s="33" t="str">
        <f t="shared" si="118"/>
        <v>*</v>
      </c>
      <c r="JP70" s="32" t="str">
        <f t="shared" si="119"/>
        <v>*</v>
      </c>
      <c r="JQ70" s="33" t="str">
        <f t="shared" si="120"/>
        <v>*</v>
      </c>
      <c r="JR70" s="32" t="str">
        <f t="shared" si="121"/>
        <v>*</v>
      </c>
      <c r="JS70" s="33" t="str">
        <f t="shared" si="122"/>
        <v>*</v>
      </c>
      <c r="JT70" s="32" t="str">
        <f t="shared" si="123"/>
        <v>*</v>
      </c>
      <c r="JU70" s="33" t="str">
        <f t="shared" si="124"/>
        <v>*</v>
      </c>
      <c r="JV70" s="32" t="str">
        <f t="shared" si="125"/>
        <v>*</v>
      </c>
      <c r="JW70" s="33" t="str">
        <f t="shared" si="126"/>
        <v>*</v>
      </c>
      <c r="JX70" s="32" t="str">
        <f t="shared" si="127"/>
        <v xml:space="preserve">خوشروزاده- </v>
      </c>
      <c r="JY70" s="33" t="str">
        <f t="shared" si="128"/>
        <v>*</v>
      </c>
      <c r="JZ70" s="32" t="str">
        <f t="shared" si="129"/>
        <v>*</v>
      </c>
      <c r="KA70" s="33" t="str">
        <f t="shared" si="130"/>
        <v>*</v>
      </c>
      <c r="KB70" s="32" t="str">
        <f t="shared" si="131"/>
        <v>*</v>
      </c>
      <c r="KC70" s="33" t="str">
        <f t="shared" si="132"/>
        <v>*</v>
      </c>
      <c r="KD70" s="32" t="str">
        <f t="shared" si="133"/>
        <v>*</v>
      </c>
      <c r="KE70" s="33" t="str">
        <f t="shared" si="134"/>
        <v>*</v>
      </c>
      <c r="KF70" s="32" t="str">
        <f t="shared" si="135"/>
        <v>*</v>
      </c>
      <c r="KG70" s="33" t="str">
        <f t="shared" si="136"/>
        <v>*</v>
      </c>
      <c r="KH70" s="32" t="str">
        <f t="shared" si="137"/>
        <v>*</v>
      </c>
      <c r="KI70" s="33" t="str">
        <f t="shared" si="138"/>
        <v>*</v>
      </c>
      <c r="KJ70" s="32" t="str">
        <f t="shared" si="139"/>
        <v>*</v>
      </c>
      <c r="KK70" s="33" t="str">
        <f t="shared" si="140"/>
        <v>*</v>
      </c>
      <c r="KL70" s="32" t="str">
        <f t="shared" si="141"/>
        <v>*</v>
      </c>
      <c r="KM70" s="33" t="str">
        <f t="shared" si="142"/>
        <v>*</v>
      </c>
      <c r="KN70" s="32" t="str">
        <f t="shared" si="143"/>
        <v>*</v>
      </c>
      <c r="KO70" s="33" t="str">
        <f t="shared" si="144"/>
        <v>*</v>
      </c>
      <c r="KP70" s="32" t="str">
        <f t="shared" si="145"/>
        <v>*</v>
      </c>
      <c r="KQ70" s="33" t="str">
        <f t="shared" si="146"/>
        <v>*</v>
      </c>
      <c r="KR70" s="32" t="str">
        <f t="shared" si="147"/>
        <v>*</v>
      </c>
      <c r="KS70" s="33" t="str">
        <f t="shared" si="148"/>
        <v>*</v>
      </c>
      <c r="KT70" s="32" t="str">
        <f t="shared" si="149"/>
        <v>*</v>
      </c>
      <c r="KU70" s="33" t="str">
        <f t="shared" si="150"/>
        <v>*</v>
      </c>
      <c r="KV70" s="32" t="str">
        <f t="shared" si="151"/>
        <v>*</v>
      </c>
      <c r="KW70" s="33" t="str">
        <f t="shared" si="152"/>
        <v>*</v>
      </c>
      <c r="KX70" s="32" t="str">
        <f t="shared" si="153"/>
        <v>*</v>
      </c>
      <c r="KY70" s="32" t="str">
        <f t="shared" si="154"/>
        <v>*</v>
      </c>
      <c r="KZ70" s="32" t="str">
        <f t="shared" si="155"/>
        <v>*</v>
      </c>
      <c r="LA70" s="32" t="str">
        <f t="shared" si="156"/>
        <v>*</v>
      </c>
      <c r="LB70" s="20" t="str">
        <f t="shared" si="157"/>
        <v>*</v>
      </c>
      <c r="LC70" s="33" t="str">
        <f t="shared" si="158"/>
        <v>*</v>
      </c>
      <c r="LD70" s="20" t="str">
        <f t="shared" si="159"/>
        <v>*</v>
      </c>
      <c r="LE70" s="33" t="str">
        <f t="shared" si="160"/>
        <v>*</v>
      </c>
      <c r="LF70" s="20" t="str">
        <f t="shared" si="161"/>
        <v>*</v>
      </c>
      <c r="LG70" s="20" t="str">
        <f t="shared" si="162"/>
        <v>*</v>
      </c>
      <c r="LH70" s="20" t="str">
        <f t="shared" si="163"/>
        <v>*</v>
      </c>
      <c r="LI70" s="33" t="str">
        <f t="shared" si="164"/>
        <v>*</v>
      </c>
      <c r="LJ70" s="20" t="str">
        <f t="shared" si="332"/>
        <v>*</v>
      </c>
      <c r="LK70" s="33" t="str">
        <f t="shared" si="333"/>
        <v>*</v>
      </c>
      <c r="LL70" s="20" t="str">
        <f t="shared" si="167"/>
        <v>*</v>
      </c>
      <c r="LM70" s="33" t="str">
        <f t="shared" si="168"/>
        <v>*</v>
      </c>
      <c r="LN70" s="20" t="str">
        <f t="shared" si="169"/>
        <v>*</v>
      </c>
      <c r="LO70" s="33" t="str">
        <f t="shared" si="170"/>
        <v>*</v>
      </c>
      <c r="LP70" s="20" t="str">
        <f t="shared" si="171"/>
        <v>*</v>
      </c>
      <c r="LQ70" s="20" t="str">
        <f t="shared" si="172"/>
        <v>*</v>
      </c>
      <c r="LR70" s="20" t="str">
        <f t="shared" si="173"/>
        <v>*</v>
      </c>
      <c r="LS70" s="20" t="str">
        <f t="shared" si="174"/>
        <v>*</v>
      </c>
      <c r="LT70" s="20" t="str">
        <f t="shared" si="175"/>
        <v>*</v>
      </c>
      <c r="LU70" s="20" t="str">
        <f t="shared" si="176"/>
        <v>*</v>
      </c>
      <c r="LV70" s="20" t="str">
        <f t="shared" si="177"/>
        <v>*</v>
      </c>
      <c r="LW70" s="20" t="str">
        <f t="shared" si="178"/>
        <v>*</v>
      </c>
      <c r="LX70" s="20" t="str">
        <f t="shared" si="179"/>
        <v>*</v>
      </c>
      <c r="LY70" s="20" t="str">
        <f t="shared" si="180"/>
        <v>*</v>
      </c>
      <c r="LZ70" s="20" t="str">
        <f t="shared" si="181"/>
        <v>*</v>
      </c>
      <c r="MA70" s="33" t="str">
        <f t="shared" si="182"/>
        <v>*</v>
      </c>
      <c r="MB70" s="20" t="str">
        <f t="shared" si="183"/>
        <v>کاظمی-</v>
      </c>
      <c r="MC70" s="33" t="str">
        <f t="shared" si="184"/>
        <v>*</v>
      </c>
      <c r="MD70" s="20" t="str">
        <f t="shared" si="185"/>
        <v>*</v>
      </c>
      <c r="ME70" s="33" t="str">
        <f t="shared" si="186"/>
        <v>*</v>
      </c>
      <c r="MF70" s="20" t="str">
        <f t="shared" si="187"/>
        <v>*</v>
      </c>
      <c r="MG70" s="33" t="str">
        <f t="shared" si="188"/>
        <v>*</v>
      </c>
      <c r="MH70" s="20" t="str">
        <f t="shared" si="189"/>
        <v>*</v>
      </c>
      <c r="MI70" s="33" t="str">
        <f t="shared" si="190"/>
        <v>*</v>
      </c>
      <c r="MJ70" s="20" t="str">
        <f t="shared" si="191"/>
        <v>*</v>
      </c>
      <c r="MK70" s="33" t="str">
        <f t="shared" si="192"/>
        <v>*</v>
      </c>
      <c r="ML70" s="20" t="str">
        <f t="shared" si="193"/>
        <v>*</v>
      </c>
      <c r="MM70" s="33" t="str">
        <f t="shared" si="194"/>
        <v>*</v>
      </c>
      <c r="MN70" s="20" t="str">
        <f t="shared" si="195"/>
        <v>*</v>
      </c>
      <c r="MO70" s="33" t="str">
        <f t="shared" si="196"/>
        <v>*</v>
      </c>
      <c r="MP70" s="20" t="str">
        <f t="shared" si="197"/>
        <v>*</v>
      </c>
      <c r="MQ70" s="33" t="str">
        <f t="shared" si="198"/>
        <v>*</v>
      </c>
      <c r="MR70" s="20" t="str">
        <f t="shared" si="199"/>
        <v>*</v>
      </c>
      <c r="MS70" s="33" t="str">
        <f t="shared" si="200"/>
        <v>*</v>
      </c>
      <c r="MT70" s="20" t="str">
        <f t="shared" si="201"/>
        <v>*</v>
      </c>
      <c r="MU70" s="33" t="str">
        <f t="shared" si="202"/>
        <v>*</v>
      </c>
      <c r="MV70" s="175" t="str">
        <f t="shared" si="203"/>
        <v>*</v>
      </c>
      <c r="MW70" s="176" t="str">
        <f t="shared" si="204"/>
        <v>*</v>
      </c>
      <c r="MX70" s="175" t="str">
        <f t="shared" si="205"/>
        <v>*</v>
      </c>
      <c r="MY70" s="176" t="str">
        <f t="shared" si="206"/>
        <v>*</v>
      </c>
      <c r="MZ70" s="175" t="str">
        <f t="shared" si="305"/>
        <v>*</v>
      </c>
      <c r="NA70" s="175" t="str">
        <f t="shared" si="306"/>
        <v>*</v>
      </c>
      <c r="NB70" s="175" t="str">
        <f t="shared" si="307"/>
        <v>*</v>
      </c>
      <c r="NC70" s="175" t="str">
        <f t="shared" si="308"/>
        <v>*</v>
      </c>
      <c r="ND70" s="176" t="str">
        <f t="shared" si="309"/>
        <v>*</v>
      </c>
      <c r="NE70" s="176" t="str">
        <f t="shared" si="310"/>
        <v>*</v>
      </c>
      <c r="NF70" s="176" t="str">
        <f t="shared" si="311"/>
        <v>*</v>
      </c>
      <c r="NG70" s="176" t="str">
        <f t="shared" si="312"/>
        <v>*</v>
      </c>
      <c r="NH70" s="175" t="str">
        <f t="shared" si="209"/>
        <v>*</v>
      </c>
      <c r="NI70" s="176" t="str">
        <f t="shared" si="210"/>
        <v>*</v>
      </c>
      <c r="NJ70" s="175" t="str">
        <f t="shared" si="211"/>
        <v>*</v>
      </c>
      <c r="NK70" s="176" t="str">
        <f t="shared" si="212"/>
        <v>*</v>
      </c>
      <c r="NL70" s="175" t="str">
        <f t="shared" si="213"/>
        <v>*</v>
      </c>
      <c r="NM70" s="176" t="str">
        <f t="shared" si="214"/>
        <v>*</v>
      </c>
      <c r="NN70" s="175" t="str">
        <f t="shared" si="215"/>
        <v>*</v>
      </c>
      <c r="NO70" s="176" t="str">
        <f t="shared" si="216"/>
        <v>*</v>
      </c>
      <c r="NP70" s="175" t="str">
        <f t="shared" si="217"/>
        <v>*</v>
      </c>
      <c r="NQ70" s="176" t="str">
        <f t="shared" si="218"/>
        <v>*</v>
      </c>
      <c r="NR70" s="175" t="str">
        <f t="shared" si="219"/>
        <v>*</v>
      </c>
      <c r="NS70" s="176" t="str">
        <f t="shared" si="220"/>
        <v>*</v>
      </c>
      <c r="NT70" s="175" t="str">
        <f t="shared" si="221"/>
        <v>*</v>
      </c>
      <c r="NU70" s="176" t="str">
        <f t="shared" si="222"/>
        <v>*</v>
      </c>
      <c r="NV70" s="175" t="str">
        <f t="shared" si="223"/>
        <v>*</v>
      </c>
      <c r="NW70" s="176" t="str">
        <f t="shared" si="224"/>
        <v>*</v>
      </c>
      <c r="NX70" s="175" t="str">
        <f t="shared" si="225"/>
        <v>*</v>
      </c>
      <c r="NY70" s="176" t="str">
        <f t="shared" si="226"/>
        <v>*</v>
      </c>
      <c r="NZ70" s="175" t="str">
        <f t="shared" si="227"/>
        <v>*</v>
      </c>
      <c r="OA70" s="176" t="str">
        <f t="shared" si="228"/>
        <v>*</v>
      </c>
      <c r="OB70" s="175" t="str">
        <f t="shared" si="229"/>
        <v>محبوبی-</v>
      </c>
      <c r="OC70" s="175" t="str">
        <f t="shared" si="313"/>
        <v>*</v>
      </c>
      <c r="OD70" s="175" t="str">
        <f t="shared" si="230"/>
        <v>*</v>
      </c>
      <c r="OE70" s="175" t="str">
        <f t="shared" si="231"/>
        <v>*</v>
      </c>
      <c r="OF70" s="175" t="str">
        <f t="shared" si="232"/>
        <v>*</v>
      </c>
      <c r="OG70" s="176" t="str">
        <f t="shared" si="233"/>
        <v>*</v>
      </c>
      <c r="OH70" s="175" t="str">
        <f t="shared" si="234"/>
        <v>*</v>
      </c>
      <c r="OI70" s="176" t="str">
        <f t="shared" si="235"/>
        <v>*</v>
      </c>
      <c r="OJ70" s="175" t="str">
        <f t="shared" si="236"/>
        <v>*</v>
      </c>
      <c r="OK70" s="176" t="str">
        <f t="shared" si="314"/>
        <v>*</v>
      </c>
      <c r="OL70" s="175" t="str">
        <f t="shared" si="315"/>
        <v>*</v>
      </c>
      <c r="OM70" s="176" t="str">
        <f t="shared" si="316"/>
        <v>*</v>
      </c>
      <c r="ON70" s="175" t="str">
        <f t="shared" si="317"/>
        <v>*</v>
      </c>
      <c r="OO70" s="176" t="str">
        <f t="shared" si="318"/>
        <v>*</v>
      </c>
      <c r="OP70" s="175" t="str">
        <f t="shared" si="319"/>
        <v>*</v>
      </c>
      <c r="OQ70" s="176" t="str">
        <f t="shared" si="320"/>
        <v>*</v>
      </c>
      <c r="OR70" s="29">
        <f t="shared" si="239"/>
        <v>30</v>
      </c>
      <c r="OS70" s="30" t="str">
        <f t="shared" si="329"/>
        <v>دوشنبه</v>
      </c>
      <c r="OT70" s="20" t="str">
        <f t="shared" si="321"/>
        <v>*</v>
      </c>
      <c r="OU70" s="20" t="str">
        <f t="shared" si="322"/>
        <v>*</v>
      </c>
      <c r="OV70" s="20" t="str">
        <f t="shared" si="323"/>
        <v>*</v>
      </c>
      <c r="OW70" s="20" t="str">
        <f t="shared" si="324"/>
        <v>*</v>
      </c>
      <c r="OX70" s="20" t="str">
        <f t="shared" si="325"/>
        <v>*</v>
      </c>
      <c r="OY70" s="20" t="str">
        <f t="shared" si="328"/>
        <v>*</v>
      </c>
      <c r="OZ70" s="20" t="str">
        <f t="shared" si="326"/>
        <v>*</v>
      </c>
      <c r="PA70" s="20" t="str">
        <f t="shared" si="327"/>
        <v>*</v>
      </c>
      <c r="PB70" s="20" t="str">
        <f t="shared" si="242"/>
        <v>*</v>
      </c>
      <c r="PC70" s="33" t="str">
        <f t="shared" si="243"/>
        <v>*</v>
      </c>
      <c r="PD70" s="20" t="str">
        <f t="shared" si="244"/>
        <v>*</v>
      </c>
      <c r="PE70" s="33" t="str">
        <f t="shared" si="245"/>
        <v>*</v>
      </c>
      <c r="PF70" s="20" t="str">
        <f t="shared" si="246"/>
        <v>*</v>
      </c>
      <c r="PG70" s="33" t="str">
        <f t="shared" si="247"/>
        <v>*</v>
      </c>
      <c r="PH70" s="20" t="str">
        <f t="shared" si="248"/>
        <v>*</v>
      </c>
      <c r="PI70" s="33" t="str">
        <f t="shared" si="249"/>
        <v>*</v>
      </c>
      <c r="PJ70" s="20" t="str">
        <f t="shared" si="250"/>
        <v>*</v>
      </c>
      <c r="PK70" s="33" t="str">
        <f t="shared" si="251"/>
        <v>*</v>
      </c>
      <c r="PL70" s="20" t="str">
        <f t="shared" si="252"/>
        <v>*</v>
      </c>
      <c r="PM70" s="33" t="str">
        <f t="shared" si="253"/>
        <v>*</v>
      </c>
      <c r="PN70" s="20" t="str">
        <f t="shared" si="254"/>
        <v>*</v>
      </c>
      <c r="PO70" s="33" t="str">
        <f t="shared" si="255"/>
        <v>*</v>
      </c>
      <c r="PP70" s="20" t="str">
        <f t="shared" si="256"/>
        <v>*</v>
      </c>
      <c r="PQ70" s="33" t="str">
        <f t="shared" si="257"/>
        <v>*</v>
      </c>
      <c r="PR70" s="20" t="str">
        <f t="shared" si="258"/>
        <v>*</v>
      </c>
      <c r="PS70" s="33" t="str">
        <f t="shared" si="259"/>
        <v>*</v>
      </c>
      <c r="PT70" s="20" t="str">
        <f t="shared" si="260"/>
        <v>*</v>
      </c>
      <c r="PU70" s="33" t="str">
        <f t="shared" si="261"/>
        <v>*</v>
      </c>
      <c r="PV70" s="20" t="str">
        <f t="shared" si="262"/>
        <v>*</v>
      </c>
      <c r="PW70" s="33" t="str">
        <f t="shared" si="263"/>
        <v>*</v>
      </c>
      <c r="PX70" s="20" t="str">
        <f t="shared" si="264"/>
        <v>*</v>
      </c>
      <c r="PY70" s="33" t="str">
        <f t="shared" si="265"/>
        <v>*</v>
      </c>
      <c r="PZ70" s="20" t="str">
        <f t="shared" si="266"/>
        <v>*</v>
      </c>
      <c r="QA70" s="33" t="str">
        <f t="shared" si="267"/>
        <v>*</v>
      </c>
      <c r="QB70" s="20" t="str">
        <f t="shared" si="268"/>
        <v>*</v>
      </c>
      <c r="QC70" s="33" t="str">
        <f t="shared" si="269"/>
        <v>*</v>
      </c>
      <c r="QD70" s="20" t="str">
        <f t="shared" si="270"/>
        <v>*</v>
      </c>
      <c r="QE70" s="33" t="str">
        <f t="shared" si="271"/>
        <v>*</v>
      </c>
      <c r="QF70" s="20" t="str">
        <f t="shared" si="272"/>
        <v>*</v>
      </c>
      <c r="QG70" s="33" t="str">
        <f t="shared" si="273"/>
        <v>*</v>
      </c>
      <c r="QH70" s="20" t="str">
        <f t="shared" si="274"/>
        <v>*</v>
      </c>
      <c r="QI70" s="33" t="str">
        <f t="shared" si="275"/>
        <v>*</v>
      </c>
      <c r="QJ70" s="20" t="str">
        <f t="shared" si="276"/>
        <v>*</v>
      </c>
      <c r="QK70" s="33" t="str">
        <f t="shared" si="277"/>
        <v>*</v>
      </c>
      <c r="QL70" s="20" t="str">
        <f t="shared" si="278"/>
        <v>*</v>
      </c>
      <c r="QM70" s="33" t="str">
        <f t="shared" si="279"/>
        <v>*</v>
      </c>
      <c r="QN70" s="20" t="str">
        <f t="shared" si="280"/>
        <v>*</v>
      </c>
      <c r="QO70" s="33" t="str">
        <f t="shared" si="281"/>
        <v>*</v>
      </c>
      <c r="QP70" s="20" t="str">
        <f t="shared" si="282"/>
        <v>*</v>
      </c>
      <c r="QQ70" s="33" t="str">
        <f t="shared" si="283"/>
        <v>*</v>
      </c>
      <c r="QR70" s="20" t="str">
        <f t="shared" si="284"/>
        <v>*</v>
      </c>
      <c r="QS70" s="33" t="str">
        <f t="shared" si="285"/>
        <v>*</v>
      </c>
      <c r="QT70" s="20" t="str">
        <f t="shared" si="286"/>
        <v>*</v>
      </c>
      <c r="QU70" s="33" t="str">
        <f t="shared" si="287"/>
        <v>*</v>
      </c>
      <c r="QV70" s="20" t="str">
        <f t="shared" si="334"/>
        <v>*</v>
      </c>
      <c r="QW70" s="33" t="str">
        <f t="shared" si="334"/>
        <v>*</v>
      </c>
      <c r="QX70" s="21" t="str">
        <f t="shared" si="290"/>
        <v>*</v>
      </c>
      <c r="QY70" s="21" t="str">
        <f t="shared" si="291"/>
        <v>*</v>
      </c>
      <c r="QZ70" s="20" t="str">
        <f t="shared" si="292"/>
        <v>*</v>
      </c>
      <c r="RA70" s="33" t="str">
        <f t="shared" si="293"/>
        <v>*</v>
      </c>
      <c r="RB70" s="33"/>
      <c r="RC70" s="7"/>
      <c r="RD70" s="337">
        <f t="shared" si="294"/>
        <v>30</v>
      </c>
      <c r="RE70" s="30" t="str">
        <f t="shared" si="330"/>
        <v>دوشنبه</v>
      </c>
      <c r="RF70" s="63" t="s">
        <v>33</v>
      </c>
      <c r="RG70" s="118" t="str">
        <f t="shared" si="295"/>
        <v>********خوشروزاده- *********************کاظمی-****************محبوبی-*********</v>
      </c>
      <c r="RH70" s="119"/>
      <c r="RI70" s="122">
        <v>30</v>
      </c>
      <c r="RJ70" s="121" t="str">
        <f t="shared" si="296"/>
        <v>*********************************************************</v>
      </c>
      <c r="RK70" s="104"/>
      <c r="RL70" s="337">
        <v>30</v>
      </c>
      <c r="RM70" s="29">
        <f t="shared" si="297"/>
        <v>30</v>
      </c>
      <c r="RN70" s="30" t="str">
        <f t="shared" si="331"/>
        <v>دوشنبه</v>
      </c>
      <c r="RO70" s="729" t="str">
        <f t="shared" si="298"/>
        <v>*************************************</v>
      </c>
      <c r="RP70" s="731"/>
      <c r="RQ70" s="64" t="s">
        <v>34</v>
      </c>
      <c r="RR70" s="729" t="str">
        <f t="shared" si="299"/>
        <v>**************************************</v>
      </c>
      <c r="RS70" s="730"/>
      <c r="RT70" s="1"/>
      <c r="RU70" s="1"/>
      <c r="RV70" s="29">
        <f t="shared" si="300"/>
        <v>30</v>
      </c>
      <c r="RW70" s="30" t="str">
        <f t="shared" si="301"/>
        <v>دوشنبه</v>
      </c>
      <c r="RX70" s="764" t="str">
        <f t="shared" si="302"/>
        <v>***************************************</v>
      </c>
      <c r="RY70" s="731"/>
      <c r="RZ70" s="64"/>
      <c r="SA70" s="729" t="str">
        <f t="shared" si="303"/>
        <v>***********************************</v>
      </c>
      <c r="SB70" s="730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</row>
    <row r="71" spans="1:570" s="2" customFormat="1" ht="71.25" customHeight="1" thickTop="1" thickBot="1">
      <c r="A71" s="385" t="s">
        <v>205</v>
      </c>
      <c r="B71" s="386"/>
      <c r="C71" s="387"/>
      <c r="D71" s="388"/>
      <c r="E71" s="318" t="s">
        <v>119</v>
      </c>
      <c r="F71" s="331" t="s">
        <v>156</v>
      </c>
      <c r="G71" s="572" t="s">
        <v>194</v>
      </c>
      <c r="H71" s="573"/>
      <c r="I71" s="573"/>
      <c r="J71" s="574"/>
      <c r="K71" s="583" t="s">
        <v>186</v>
      </c>
      <c r="L71" s="583"/>
      <c r="M71" s="583"/>
      <c r="N71" s="595" t="s">
        <v>195</v>
      </c>
      <c r="O71" s="595"/>
      <c r="P71" s="595"/>
      <c r="Q71" s="595" t="s">
        <v>196</v>
      </c>
      <c r="R71" s="595"/>
      <c r="S71" s="596"/>
      <c r="T71" s="592" t="s">
        <v>203</v>
      </c>
      <c r="U71" s="593"/>
      <c r="V71" s="593"/>
      <c r="W71" s="594"/>
      <c r="X71" s="589" t="s">
        <v>200</v>
      </c>
      <c r="Y71" s="590"/>
      <c r="Z71" s="590"/>
      <c r="AA71" s="590"/>
      <c r="AB71" s="591"/>
      <c r="AC71" s="603" t="str">
        <f>RO48</f>
        <v>**********************************نجفی-**</v>
      </c>
      <c r="AD71" s="603"/>
      <c r="AE71" s="603"/>
      <c r="AF71" s="603"/>
      <c r="AG71" s="603"/>
      <c r="AH71" s="603"/>
      <c r="AI71" s="604"/>
      <c r="AJ71" s="605"/>
      <c r="AK71" s="605"/>
      <c r="AL71" s="605"/>
      <c r="AM71" s="605"/>
      <c r="AN71" s="605"/>
      <c r="AO71" s="605"/>
      <c r="AP71" s="605"/>
      <c r="AQ71" s="605"/>
      <c r="AR71" s="606"/>
      <c r="AS71" s="617"/>
      <c r="AT71" s="618"/>
      <c r="AU71" s="618"/>
      <c r="AV71" s="618"/>
      <c r="AW71" s="618"/>
      <c r="AX71" s="619"/>
      <c r="AY71" s="1"/>
      <c r="AZ71" s="1"/>
      <c r="BA71" s="1"/>
      <c r="BB71" s="29">
        <f t="shared" si="304"/>
        <v>31</v>
      </c>
      <c r="BC71" s="30" t="str">
        <f t="shared" ref="BC71" si="335">BC32</f>
        <v>سه شنبه</v>
      </c>
      <c r="BD71" s="515" t="s">
        <v>32</v>
      </c>
      <c r="BE71" s="516" t="s">
        <v>32</v>
      </c>
      <c r="BF71" s="515" t="s">
        <v>32</v>
      </c>
      <c r="BG71" s="516" t="s">
        <v>32</v>
      </c>
      <c r="BH71" s="515" t="s">
        <v>32</v>
      </c>
      <c r="BI71" s="516" t="s">
        <v>32</v>
      </c>
      <c r="BJ71" s="515" t="s">
        <v>32</v>
      </c>
      <c r="BK71" s="516" t="s">
        <v>32</v>
      </c>
      <c r="BL71" s="515" t="s">
        <v>32</v>
      </c>
      <c r="BM71" s="516" t="s">
        <v>32</v>
      </c>
      <c r="BN71" s="515" t="s">
        <v>32</v>
      </c>
      <c r="BO71" s="516" t="s">
        <v>32</v>
      </c>
      <c r="BP71" s="515" t="s">
        <v>32</v>
      </c>
      <c r="BQ71" s="516" t="s">
        <v>32</v>
      </c>
      <c r="BR71" s="515" t="s">
        <v>32</v>
      </c>
      <c r="BS71" s="516" t="s">
        <v>32</v>
      </c>
      <c r="BT71" s="515" t="s">
        <v>32</v>
      </c>
      <c r="BU71" s="516" t="s">
        <v>32</v>
      </c>
      <c r="BV71" s="515" t="s">
        <v>32</v>
      </c>
      <c r="BW71" s="516" t="s">
        <v>32</v>
      </c>
      <c r="BX71" s="515" t="s">
        <v>32</v>
      </c>
      <c r="BY71" s="516" t="s">
        <v>32</v>
      </c>
      <c r="BZ71" s="515" t="s">
        <v>32</v>
      </c>
      <c r="CA71" s="516" t="s">
        <v>32</v>
      </c>
      <c r="CB71" s="515" t="s">
        <v>32</v>
      </c>
      <c r="CC71" s="516" t="s">
        <v>32</v>
      </c>
      <c r="CD71" s="515" t="s">
        <v>32</v>
      </c>
      <c r="CE71" s="516" t="s">
        <v>32</v>
      </c>
      <c r="CF71" s="515" t="s">
        <v>32</v>
      </c>
      <c r="CG71" s="516" t="s">
        <v>32</v>
      </c>
      <c r="CH71" s="515" t="s">
        <v>32</v>
      </c>
      <c r="CI71" s="516" t="s">
        <v>32</v>
      </c>
      <c r="CJ71" s="515" t="s">
        <v>32</v>
      </c>
      <c r="CK71" s="516" t="s">
        <v>32</v>
      </c>
      <c r="CL71" s="515" t="s">
        <v>32</v>
      </c>
      <c r="CM71" s="516" t="s">
        <v>32</v>
      </c>
      <c r="CN71" s="515" t="s">
        <v>32</v>
      </c>
      <c r="CO71" s="516" t="s">
        <v>32</v>
      </c>
      <c r="CP71" s="515" t="s">
        <v>32</v>
      </c>
      <c r="CQ71" s="516" t="s">
        <v>32</v>
      </c>
      <c r="CR71" s="515" t="s">
        <v>32</v>
      </c>
      <c r="CS71" s="516" t="s">
        <v>32</v>
      </c>
      <c r="CT71" s="515" t="s">
        <v>32</v>
      </c>
      <c r="CU71" s="516" t="s">
        <v>32</v>
      </c>
      <c r="CV71" s="515" t="s">
        <v>32</v>
      </c>
      <c r="CW71" s="516" t="s">
        <v>32</v>
      </c>
      <c r="CX71" s="515" t="s">
        <v>32</v>
      </c>
      <c r="CY71" s="516" t="s">
        <v>32</v>
      </c>
      <c r="CZ71" s="515" t="s">
        <v>32</v>
      </c>
      <c r="DA71" s="516" t="s">
        <v>32</v>
      </c>
      <c r="DB71" s="515" t="s">
        <v>32</v>
      </c>
      <c r="DC71" s="516" t="s">
        <v>32</v>
      </c>
      <c r="DD71" s="515" t="s">
        <v>32</v>
      </c>
      <c r="DE71" s="516" t="s">
        <v>32</v>
      </c>
      <c r="DF71" s="515" t="s">
        <v>32</v>
      </c>
      <c r="DG71" s="516" t="s">
        <v>32</v>
      </c>
      <c r="DH71" s="515" t="s">
        <v>32</v>
      </c>
      <c r="DI71" s="516" t="s">
        <v>32</v>
      </c>
      <c r="DJ71" s="515" t="s">
        <v>32</v>
      </c>
      <c r="DK71" s="516" t="s">
        <v>32</v>
      </c>
      <c r="DL71" s="515" t="s">
        <v>32</v>
      </c>
      <c r="DM71" s="516" t="s">
        <v>32</v>
      </c>
      <c r="DN71" s="515" t="s">
        <v>32</v>
      </c>
      <c r="DO71" s="516" t="s">
        <v>32</v>
      </c>
      <c r="DP71" s="515" t="s">
        <v>32</v>
      </c>
      <c r="DQ71" s="516" t="s">
        <v>32</v>
      </c>
      <c r="DR71" s="515" t="s">
        <v>32</v>
      </c>
      <c r="DS71" s="516" t="s">
        <v>32</v>
      </c>
      <c r="DT71" s="515" t="s">
        <v>32</v>
      </c>
      <c r="DU71" s="516" t="s">
        <v>32</v>
      </c>
      <c r="DV71" s="515" t="s">
        <v>32</v>
      </c>
      <c r="DW71" s="516" t="s">
        <v>32</v>
      </c>
      <c r="DX71" s="515" t="s">
        <v>32</v>
      </c>
      <c r="DY71" s="516" t="s">
        <v>32</v>
      </c>
      <c r="DZ71" s="515" t="s">
        <v>32</v>
      </c>
      <c r="EA71" s="516" t="s">
        <v>32</v>
      </c>
      <c r="EB71" s="515" t="s">
        <v>32</v>
      </c>
      <c r="EC71" s="516" t="s">
        <v>32</v>
      </c>
      <c r="ED71" s="515" t="s">
        <v>32</v>
      </c>
      <c r="EE71" s="516" t="s">
        <v>32</v>
      </c>
      <c r="EF71" s="515" t="s">
        <v>32</v>
      </c>
      <c r="EG71" s="516" t="s">
        <v>32</v>
      </c>
      <c r="EH71" s="515" t="s">
        <v>32</v>
      </c>
      <c r="EI71" s="516" t="s">
        <v>32</v>
      </c>
      <c r="EJ71" s="515" t="s">
        <v>32</v>
      </c>
      <c r="EK71" s="516" t="s">
        <v>32</v>
      </c>
      <c r="EL71" s="515" t="s">
        <v>32</v>
      </c>
      <c r="EM71" s="516" t="s">
        <v>32</v>
      </c>
      <c r="EN71" s="515" t="s">
        <v>32</v>
      </c>
      <c r="EO71" s="516" t="s">
        <v>32</v>
      </c>
      <c r="EP71" s="515" t="s">
        <v>32</v>
      </c>
      <c r="EQ71" s="516" t="s">
        <v>32</v>
      </c>
      <c r="ER71" s="515" t="s">
        <v>32</v>
      </c>
      <c r="ES71" s="516" t="s">
        <v>32</v>
      </c>
      <c r="ET71" s="515" t="s">
        <v>32</v>
      </c>
      <c r="EU71" s="516" t="s">
        <v>32</v>
      </c>
      <c r="EV71" s="515" t="s">
        <v>32</v>
      </c>
      <c r="EW71" s="516" t="s">
        <v>32</v>
      </c>
      <c r="EX71" s="515" t="s">
        <v>32</v>
      </c>
      <c r="EY71" s="516" t="s">
        <v>32</v>
      </c>
      <c r="EZ71" s="515" t="s">
        <v>32</v>
      </c>
      <c r="FA71" s="516" t="s">
        <v>32</v>
      </c>
      <c r="FB71" s="515" t="s">
        <v>32</v>
      </c>
      <c r="FC71" s="516" t="s">
        <v>32</v>
      </c>
      <c r="FD71" s="515" t="s">
        <v>32</v>
      </c>
      <c r="FE71" s="516" t="s">
        <v>32</v>
      </c>
      <c r="FF71" s="515" t="s">
        <v>32</v>
      </c>
      <c r="FG71" s="516" t="s">
        <v>32</v>
      </c>
      <c r="FH71" s="515" t="s">
        <v>32</v>
      </c>
      <c r="FI71" s="516" t="s">
        <v>32</v>
      </c>
      <c r="FJ71" s="515" t="s">
        <v>32</v>
      </c>
      <c r="FK71" s="516" t="s">
        <v>32</v>
      </c>
      <c r="FL71" s="515" t="s">
        <v>32</v>
      </c>
      <c r="FM71" s="516" t="s">
        <v>32</v>
      </c>
      <c r="FN71" s="515" t="s">
        <v>32</v>
      </c>
      <c r="FO71" s="516" t="s">
        <v>32</v>
      </c>
      <c r="FP71" s="515" t="s">
        <v>32</v>
      </c>
      <c r="FQ71" s="516" t="s">
        <v>32</v>
      </c>
      <c r="FR71" s="515" t="s">
        <v>32</v>
      </c>
      <c r="FS71" s="516" t="s">
        <v>32</v>
      </c>
      <c r="FT71" s="515" t="s">
        <v>32</v>
      </c>
      <c r="FU71" s="516" t="s">
        <v>32</v>
      </c>
      <c r="FV71" s="515" t="s">
        <v>32</v>
      </c>
      <c r="FW71" s="516" t="s">
        <v>32</v>
      </c>
      <c r="FX71" s="515" t="s">
        <v>32</v>
      </c>
      <c r="FY71" s="516" t="s">
        <v>32</v>
      </c>
      <c r="FZ71" s="515" t="s">
        <v>32</v>
      </c>
      <c r="GA71" s="516" t="s">
        <v>32</v>
      </c>
      <c r="GB71" s="515" t="s">
        <v>32</v>
      </c>
      <c r="GC71" s="516" t="s">
        <v>32</v>
      </c>
      <c r="GD71" s="515" t="s">
        <v>32</v>
      </c>
      <c r="GE71" s="516" t="s">
        <v>32</v>
      </c>
      <c r="GF71" s="515" t="s">
        <v>32</v>
      </c>
      <c r="GG71" s="516" t="s">
        <v>32</v>
      </c>
      <c r="GH71" s="515" t="s">
        <v>32</v>
      </c>
      <c r="GI71" s="516" t="s">
        <v>32</v>
      </c>
      <c r="GJ71" s="515" t="s">
        <v>32</v>
      </c>
      <c r="GK71" s="516" t="s">
        <v>32</v>
      </c>
      <c r="GL71" s="515" t="s">
        <v>32</v>
      </c>
      <c r="GM71" s="516" t="s">
        <v>32</v>
      </c>
      <c r="GN71" s="515" t="s">
        <v>32</v>
      </c>
      <c r="GO71" s="516" t="s">
        <v>32</v>
      </c>
      <c r="GP71" s="515" t="s">
        <v>32</v>
      </c>
      <c r="GQ71" s="516" t="s">
        <v>32</v>
      </c>
      <c r="GR71" s="515" t="s">
        <v>32</v>
      </c>
      <c r="GS71" s="516" t="s">
        <v>32</v>
      </c>
      <c r="GT71" s="515" t="s">
        <v>32</v>
      </c>
      <c r="GU71" s="516" t="s">
        <v>32</v>
      </c>
      <c r="GV71" s="515" t="s">
        <v>32</v>
      </c>
      <c r="GW71" s="516" t="s">
        <v>32</v>
      </c>
      <c r="GX71" s="515" t="s">
        <v>32</v>
      </c>
      <c r="GY71" s="516" t="s">
        <v>32</v>
      </c>
      <c r="GZ71" s="515" t="s">
        <v>32</v>
      </c>
      <c r="HA71" s="516" t="s">
        <v>32</v>
      </c>
      <c r="HB71" s="515" t="s">
        <v>32</v>
      </c>
      <c r="HC71" s="516" t="s">
        <v>32</v>
      </c>
      <c r="HD71" s="515" t="s">
        <v>32</v>
      </c>
      <c r="HE71" s="516" t="s">
        <v>32</v>
      </c>
      <c r="HF71" s="515" t="s">
        <v>32</v>
      </c>
      <c r="HG71" s="516" t="s">
        <v>32</v>
      </c>
      <c r="HH71" s="515" t="s">
        <v>32</v>
      </c>
      <c r="HI71" s="516" t="s">
        <v>32</v>
      </c>
      <c r="HJ71" s="515" t="s">
        <v>32</v>
      </c>
      <c r="HK71" s="516" t="s">
        <v>32</v>
      </c>
      <c r="HL71" s="515" t="s">
        <v>32</v>
      </c>
      <c r="HM71" s="516" t="s">
        <v>32</v>
      </c>
      <c r="HN71" s="515" t="s">
        <v>32</v>
      </c>
      <c r="HO71" s="516" t="s">
        <v>32</v>
      </c>
      <c r="HP71" s="515" t="s">
        <v>32</v>
      </c>
      <c r="HQ71" s="516" t="s">
        <v>32</v>
      </c>
      <c r="HR71" s="515" t="s">
        <v>32</v>
      </c>
      <c r="HS71" s="516" t="s">
        <v>32</v>
      </c>
      <c r="HT71" s="515" t="s">
        <v>32</v>
      </c>
      <c r="HU71" s="516" t="s">
        <v>32</v>
      </c>
      <c r="HV71" s="515" t="s">
        <v>32</v>
      </c>
      <c r="HW71" s="516" t="s">
        <v>32</v>
      </c>
      <c r="HX71" s="515" t="s">
        <v>32</v>
      </c>
      <c r="HY71" s="516" t="s">
        <v>32</v>
      </c>
      <c r="HZ71" s="515" t="s">
        <v>32</v>
      </c>
      <c r="IA71" s="516" t="s">
        <v>32</v>
      </c>
      <c r="IB71" s="515" t="s">
        <v>32</v>
      </c>
      <c r="IC71" s="516" t="s">
        <v>32</v>
      </c>
      <c r="ID71" s="515" t="s">
        <v>32</v>
      </c>
      <c r="IE71" s="516" t="s">
        <v>32</v>
      </c>
      <c r="IF71" s="515" t="s">
        <v>32</v>
      </c>
      <c r="IG71" s="516" t="s">
        <v>32</v>
      </c>
      <c r="IH71" s="515" t="s">
        <v>32</v>
      </c>
      <c r="II71" s="516" t="s">
        <v>32</v>
      </c>
      <c r="IJ71" s="421" t="s">
        <v>32</v>
      </c>
      <c r="IK71" s="516" t="s">
        <v>32</v>
      </c>
      <c r="IL71" s="515" t="s">
        <v>32</v>
      </c>
      <c r="IM71" s="516" t="s">
        <v>32</v>
      </c>
      <c r="IN71" s="421">
        <v>1</v>
      </c>
      <c r="IO71" s="516" t="s">
        <v>32</v>
      </c>
      <c r="IP71" s="515" t="s">
        <v>32</v>
      </c>
      <c r="IQ71" s="516" t="s">
        <v>32</v>
      </c>
      <c r="IR71" s="515" t="s">
        <v>32</v>
      </c>
      <c r="IS71" s="516" t="s">
        <v>32</v>
      </c>
      <c r="IT71" s="515" t="s">
        <v>32</v>
      </c>
      <c r="IU71" s="516" t="s">
        <v>32</v>
      </c>
      <c r="IV71" s="515" t="s">
        <v>32</v>
      </c>
      <c r="IW71" s="516" t="s">
        <v>32</v>
      </c>
      <c r="IX71" s="515" t="s">
        <v>32</v>
      </c>
      <c r="IY71" s="516" t="s">
        <v>32</v>
      </c>
      <c r="IZ71" s="515" t="s">
        <v>32</v>
      </c>
      <c r="JA71" s="516" t="s">
        <v>32</v>
      </c>
      <c r="JB71" s="60"/>
      <c r="JC71" s="61"/>
      <c r="JD71" s="7"/>
      <c r="JE71" s="7"/>
      <c r="JF71" s="29">
        <f t="shared" si="110"/>
        <v>31</v>
      </c>
      <c r="JG71" s="30" t="str">
        <f t="shared" ref="JG71" si="336">BC32</f>
        <v>سه شنبه</v>
      </c>
      <c r="JH71" s="32" t="str">
        <f t="shared" si="111"/>
        <v>*</v>
      </c>
      <c r="JI71" s="33" t="str">
        <f t="shared" si="112"/>
        <v>*</v>
      </c>
      <c r="JJ71" s="32" t="str">
        <f t="shared" si="113"/>
        <v>*</v>
      </c>
      <c r="JK71" s="33" t="str">
        <f t="shared" si="114"/>
        <v>*</v>
      </c>
      <c r="JL71" s="32" t="str">
        <f t="shared" si="115"/>
        <v>*</v>
      </c>
      <c r="JM71" s="33" t="str">
        <f t="shared" si="116"/>
        <v>*</v>
      </c>
      <c r="JN71" s="32" t="str">
        <f t="shared" si="117"/>
        <v>*</v>
      </c>
      <c r="JO71" s="33" t="str">
        <f t="shared" si="118"/>
        <v>*</v>
      </c>
      <c r="JP71" s="32" t="str">
        <f t="shared" si="119"/>
        <v>*</v>
      </c>
      <c r="JQ71" s="33" t="str">
        <f t="shared" si="120"/>
        <v>*</v>
      </c>
      <c r="JR71" s="32" t="str">
        <f t="shared" si="121"/>
        <v>*</v>
      </c>
      <c r="JS71" s="33" t="str">
        <f t="shared" si="122"/>
        <v>*</v>
      </c>
      <c r="JT71" s="32" t="str">
        <f t="shared" si="123"/>
        <v>*</v>
      </c>
      <c r="JU71" s="33" t="str">
        <f t="shared" si="124"/>
        <v>*</v>
      </c>
      <c r="JV71" s="32" t="str">
        <f t="shared" si="125"/>
        <v>*</v>
      </c>
      <c r="JW71" s="33" t="str">
        <f t="shared" si="126"/>
        <v>*</v>
      </c>
      <c r="JX71" s="32" t="str">
        <f t="shared" si="127"/>
        <v>*</v>
      </c>
      <c r="JY71" s="33" t="str">
        <f t="shared" si="128"/>
        <v>*</v>
      </c>
      <c r="JZ71" s="32" t="str">
        <f t="shared" si="129"/>
        <v>*</v>
      </c>
      <c r="KA71" s="33" t="str">
        <f t="shared" si="130"/>
        <v>*</v>
      </c>
      <c r="KB71" s="32" t="str">
        <f t="shared" si="131"/>
        <v>*</v>
      </c>
      <c r="KC71" s="33" t="str">
        <f t="shared" si="132"/>
        <v>*</v>
      </c>
      <c r="KD71" s="32" t="str">
        <f t="shared" si="133"/>
        <v>*</v>
      </c>
      <c r="KE71" s="33" t="str">
        <f t="shared" si="134"/>
        <v>*</v>
      </c>
      <c r="KF71" s="32" t="str">
        <f t="shared" si="135"/>
        <v>*</v>
      </c>
      <c r="KG71" s="33" t="str">
        <f t="shared" si="136"/>
        <v>*</v>
      </c>
      <c r="KH71" s="32" t="str">
        <f t="shared" si="137"/>
        <v>*</v>
      </c>
      <c r="KI71" s="33" t="str">
        <f t="shared" si="138"/>
        <v>*</v>
      </c>
      <c r="KJ71" s="32" t="str">
        <f t="shared" si="139"/>
        <v>*</v>
      </c>
      <c r="KK71" s="33" t="str">
        <f t="shared" si="140"/>
        <v>*</v>
      </c>
      <c r="KL71" s="32" t="str">
        <f t="shared" si="141"/>
        <v>*</v>
      </c>
      <c r="KM71" s="33" t="str">
        <f t="shared" si="142"/>
        <v>*</v>
      </c>
      <c r="KN71" s="32" t="str">
        <f t="shared" si="143"/>
        <v>*</v>
      </c>
      <c r="KO71" s="33" t="str">
        <f t="shared" si="144"/>
        <v>*</v>
      </c>
      <c r="KP71" s="32" t="str">
        <f t="shared" si="145"/>
        <v>*</v>
      </c>
      <c r="KQ71" s="33" t="str">
        <f t="shared" si="146"/>
        <v>*</v>
      </c>
      <c r="KR71" s="32" t="str">
        <f t="shared" si="147"/>
        <v>*</v>
      </c>
      <c r="KS71" s="33" t="str">
        <f t="shared" si="148"/>
        <v>*</v>
      </c>
      <c r="KT71" s="32" t="str">
        <f t="shared" si="149"/>
        <v>*</v>
      </c>
      <c r="KU71" s="33" t="str">
        <f t="shared" si="150"/>
        <v>*</v>
      </c>
      <c r="KV71" s="32" t="str">
        <f t="shared" si="151"/>
        <v>*</v>
      </c>
      <c r="KW71" s="33" t="str">
        <f t="shared" si="152"/>
        <v>*</v>
      </c>
      <c r="KX71" s="32" t="str">
        <f t="shared" si="153"/>
        <v>*</v>
      </c>
      <c r="KY71" s="32" t="str">
        <f t="shared" si="154"/>
        <v>*</v>
      </c>
      <c r="KZ71" s="32" t="str">
        <f t="shared" si="155"/>
        <v>*</v>
      </c>
      <c r="LA71" s="32" t="str">
        <f t="shared" si="156"/>
        <v>*</v>
      </c>
      <c r="LB71" s="20" t="str">
        <f t="shared" si="157"/>
        <v>*</v>
      </c>
      <c r="LC71" s="33" t="str">
        <f t="shared" si="158"/>
        <v>*</v>
      </c>
      <c r="LD71" s="20" t="str">
        <f t="shared" si="159"/>
        <v>*</v>
      </c>
      <c r="LE71" s="33" t="str">
        <f t="shared" si="160"/>
        <v>*</v>
      </c>
      <c r="LF71" s="20" t="str">
        <f t="shared" si="161"/>
        <v>*</v>
      </c>
      <c r="LG71" s="20" t="str">
        <f t="shared" si="162"/>
        <v>*</v>
      </c>
      <c r="LH71" s="20" t="str">
        <f t="shared" si="163"/>
        <v>*</v>
      </c>
      <c r="LI71" s="33" t="str">
        <f t="shared" si="164"/>
        <v>*</v>
      </c>
      <c r="LJ71" s="20" t="str">
        <f t="shared" si="332"/>
        <v>*</v>
      </c>
      <c r="LK71" s="33" t="str">
        <f t="shared" si="333"/>
        <v>*</v>
      </c>
      <c r="LL71" s="20" t="str">
        <f t="shared" si="167"/>
        <v>*</v>
      </c>
      <c r="LM71" s="33" t="str">
        <f t="shared" si="168"/>
        <v>*</v>
      </c>
      <c r="LN71" s="20" t="str">
        <f t="shared" si="169"/>
        <v>*</v>
      </c>
      <c r="LO71" s="33" t="str">
        <f t="shared" si="170"/>
        <v>*</v>
      </c>
      <c r="LP71" s="20" t="str">
        <f t="shared" si="171"/>
        <v>*</v>
      </c>
      <c r="LQ71" s="20" t="str">
        <f t="shared" si="172"/>
        <v>*</v>
      </c>
      <c r="LR71" s="20" t="str">
        <f t="shared" si="173"/>
        <v>*</v>
      </c>
      <c r="LS71" s="20" t="str">
        <f t="shared" si="174"/>
        <v>*</v>
      </c>
      <c r="LT71" s="20" t="str">
        <f t="shared" si="175"/>
        <v>*</v>
      </c>
      <c r="LU71" s="20" t="str">
        <f t="shared" si="176"/>
        <v>*</v>
      </c>
      <c r="LV71" s="20" t="str">
        <f t="shared" si="177"/>
        <v>*</v>
      </c>
      <c r="LW71" s="20" t="str">
        <f t="shared" si="178"/>
        <v>*</v>
      </c>
      <c r="LX71" s="20" t="str">
        <f t="shared" si="179"/>
        <v>*</v>
      </c>
      <c r="LY71" s="20" t="str">
        <f t="shared" si="180"/>
        <v>*</v>
      </c>
      <c r="LZ71" s="20" t="str">
        <f t="shared" si="181"/>
        <v>*</v>
      </c>
      <c r="MA71" s="33" t="str">
        <f t="shared" si="182"/>
        <v>*</v>
      </c>
      <c r="MB71" s="20" t="str">
        <f t="shared" si="183"/>
        <v>*</v>
      </c>
      <c r="MC71" s="33" t="str">
        <f t="shared" si="184"/>
        <v>*</v>
      </c>
      <c r="MD71" s="20" t="str">
        <f t="shared" si="185"/>
        <v>*</v>
      </c>
      <c r="ME71" s="33" t="str">
        <f t="shared" si="186"/>
        <v>*</v>
      </c>
      <c r="MF71" s="20" t="str">
        <f t="shared" si="187"/>
        <v>*</v>
      </c>
      <c r="MG71" s="33" t="str">
        <f t="shared" si="188"/>
        <v>*</v>
      </c>
      <c r="MH71" s="20" t="str">
        <f t="shared" si="189"/>
        <v>*</v>
      </c>
      <c r="MI71" s="33" t="str">
        <f t="shared" si="190"/>
        <v>*</v>
      </c>
      <c r="MJ71" s="20" t="str">
        <f t="shared" si="191"/>
        <v>*</v>
      </c>
      <c r="MK71" s="33" t="str">
        <f t="shared" si="192"/>
        <v>*</v>
      </c>
      <c r="ML71" s="20" t="str">
        <f t="shared" si="193"/>
        <v>*</v>
      </c>
      <c r="MM71" s="33" t="str">
        <f t="shared" si="194"/>
        <v>*</v>
      </c>
      <c r="MN71" s="20" t="str">
        <f t="shared" si="195"/>
        <v>*</v>
      </c>
      <c r="MO71" s="33" t="str">
        <f t="shared" si="196"/>
        <v>*</v>
      </c>
      <c r="MP71" s="20" t="str">
        <f t="shared" si="197"/>
        <v>*</v>
      </c>
      <c r="MQ71" s="33" t="str">
        <f t="shared" si="198"/>
        <v>*</v>
      </c>
      <c r="MR71" s="20" t="str">
        <f t="shared" si="199"/>
        <v>*</v>
      </c>
      <c r="MS71" s="33" t="str">
        <f t="shared" si="200"/>
        <v>*</v>
      </c>
      <c r="MT71" s="20" t="str">
        <f t="shared" si="201"/>
        <v>*</v>
      </c>
      <c r="MU71" s="33" t="str">
        <f t="shared" si="202"/>
        <v>*</v>
      </c>
      <c r="MV71" s="175" t="str">
        <f t="shared" si="203"/>
        <v>*</v>
      </c>
      <c r="MW71" s="176" t="str">
        <f t="shared" si="204"/>
        <v>*</v>
      </c>
      <c r="MX71" s="175" t="str">
        <f t="shared" si="205"/>
        <v>*</v>
      </c>
      <c r="MY71" s="176" t="str">
        <f t="shared" si="206"/>
        <v>*</v>
      </c>
      <c r="MZ71" s="175" t="str">
        <f t="shared" si="305"/>
        <v>*</v>
      </c>
      <c r="NA71" s="175" t="str">
        <f t="shared" si="306"/>
        <v>*</v>
      </c>
      <c r="NB71" s="175" t="str">
        <f t="shared" si="307"/>
        <v>*</v>
      </c>
      <c r="NC71" s="175" t="str">
        <f t="shared" si="308"/>
        <v>*</v>
      </c>
      <c r="ND71" s="176" t="str">
        <f t="shared" si="309"/>
        <v>*</v>
      </c>
      <c r="NE71" s="176" t="str">
        <f t="shared" si="310"/>
        <v>*</v>
      </c>
      <c r="NF71" s="176" t="str">
        <f t="shared" si="311"/>
        <v>*</v>
      </c>
      <c r="NG71" s="176" t="str">
        <f t="shared" si="312"/>
        <v>*</v>
      </c>
      <c r="NH71" s="175" t="str">
        <f t="shared" si="209"/>
        <v>*</v>
      </c>
      <c r="NI71" s="176" t="str">
        <f t="shared" si="210"/>
        <v>*</v>
      </c>
      <c r="NJ71" s="175" t="str">
        <f t="shared" si="211"/>
        <v>*</v>
      </c>
      <c r="NK71" s="176" t="str">
        <f t="shared" si="212"/>
        <v>*</v>
      </c>
      <c r="NL71" s="175" t="str">
        <f t="shared" si="213"/>
        <v>*</v>
      </c>
      <c r="NM71" s="176" t="str">
        <f t="shared" si="214"/>
        <v>*</v>
      </c>
      <c r="NN71" s="175" t="str">
        <f t="shared" si="215"/>
        <v>*</v>
      </c>
      <c r="NO71" s="176" t="str">
        <f t="shared" si="216"/>
        <v>*</v>
      </c>
      <c r="NP71" s="175" t="str">
        <f t="shared" si="217"/>
        <v>*</v>
      </c>
      <c r="NQ71" s="176" t="str">
        <f t="shared" si="218"/>
        <v>*</v>
      </c>
      <c r="NR71" s="175" t="str">
        <f t="shared" si="219"/>
        <v>*</v>
      </c>
      <c r="NS71" s="176" t="str">
        <f t="shared" si="220"/>
        <v>*</v>
      </c>
      <c r="NT71" s="175" t="str">
        <f t="shared" si="221"/>
        <v>*</v>
      </c>
      <c r="NU71" s="176" t="str">
        <f t="shared" si="222"/>
        <v>*</v>
      </c>
      <c r="NV71" s="175" t="str">
        <f t="shared" si="223"/>
        <v>*</v>
      </c>
      <c r="NW71" s="176" t="str">
        <f t="shared" si="224"/>
        <v>*</v>
      </c>
      <c r="NX71" s="175" t="str">
        <f t="shared" si="225"/>
        <v>*</v>
      </c>
      <c r="NY71" s="176" t="str">
        <f t="shared" si="226"/>
        <v>*</v>
      </c>
      <c r="NZ71" s="175" t="str">
        <f t="shared" si="227"/>
        <v>*</v>
      </c>
      <c r="OA71" s="176" t="str">
        <f t="shared" si="228"/>
        <v>*</v>
      </c>
      <c r="OB71" s="175" t="str">
        <f t="shared" si="229"/>
        <v>*</v>
      </c>
      <c r="OC71" s="175" t="str">
        <f t="shared" si="313"/>
        <v>*</v>
      </c>
      <c r="OD71" s="175" t="str">
        <f t="shared" si="230"/>
        <v>*</v>
      </c>
      <c r="OE71" s="175" t="str">
        <f t="shared" si="231"/>
        <v>*</v>
      </c>
      <c r="OF71" s="175" t="str">
        <f t="shared" si="232"/>
        <v>*</v>
      </c>
      <c r="OG71" s="176" t="str">
        <f t="shared" si="233"/>
        <v>*</v>
      </c>
      <c r="OH71" s="175" t="str">
        <f t="shared" si="234"/>
        <v>*</v>
      </c>
      <c r="OI71" s="176" t="str">
        <f>TEXT(GG71,"زمانیا-")</f>
        <v>*</v>
      </c>
      <c r="OJ71" s="175" t="str">
        <f t="shared" si="236"/>
        <v>*</v>
      </c>
      <c r="OK71" s="176" t="str">
        <f t="shared" si="314"/>
        <v>*</v>
      </c>
      <c r="OL71" s="175" t="str">
        <f t="shared" si="315"/>
        <v>*</v>
      </c>
      <c r="OM71" s="176" t="str">
        <f t="shared" si="316"/>
        <v>*</v>
      </c>
      <c r="ON71" s="175" t="str">
        <f t="shared" si="317"/>
        <v>*</v>
      </c>
      <c r="OO71" s="176" t="str">
        <f t="shared" si="318"/>
        <v>*</v>
      </c>
      <c r="OP71" s="175" t="str">
        <f t="shared" si="319"/>
        <v>*</v>
      </c>
      <c r="OQ71" s="176" t="str">
        <f t="shared" si="320"/>
        <v>*</v>
      </c>
      <c r="OR71" s="29">
        <f t="shared" si="239"/>
        <v>31</v>
      </c>
      <c r="OS71" s="30" t="str">
        <f t="shared" si="329"/>
        <v>سه شنبه</v>
      </c>
      <c r="OT71" s="20" t="str">
        <f t="shared" si="321"/>
        <v>*</v>
      </c>
      <c r="OU71" s="20" t="str">
        <f t="shared" si="322"/>
        <v>*</v>
      </c>
      <c r="OV71" s="20" t="str">
        <f t="shared" si="323"/>
        <v>*</v>
      </c>
      <c r="OW71" s="20" t="str">
        <f t="shared" si="324"/>
        <v>*</v>
      </c>
      <c r="OX71" s="20" t="str">
        <f t="shared" si="325"/>
        <v>*</v>
      </c>
      <c r="OY71" s="20" t="str">
        <f t="shared" si="328"/>
        <v>*</v>
      </c>
      <c r="OZ71" s="20" t="str">
        <f t="shared" si="326"/>
        <v>*</v>
      </c>
      <c r="PA71" s="20" t="str">
        <f t="shared" si="327"/>
        <v>*</v>
      </c>
      <c r="PB71" s="20" t="str">
        <f t="shared" si="242"/>
        <v>*</v>
      </c>
      <c r="PC71" s="33" t="str">
        <f t="shared" si="243"/>
        <v>*</v>
      </c>
      <c r="PD71" s="20" t="str">
        <f t="shared" si="244"/>
        <v>*</v>
      </c>
      <c r="PE71" s="33" t="str">
        <f t="shared" si="245"/>
        <v>*</v>
      </c>
      <c r="PF71" s="20" t="str">
        <f t="shared" si="246"/>
        <v>*</v>
      </c>
      <c r="PG71" s="33" t="str">
        <f t="shared" si="247"/>
        <v>*</v>
      </c>
      <c r="PH71" s="20" t="str">
        <f t="shared" si="248"/>
        <v>*</v>
      </c>
      <c r="PI71" s="33" t="str">
        <f t="shared" si="249"/>
        <v>*</v>
      </c>
      <c r="PJ71" s="20" t="str">
        <f t="shared" si="250"/>
        <v>*</v>
      </c>
      <c r="PK71" s="33" t="str">
        <f t="shared" si="251"/>
        <v>*</v>
      </c>
      <c r="PL71" s="20" t="str">
        <f t="shared" si="252"/>
        <v>*</v>
      </c>
      <c r="PM71" s="33" t="str">
        <f t="shared" si="253"/>
        <v>*</v>
      </c>
      <c r="PN71" s="20" t="str">
        <f t="shared" si="254"/>
        <v>*</v>
      </c>
      <c r="PO71" s="33" t="str">
        <f t="shared" si="255"/>
        <v>*</v>
      </c>
      <c r="PP71" s="20" t="str">
        <f t="shared" si="256"/>
        <v>*</v>
      </c>
      <c r="PQ71" s="33" t="str">
        <f t="shared" si="257"/>
        <v>*</v>
      </c>
      <c r="PR71" s="20" t="str">
        <f t="shared" si="258"/>
        <v>*</v>
      </c>
      <c r="PS71" s="33" t="str">
        <f t="shared" si="259"/>
        <v>*</v>
      </c>
      <c r="PT71" s="20" t="str">
        <f t="shared" si="260"/>
        <v>*</v>
      </c>
      <c r="PU71" s="33" t="str">
        <f t="shared" si="261"/>
        <v>*</v>
      </c>
      <c r="PV71" s="20" t="str">
        <f t="shared" si="262"/>
        <v>*</v>
      </c>
      <c r="PW71" s="33" t="str">
        <f t="shared" si="263"/>
        <v>*</v>
      </c>
      <c r="PX71" s="20" t="str">
        <f t="shared" si="264"/>
        <v>*</v>
      </c>
      <c r="PY71" s="33" t="str">
        <f t="shared" si="265"/>
        <v>*</v>
      </c>
      <c r="PZ71" s="20" t="str">
        <f t="shared" si="266"/>
        <v>*</v>
      </c>
      <c r="QA71" s="33" t="str">
        <f t="shared" si="267"/>
        <v>*</v>
      </c>
      <c r="QB71" s="20" t="str">
        <f t="shared" si="268"/>
        <v>*</v>
      </c>
      <c r="QC71" s="33" t="str">
        <f t="shared" si="269"/>
        <v>*</v>
      </c>
      <c r="QD71" s="20" t="str">
        <f t="shared" si="270"/>
        <v>*</v>
      </c>
      <c r="QE71" s="33" t="str">
        <f t="shared" si="271"/>
        <v>*</v>
      </c>
      <c r="QF71" s="20" t="str">
        <f t="shared" si="272"/>
        <v>*</v>
      </c>
      <c r="QG71" s="33" t="str">
        <f t="shared" si="273"/>
        <v>*</v>
      </c>
      <c r="QH71" s="20" t="str">
        <f t="shared" si="274"/>
        <v>*</v>
      </c>
      <c r="QI71" s="33" t="str">
        <f t="shared" si="275"/>
        <v>*</v>
      </c>
      <c r="QJ71" s="20" t="str">
        <f t="shared" si="276"/>
        <v>*</v>
      </c>
      <c r="QK71" s="33" t="str">
        <f t="shared" si="277"/>
        <v>*</v>
      </c>
      <c r="QL71" s="20" t="str">
        <f t="shared" si="278"/>
        <v>*</v>
      </c>
      <c r="QM71" s="33" t="str">
        <f t="shared" si="279"/>
        <v>*</v>
      </c>
      <c r="QN71" s="20" t="str">
        <f t="shared" si="280"/>
        <v>جعفری-</v>
      </c>
      <c r="QO71" s="33" t="str">
        <f t="shared" si="281"/>
        <v>*</v>
      </c>
      <c r="QP71" s="20" t="str">
        <f t="shared" si="282"/>
        <v>*</v>
      </c>
      <c r="QQ71" s="33" t="str">
        <f t="shared" si="283"/>
        <v>*</v>
      </c>
      <c r="QR71" s="20" t="str">
        <f t="shared" si="284"/>
        <v>*</v>
      </c>
      <c r="QS71" s="33" t="str">
        <f t="shared" si="285"/>
        <v>*</v>
      </c>
      <c r="QT71" s="20" t="str">
        <f t="shared" si="286"/>
        <v>*</v>
      </c>
      <c r="QU71" s="33" t="str">
        <f t="shared" si="287"/>
        <v>*</v>
      </c>
      <c r="QV71" s="20" t="str">
        <f t="shared" si="334"/>
        <v>*</v>
      </c>
      <c r="QW71" s="33" t="str">
        <f t="shared" si="334"/>
        <v>*</v>
      </c>
      <c r="QX71" s="21" t="str">
        <f t="shared" si="290"/>
        <v>*</v>
      </c>
      <c r="QY71" s="21" t="str">
        <f t="shared" si="291"/>
        <v>*</v>
      </c>
      <c r="QZ71" s="55" t="str">
        <f t="shared" si="292"/>
        <v>*</v>
      </c>
      <c r="RA71" s="56" t="str">
        <f t="shared" si="293"/>
        <v>*</v>
      </c>
      <c r="RB71" s="33"/>
      <c r="RC71" s="7"/>
      <c r="RD71" s="337">
        <f t="shared" si="294"/>
        <v>31</v>
      </c>
      <c r="RE71" s="30" t="str">
        <f t="shared" si="330"/>
        <v>سه شنبه</v>
      </c>
      <c r="RF71" s="65" t="s">
        <v>33</v>
      </c>
      <c r="RG71" s="118" t="str">
        <f t="shared" si="295"/>
        <v>*********************************************************</v>
      </c>
      <c r="RH71" s="119"/>
      <c r="RI71" s="120">
        <v>31</v>
      </c>
      <c r="RJ71" s="121" t="str">
        <f t="shared" si="296"/>
        <v>*********************************************************</v>
      </c>
      <c r="RK71" s="104"/>
      <c r="RL71" s="337"/>
      <c r="RM71" s="29">
        <f t="shared" si="297"/>
        <v>31</v>
      </c>
      <c r="RN71" s="30" t="str">
        <f t="shared" si="331"/>
        <v>سه شنبه</v>
      </c>
      <c r="RO71" s="729" t="str">
        <f t="shared" si="298"/>
        <v>************************************جعفری-</v>
      </c>
      <c r="RP71" s="731"/>
      <c r="RQ71" s="66" t="s">
        <v>34</v>
      </c>
      <c r="RR71" s="729" t="str">
        <f t="shared" si="299"/>
        <v>**************************************</v>
      </c>
      <c r="RS71" s="730"/>
      <c r="RT71" s="1"/>
      <c r="RU71" s="1"/>
      <c r="RV71" s="29">
        <f t="shared" si="300"/>
        <v>31</v>
      </c>
      <c r="RW71" s="30" t="str">
        <f t="shared" si="301"/>
        <v>سه شنبه</v>
      </c>
      <c r="RX71" s="764" t="str">
        <f t="shared" si="302"/>
        <v>********************************جعفری-******</v>
      </c>
      <c r="RY71" s="731"/>
      <c r="RZ71" s="66"/>
      <c r="SA71" s="729" t="str">
        <f t="shared" si="303"/>
        <v>***********************************</v>
      </c>
      <c r="SB71" s="730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</row>
    <row r="72" spans="1:570" s="2" customFormat="1" ht="71.25" customHeight="1" thickBot="1">
      <c r="A72" s="389" t="s">
        <v>29</v>
      </c>
      <c r="B72" s="390" t="s">
        <v>130</v>
      </c>
      <c r="C72" s="391"/>
      <c r="D72" s="392"/>
      <c r="E72" s="319" t="s">
        <v>108</v>
      </c>
      <c r="F72" s="320" t="s">
        <v>34</v>
      </c>
      <c r="G72" s="575"/>
      <c r="H72" s="576"/>
      <c r="I72" s="576"/>
      <c r="J72" s="577"/>
      <c r="K72" s="597"/>
      <c r="L72" s="597"/>
      <c r="M72" s="597"/>
      <c r="N72" s="597"/>
      <c r="O72" s="597"/>
      <c r="P72" s="597"/>
      <c r="Q72" s="597"/>
      <c r="R72" s="597"/>
      <c r="S72" s="598"/>
      <c r="T72" s="584"/>
      <c r="U72" s="585"/>
      <c r="V72" s="585"/>
      <c r="W72" s="586"/>
      <c r="X72" s="587" t="s">
        <v>351</v>
      </c>
      <c r="Y72" s="587"/>
      <c r="Z72" s="587"/>
      <c r="AA72" s="587"/>
      <c r="AB72" s="588"/>
      <c r="AC72" s="599" t="str">
        <f>RO12</f>
        <v>***********</v>
      </c>
      <c r="AD72" s="600"/>
      <c r="AE72" s="600"/>
      <c r="AF72" s="600"/>
      <c r="AG72" s="600"/>
      <c r="AH72" s="600"/>
      <c r="AI72" s="601"/>
      <c r="AJ72" s="602"/>
      <c r="AK72" s="587"/>
      <c r="AL72" s="587"/>
      <c r="AM72" s="587"/>
      <c r="AN72" s="587"/>
      <c r="AO72" s="587"/>
      <c r="AP72" s="587"/>
      <c r="AQ72" s="587"/>
      <c r="AR72" s="588"/>
      <c r="AS72" s="620"/>
      <c r="AT72" s="621"/>
      <c r="AU72" s="621"/>
      <c r="AV72" s="621"/>
      <c r="AW72" s="621"/>
      <c r="AX72" s="622"/>
      <c r="AY72" s="1"/>
      <c r="AZ72" s="1"/>
      <c r="BA72" s="1"/>
      <c r="BB72" s="39"/>
      <c r="BC72" s="40"/>
      <c r="BD72" s="41">
        <f>SUM(BD41:BD71)</f>
        <v>0</v>
      </c>
      <c r="BE72" s="41">
        <f t="shared" ref="BE72:DP72" si="337">SUM(BE41:BE71)</f>
        <v>0</v>
      </c>
      <c r="BF72" s="41">
        <f t="shared" si="337"/>
        <v>14</v>
      </c>
      <c r="BG72" s="41">
        <f t="shared" si="337"/>
        <v>0</v>
      </c>
      <c r="BH72" s="41">
        <f t="shared" si="337"/>
        <v>0</v>
      </c>
      <c r="BI72" s="41">
        <f t="shared" si="337"/>
        <v>0</v>
      </c>
      <c r="BJ72" s="41">
        <f t="shared" si="337"/>
        <v>0</v>
      </c>
      <c r="BK72" s="41">
        <f t="shared" si="337"/>
        <v>0</v>
      </c>
      <c r="BL72" s="41">
        <f t="shared" si="337"/>
        <v>0</v>
      </c>
      <c r="BM72" s="41">
        <f t="shared" si="337"/>
        <v>0</v>
      </c>
      <c r="BN72" s="41">
        <f t="shared" si="337"/>
        <v>0</v>
      </c>
      <c r="BO72" s="41">
        <f t="shared" si="337"/>
        <v>0</v>
      </c>
      <c r="BP72" s="41">
        <f t="shared" si="337"/>
        <v>0</v>
      </c>
      <c r="BQ72" s="41">
        <f t="shared" si="337"/>
        <v>0</v>
      </c>
      <c r="BR72" s="41">
        <f t="shared" si="337"/>
        <v>0</v>
      </c>
      <c r="BS72" s="41">
        <f t="shared" si="337"/>
        <v>0</v>
      </c>
      <c r="BT72" s="402">
        <f>SUM(BT41:BT71)</f>
        <v>30</v>
      </c>
      <c r="BU72" s="402">
        <f>SUM(BU41:BU71)</f>
        <v>0</v>
      </c>
      <c r="BV72" s="41">
        <f t="shared" si="337"/>
        <v>0</v>
      </c>
      <c r="BW72" s="41">
        <f t="shared" si="337"/>
        <v>0</v>
      </c>
      <c r="BX72" s="41">
        <f t="shared" si="337"/>
        <v>0</v>
      </c>
      <c r="BY72" s="41">
        <f t="shared" si="337"/>
        <v>0</v>
      </c>
      <c r="BZ72" s="41">
        <f t="shared" si="337"/>
        <v>0</v>
      </c>
      <c r="CA72" s="41">
        <f t="shared" si="337"/>
        <v>0</v>
      </c>
      <c r="CB72" s="41">
        <f t="shared" si="337"/>
        <v>0</v>
      </c>
      <c r="CC72" s="41">
        <f t="shared" si="337"/>
        <v>0</v>
      </c>
      <c r="CD72" s="41">
        <f t="shared" si="337"/>
        <v>0</v>
      </c>
      <c r="CE72" s="41">
        <f t="shared" si="337"/>
        <v>0</v>
      </c>
      <c r="CF72" s="41">
        <f t="shared" si="337"/>
        <v>14</v>
      </c>
      <c r="CG72" s="41">
        <f t="shared" si="337"/>
        <v>0</v>
      </c>
      <c r="CH72" s="395">
        <f>SUM(CH41:CH71)</f>
        <v>0</v>
      </c>
      <c r="CI72" s="395">
        <f>SUM(CI41:CI71)</f>
        <v>0</v>
      </c>
      <c r="CJ72" s="41">
        <f t="shared" si="337"/>
        <v>21</v>
      </c>
      <c r="CK72" s="41">
        <f t="shared" si="337"/>
        <v>13</v>
      </c>
      <c r="CL72" s="395">
        <f>SUM(CL41:CL71)</f>
        <v>0</v>
      </c>
      <c r="CM72" s="395">
        <f>SUM(CM41:CM71)</f>
        <v>0</v>
      </c>
      <c r="CN72" s="41">
        <f t="shared" si="337"/>
        <v>20</v>
      </c>
      <c r="CO72" s="41">
        <f t="shared" si="337"/>
        <v>0</v>
      </c>
      <c r="CP72" s="41">
        <f t="shared" si="337"/>
        <v>0</v>
      </c>
      <c r="CQ72" s="41">
        <f t="shared" si="337"/>
        <v>0</v>
      </c>
      <c r="CR72" s="41">
        <f t="shared" si="337"/>
        <v>0</v>
      </c>
      <c r="CS72" s="41">
        <f t="shared" si="337"/>
        <v>0</v>
      </c>
      <c r="CT72" s="41">
        <f t="shared" si="337"/>
        <v>0</v>
      </c>
      <c r="CU72" s="41">
        <f t="shared" si="337"/>
        <v>0</v>
      </c>
      <c r="CV72" s="41">
        <f t="shared" si="337"/>
        <v>0</v>
      </c>
      <c r="CW72" s="41">
        <f t="shared" si="337"/>
        <v>0</v>
      </c>
      <c r="CX72" s="41">
        <f t="shared" si="337"/>
        <v>0</v>
      </c>
      <c r="CY72" s="41">
        <f t="shared" si="337"/>
        <v>0</v>
      </c>
      <c r="CZ72" s="41">
        <f t="shared" si="337"/>
        <v>0</v>
      </c>
      <c r="DA72" s="41">
        <f t="shared" si="337"/>
        <v>0</v>
      </c>
      <c r="DB72" s="41">
        <f t="shared" si="337"/>
        <v>0</v>
      </c>
      <c r="DC72" s="41">
        <f t="shared" si="337"/>
        <v>0</v>
      </c>
      <c r="DD72" s="41">
        <f t="shared" si="337"/>
        <v>0</v>
      </c>
      <c r="DE72" s="41">
        <f t="shared" si="337"/>
        <v>0</v>
      </c>
      <c r="DF72" s="41">
        <f t="shared" si="337"/>
        <v>0</v>
      </c>
      <c r="DG72" s="41">
        <f t="shared" si="337"/>
        <v>0</v>
      </c>
      <c r="DH72" s="41">
        <f t="shared" si="337"/>
        <v>0</v>
      </c>
      <c r="DI72" s="41">
        <f t="shared" si="337"/>
        <v>0</v>
      </c>
      <c r="DJ72" s="41">
        <f t="shared" si="337"/>
        <v>0</v>
      </c>
      <c r="DK72" s="41">
        <f t="shared" si="337"/>
        <v>0</v>
      </c>
      <c r="DL72" s="41">
        <f t="shared" si="337"/>
        <v>0</v>
      </c>
      <c r="DM72" s="41">
        <f t="shared" si="337"/>
        <v>0</v>
      </c>
      <c r="DN72" s="41">
        <f t="shared" si="337"/>
        <v>0</v>
      </c>
      <c r="DO72" s="41">
        <f t="shared" si="337"/>
        <v>0</v>
      </c>
      <c r="DP72" s="41">
        <f t="shared" si="337"/>
        <v>0</v>
      </c>
      <c r="DQ72" s="41">
        <f t="shared" ref="DQ72:GB72" si="338">SUM(DQ41:DQ71)</f>
        <v>0</v>
      </c>
      <c r="DR72" s="41">
        <f t="shared" si="338"/>
        <v>0</v>
      </c>
      <c r="DS72" s="41">
        <f t="shared" si="338"/>
        <v>0</v>
      </c>
      <c r="DT72" s="41">
        <f t="shared" si="338"/>
        <v>0</v>
      </c>
      <c r="DU72" s="41">
        <f t="shared" si="338"/>
        <v>0</v>
      </c>
      <c r="DV72" s="41">
        <f t="shared" si="338"/>
        <v>0</v>
      </c>
      <c r="DW72" s="41">
        <f t="shared" si="338"/>
        <v>0</v>
      </c>
      <c r="DX72" s="41">
        <f t="shared" si="338"/>
        <v>0</v>
      </c>
      <c r="DY72" s="41">
        <f t="shared" si="338"/>
        <v>0</v>
      </c>
      <c r="DZ72" s="41">
        <f t="shared" si="338"/>
        <v>22</v>
      </c>
      <c r="EA72" s="41">
        <f t="shared" si="338"/>
        <v>2</v>
      </c>
      <c r="EB72" s="41">
        <f t="shared" si="338"/>
        <v>0</v>
      </c>
      <c r="EC72" s="41">
        <f t="shared" si="338"/>
        <v>0</v>
      </c>
      <c r="ED72" s="41">
        <f t="shared" si="338"/>
        <v>0</v>
      </c>
      <c r="EE72" s="41">
        <f t="shared" si="338"/>
        <v>0</v>
      </c>
      <c r="EF72" s="41">
        <f>SUM(EF41:EF71)</f>
        <v>0</v>
      </c>
      <c r="EG72" s="41">
        <f>SUM(EG41:EG71)</f>
        <v>0</v>
      </c>
      <c r="EH72" s="41">
        <f t="shared" si="338"/>
        <v>0</v>
      </c>
      <c r="EI72" s="41">
        <f t="shared" si="338"/>
        <v>0</v>
      </c>
      <c r="EJ72" s="41">
        <f t="shared" si="338"/>
        <v>0</v>
      </c>
      <c r="EK72" s="41">
        <f t="shared" si="338"/>
        <v>0</v>
      </c>
      <c r="EL72" s="41">
        <f t="shared" si="338"/>
        <v>0</v>
      </c>
      <c r="EM72" s="41">
        <f t="shared" si="338"/>
        <v>0</v>
      </c>
      <c r="EN72" s="41">
        <f t="shared" si="338"/>
        <v>0</v>
      </c>
      <c r="EO72" s="41">
        <f t="shared" si="338"/>
        <v>0</v>
      </c>
      <c r="EP72" s="41">
        <f t="shared" si="338"/>
        <v>0</v>
      </c>
      <c r="EQ72" s="41">
        <f t="shared" si="338"/>
        <v>0</v>
      </c>
      <c r="ER72" s="41">
        <f t="shared" si="338"/>
        <v>0</v>
      </c>
      <c r="ES72" s="41">
        <f t="shared" si="338"/>
        <v>0</v>
      </c>
      <c r="ET72" s="41">
        <f t="shared" si="338"/>
        <v>0</v>
      </c>
      <c r="EU72" s="41">
        <f t="shared" si="338"/>
        <v>0</v>
      </c>
      <c r="EV72" s="41">
        <f t="shared" si="338"/>
        <v>0</v>
      </c>
      <c r="EW72" s="41">
        <f t="shared" si="338"/>
        <v>0</v>
      </c>
      <c r="EX72" s="41">
        <f t="shared" si="338"/>
        <v>10</v>
      </c>
      <c r="EY72" s="41">
        <f t="shared" si="338"/>
        <v>7</v>
      </c>
      <c r="EZ72" s="41">
        <f t="shared" si="338"/>
        <v>0</v>
      </c>
      <c r="FA72" s="41">
        <f t="shared" si="338"/>
        <v>0</v>
      </c>
      <c r="FB72" s="41">
        <f t="shared" si="338"/>
        <v>0</v>
      </c>
      <c r="FC72" s="41">
        <f t="shared" si="338"/>
        <v>0</v>
      </c>
      <c r="FD72" s="41">
        <f t="shared" si="338"/>
        <v>0</v>
      </c>
      <c r="FE72" s="41">
        <f t="shared" si="338"/>
        <v>0</v>
      </c>
      <c r="FF72" s="41">
        <f t="shared" si="338"/>
        <v>0</v>
      </c>
      <c r="FG72" s="41">
        <f t="shared" si="338"/>
        <v>0</v>
      </c>
      <c r="FH72" s="41">
        <f t="shared" si="338"/>
        <v>0</v>
      </c>
      <c r="FI72" s="41">
        <f t="shared" si="338"/>
        <v>0</v>
      </c>
      <c r="FJ72" s="41">
        <f t="shared" si="338"/>
        <v>0</v>
      </c>
      <c r="FK72" s="41">
        <f t="shared" si="338"/>
        <v>0</v>
      </c>
      <c r="FL72" s="41">
        <f t="shared" si="338"/>
        <v>0</v>
      </c>
      <c r="FM72" s="41">
        <f t="shared" si="338"/>
        <v>0</v>
      </c>
      <c r="FN72" s="41">
        <f t="shared" si="338"/>
        <v>0</v>
      </c>
      <c r="FO72" s="41">
        <f t="shared" si="338"/>
        <v>0</v>
      </c>
      <c r="FP72" s="41">
        <f t="shared" si="338"/>
        <v>0</v>
      </c>
      <c r="FQ72" s="41">
        <f t="shared" si="338"/>
        <v>0</v>
      </c>
      <c r="FR72" s="41">
        <f t="shared" si="338"/>
        <v>0</v>
      </c>
      <c r="FS72" s="41">
        <f t="shared" si="338"/>
        <v>0</v>
      </c>
      <c r="FT72" s="41">
        <f t="shared" si="338"/>
        <v>0</v>
      </c>
      <c r="FU72" s="41">
        <f t="shared" si="338"/>
        <v>0</v>
      </c>
      <c r="FV72" s="41">
        <f t="shared" si="338"/>
        <v>0</v>
      </c>
      <c r="FW72" s="41">
        <f t="shared" si="338"/>
        <v>0</v>
      </c>
      <c r="FX72" s="41">
        <f t="shared" si="338"/>
        <v>0</v>
      </c>
      <c r="FY72" s="41">
        <f t="shared" si="338"/>
        <v>0</v>
      </c>
      <c r="FZ72" s="41">
        <f t="shared" si="338"/>
        <v>24</v>
      </c>
      <c r="GA72" s="41">
        <f t="shared" si="338"/>
        <v>2</v>
      </c>
      <c r="GB72" s="41">
        <f t="shared" si="338"/>
        <v>0</v>
      </c>
      <c r="GC72" s="41">
        <f t="shared" ref="GC72:IN72" si="339">SUM(GC41:GC71)</f>
        <v>0</v>
      </c>
      <c r="GD72" s="41">
        <f t="shared" si="339"/>
        <v>0</v>
      </c>
      <c r="GE72" s="41">
        <f t="shared" si="339"/>
        <v>0</v>
      </c>
      <c r="GF72" s="41">
        <f t="shared" si="339"/>
        <v>0</v>
      </c>
      <c r="GG72" s="41">
        <f t="shared" si="339"/>
        <v>0</v>
      </c>
      <c r="GH72" s="41">
        <f t="shared" si="339"/>
        <v>0</v>
      </c>
      <c r="GI72" s="41">
        <f t="shared" si="339"/>
        <v>0</v>
      </c>
      <c r="GJ72" s="41">
        <f t="shared" si="339"/>
        <v>0</v>
      </c>
      <c r="GK72" s="41">
        <f t="shared" si="339"/>
        <v>0</v>
      </c>
      <c r="GL72" s="41">
        <f t="shared" si="339"/>
        <v>0</v>
      </c>
      <c r="GM72" s="41">
        <f t="shared" si="339"/>
        <v>0</v>
      </c>
      <c r="GN72" s="41">
        <f t="shared" si="339"/>
        <v>0</v>
      </c>
      <c r="GO72" s="41">
        <f t="shared" si="339"/>
        <v>0</v>
      </c>
      <c r="GP72" s="41">
        <f t="shared" si="339"/>
        <v>0</v>
      </c>
      <c r="GQ72" s="41">
        <f t="shared" si="339"/>
        <v>0</v>
      </c>
      <c r="GR72" s="41">
        <f t="shared" si="339"/>
        <v>0</v>
      </c>
      <c r="GS72" s="41">
        <f t="shared" si="339"/>
        <v>0</v>
      </c>
      <c r="GT72" s="41">
        <f t="shared" si="339"/>
        <v>0</v>
      </c>
      <c r="GU72" s="41">
        <f t="shared" si="339"/>
        <v>0</v>
      </c>
      <c r="GV72" s="41">
        <f t="shared" si="339"/>
        <v>0</v>
      </c>
      <c r="GW72" s="41">
        <f t="shared" si="339"/>
        <v>0</v>
      </c>
      <c r="GX72" s="41">
        <f t="shared" si="339"/>
        <v>0</v>
      </c>
      <c r="GY72" s="41">
        <f t="shared" si="339"/>
        <v>17</v>
      </c>
      <c r="GZ72" s="41">
        <f t="shared" si="339"/>
        <v>0</v>
      </c>
      <c r="HA72" s="41">
        <f t="shared" si="339"/>
        <v>0</v>
      </c>
      <c r="HB72" s="41">
        <f t="shared" si="339"/>
        <v>0</v>
      </c>
      <c r="HC72" s="41">
        <f t="shared" si="339"/>
        <v>0</v>
      </c>
      <c r="HD72" s="41">
        <f t="shared" si="339"/>
        <v>0</v>
      </c>
      <c r="HE72" s="41">
        <f t="shared" si="339"/>
        <v>0</v>
      </c>
      <c r="HF72" s="41">
        <f t="shared" si="339"/>
        <v>0</v>
      </c>
      <c r="HG72" s="41">
        <f t="shared" si="339"/>
        <v>0</v>
      </c>
      <c r="HH72" s="41">
        <f t="shared" si="339"/>
        <v>0</v>
      </c>
      <c r="HI72" s="41">
        <f t="shared" si="339"/>
        <v>0</v>
      </c>
      <c r="HJ72" s="41">
        <f t="shared" si="339"/>
        <v>0</v>
      </c>
      <c r="HK72" s="41">
        <f t="shared" si="339"/>
        <v>0</v>
      </c>
      <c r="HL72" s="41">
        <f t="shared" si="339"/>
        <v>0</v>
      </c>
      <c r="HM72" s="41">
        <f t="shared" si="339"/>
        <v>0</v>
      </c>
      <c r="HN72" s="41">
        <f t="shared" si="339"/>
        <v>0</v>
      </c>
      <c r="HO72" s="41">
        <f t="shared" si="339"/>
        <v>0</v>
      </c>
      <c r="HP72" s="41">
        <f t="shared" si="339"/>
        <v>0</v>
      </c>
      <c r="HQ72" s="41">
        <f t="shared" si="339"/>
        <v>0</v>
      </c>
      <c r="HR72" s="41">
        <f t="shared" si="339"/>
        <v>0</v>
      </c>
      <c r="HS72" s="41">
        <f t="shared" si="339"/>
        <v>0</v>
      </c>
      <c r="HT72" s="41">
        <f t="shared" si="339"/>
        <v>0</v>
      </c>
      <c r="HU72" s="41">
        <f t="shared" si="339"/>
        <v>0</v>
      </c>
      <c r="HV72" s="41">
        <f t="shared" si="339"/>
        <v>0</v>
      </c>
      <c r="HW72" s="41">
        <f t="shared" si="339"/>
        <v>0</v>
      </c>
      <c r="HX72" s="41">
        <f t="shared" si="339"/>
        <v>0</v>
      </c>
      <c r="HY72" s="41">
        <f t="shared" si="339"/>
        <v>0</v>
      </c>
      <c r="HZ72" s="41">
        <f t="shared" si="339"/>
        <v>0</v>
      </c>
      <c r="IA72" s="41">
        <f t="shared" si="339"/>
        <v>0</v>
      </c>
      <c r="IB72" s="41">
        <f t="shared" si="339"/>
        <v>0</v>
      </c>
      <c r="IC72" s="41">
        <f t="shared" si="339"/>
        <v>0</v>
      </c>
      <c r="ID72" s="41">
        <f t="shared" si="339"/>
        <v>0</v>
      </c>
      <c r="IE72" s="41">
        <f t="shared" si="339"/>
        <v>0</v>
      </c>
      <c r="IF72" s="41">
        <f t="shared" si="339"/>
        <v>0</v>
      </c>
      <c r="IG72" s="41">
        <f t="shared" si="339"/>
        <v>0</v>
      </c>
      <c r="IH72" s="41"/>
      <c r="II72" s="41">
        <f t="shared" si="339"/>
        <v>0</v>
      </c>
      <c r="IJ72" s="41">
        <f t="shared" si="339"/>
        <v>10</v>
      </c>
      <c r="IK72" s="41">
        <f t="shared" si="339"/>
        <v>0</v>
      </c>
      <c r="IL72" s="41">
        <f t="shared" si="339"/>
        <v>0</v>
      </c>
      <c r="IM72" s="41">
        <f t="shared" si="339"/>
        <v>0</v>
      </c>
      <c r="IN72" s="41">
        <f t="shared" si="339"/>
        <v>9</v>
      </c>
      <c r="IO72" s="41">
        <f t="shared" ref="IO72:JA72" si="340">SUM(IO41:IO71)</f>
        <v>0</v>
      </c>
      <c r="IP72" s="41">
        <f t="shared" si="340"/>
        <v>0</v>
      </c>
      <c r="IQ72" s="41">
        <f t="shared" si="340"/>
        <v>0</v>
      </c>
      <c r="IR72" s="41">
        <f t="shared" si="340"/>
        <v>0</v>
      </c>
      <c r="IS72" s="41">
        <f t="shared" si="340"/>
        <v>0</v>
      </c>
      <c r="IT72" s="41">
        <f t="shared" si="340"/>
        <v>0</v>
      </c>
      <c r="IU72" s="41">
        <f t="shared" si="340"/>
        <v>0</v>
      </c>
      <c r="IV72" s="41">
        <f t="shared" si="340"/>
        <v>0</v>
      </c>
      <c r="IW72" s="41">
        <f t="shared" si="340"/>
        <v>0</v>
      </c>
      <c r="IX72" s="41">
        <f t="shared" si="340"/>
        <v>0</v>
      </c>
      <c r="IY72" s="41">
        <f t="shared" si="340"/>
        <v>0</v>
      </c>
      <c r="IZ72" s="41">
        <f t="shared" si="340"/>
        <v>0</v>
      </c>
      <c r="JA72" s="41">
        <f t="shared" si="340"/>
        <v>0</v>
      </c>
      <c r="JB72" s="743">
        <f>SUM(BD72:JA72)</f>
        <v>215</v>
      </c>
      <c r="JC72" s="744"/>
      <c r="JD72" s="744"/>
      <c r="JE72" s="744"/>
      <c r="JF72" s="45"/>
      <c r="JG72" s="45"/>
      <c r="JH72" s="45"/>
      <c r="JI72" s="45"/>
      <c r="JJ72" s="45"/>
      <c r="JK72" s="45"/>
      <c r="JL72" s="45"/>
      <c r="JM72" s="45"/>
      <c r="JN72" s="45"/>
      <c r="JO72" s="45"/>
      <c r="JP72" s="45"/>
      <c r="JQ72" s="45"/>
      <c r="JR72" s="45"/>
      <c r="JS72" s="45"/>
      <c r="JT72" s="45"/>
      <c r="JU72" s="45"/>
      <c r="JV72" s="45"/>
      <c r="JW72" s="45"/>
      <c r="JX72" s="45"/>
      <c r="JY72" s="45"/>
      <c r="JZ72" s="45"/>
      <c r="KA72" s="45"/>
      <c r="KB72" s="45"/>
      <c r="KC72" s="45"/>
      <c r="KD72" s="45"/>
      <c r="KE72" s="45"/>
      <c r="KF72" s="45"/>
      <c r="KG72" s="45"/>
      <c r="KH72" s="45"/>
      <c r="KI72" s="45"/>
      <c r="KJ72" s="45"/>
      <c r="KK72" s="45"/>
      <c r="KL72" s="45"/>
      <c r="KM72" s="45"/>
      <c r="KN72" s="45"/>
      <c r="KO72" s="45"/>
      <c r="KP72" s="45"/>
      <c r="KQ72" s="45"/>
      <c r="KR72" s="45"/>
      <c r="KS72" s="45"/>
      <c r="KT72" s="45"/>
      <c r="KU72" s="45"/>
      <c r="KV72" s="45"/>
      <c r="KW72" s="45"/>
      <c r="KX72" s="45"/>
      <c r="KY72" s="45"/>
      <c r="KZ72" s="45"/>
      <c r="LA72" s="45"/>
      <c r="LB72" s="45"/>
      <c r="LC72" s="45"/>
      <c r="LD72" s="45"/>
      <c r="LE72" s="45"/>
      <c r="LF72" s="45"/>
      <c r="LG72" s="45"/>
      <c r="LH72" s="45"/>
      <c r="LI72" s="45"/>
      <c r="LJ72" s="45"/>
      <c r="LK72" s="45"/>
      <c r="LL72" s="45"/>
      <c r="LM72" s="45"/>
      <c r="LN72" s="45"/>
      <c r="LO72" s="45"/>
      <c r="LP72" s="45"/>
      <c r="LQ72" s="45"/>
      <c r="LR72" s="45"/>
      <c r="LS72" s="45"/>
      <c r="LT72" s="45"/>
      <c r="LU72" s="45"/>
      <c r="LV72" s="45"/>
      <c r="LW72" s="45"/>
      <c r="LX72" s="39" t="s">
        <v>44</v>
      </c>
      <c r="LY72" s="40" t="s">
        <v>45</v>
      </c>
      <c r="LZ72" s="45"/>
      <c r="MA72" s="45"/>
      <c r="MB72" s="45"/>
      <c r="MC72" s="45"/>
      <c r="MD72" s="45"/>
      <c r="ME72" s="45"/>
      <c r="MF72" s="45"/>
      <c r="MG72" s="45"/>
      <c r="MH72" s="45"/>
      <c r="MI72" s="45"/>
      <c r="MJ72" s="45"/>
      <c r="MK72" s="45"/>
      <c r="ML72" s="45"/>
      <c r="MM72" s="45"/>
      <c r="MN72" s="45"/>
      <c r="MO72" s="45"/>
      <c r="MP72" s="45"/>
      <c r="MQ72" s="45"/>
      <c r="MR72" s="45"/>
      <c r="MS72" s="45"/>
      <c r="MT72" s="45"/>
      <c r="MU72" s="45"/>
      <c r="MV72" s="41">
        <f t="shared" ref="MV72:OQ72" si="341">SUM(MV41:MV71)</f>
        <v>0</v>
      </c>
      <c r="MW72" s="42">
        <f t="shared" si="341"/>
        <v>0</v>
      </c>
      <c r="MX72" s="41">
        <f t="shared" si="341"/>
        <v>0</v>
      </c>
      <c r="MY72" s="42">
        <f t="shared" si="341"/>
        <v>0</v>
      </c>
      <c r="MZ72" s="41">
        <f t="shared" si="341"/>
        <v>0</v>
      </c>
      <c r="NA72" s="42">
        <f t="shared" si="341"/>
        <v>0</v>
      </c>
      <c r="NB72" s="41">
        <f t="shared" si="341"/>
        <v>0</v>
      </c>
      <c r="NC72" s="42">
        <f t="shared" si="341"/>
        <v>0</v>
      </c>
      <c r="ND72" s="41">
        <f t="shared" si="341"/>
        <v>0</v>
      </c>
      <c r="NE72" s="42">
        <f t="shared" si="341"/>
        <v>0</v>
      </c>
      <c r="NF72" s="41">
        <f t="shared" si="341"/>
        <v>0</v>
      </c>
      <c r="NG72" s="42">
        <f t="shared" si="341"/>
        <v>0</v>
      </c>
      <c r="NH72" s="41">
        <f t="shared" si="341"/>
        <v>0</v>
      </c>
      <c r="NI72" s="42">
        <f t="shared" si="341"/>
        <v>0</v>
      </c>
      <c r="NJ72" s="41">
        <f t="shared" si="341"/>
        <v>0</v>
      </c>
      <c r="NK72" s="42">
        <f t="shared" si="341"/>
        <v>0</v>
      </c>
      <c r="NL72" s="41">
        <f t="shared" si="341"/>
        <v>0</v>
      </c>
      <c r="NM72" s="42">
        <f t="shared" si="341"/>
        <v>0</v>
      </c>
      <c r="NN72" s="41">
        <f t="shared" si="341"/>
        <v>0</v>
      </c>
      <c r="NO72" s="42">
        <f t="shared" si="341"/>
        <v>0</v>
      </c>
      <c r="NP72" s="41">
        <f t="shared" si="341"/>
        <v>0</v>
      </c>
      <c r="NQ72" s="42">
        <f t="shared" si="341"/>
        <v>0</v>
      </c>
      <c r="NR72" s="41">
        <f t="shared" si="341"/>
        <v>0</v>
      </c>
      <c r="NS72" s="42">
        <f t="shared" si="341"/>
        <v>0</v>
      </c>
      <c r="NT72" s="41">
        <f t="shared" si="341"/>
        <v>0</v>
      </c>
      <c r="NU72" s="42">
        <f t="shared" si="341"/>
        <v>0</v>
      </c>
      <c r="NV72" s="41">
        <f t="shared" si="341"/>
        <v>0</v>
      </c>
      <c r="NW72" s="42">
        <f t="shared" si="341"/>
        <v>0</v>
      </c>
      <c r="NX72" s="41">
        <f t="shared" si="341"/>
        <v>0</v>
      </c>
      <c r="NY72" s="42">
        <f t="shared" si="341"/>
        <v>0</v>
      </c>
      <c r="NZ72" s="41">
        <f t="shared" si="341"/>
        <v>0</v>
      </c>
      <c r="OA72" s="42">
        <f t="shared" si="341"/>
        <v>0</v>
      </c>
      <c r="OB72" s="41">
        <f t="shared" si="341"/>
        <v>0</v>
      </c>
      <c r="OC72" s="42">
        <f t="shared" si="341"/>
        <v>0</v>
      </c>
      <c r="OD72" s="41">
        <f t="shared" si="341"/>
        <v>0</v>
      </c>
      <c r="OE72" s="42">
        <f t="shared" si="341"/>
        <v>0</v>
      </c>
      <c r="OF72" s="41">
        <f t="shared" si="341"/>
        <v>0</v>
      </c>
      <c r="OG72" s="42">
        <f t="shared" si="341"/>
        <v>0</v>
      </c>
      <c r="OH72" s="41">
        <f t="shared" si="341"/>
        <v>0</v>
      </c>
      <c r="OI72" s="42">
        <f t="shared" si="341"/>
        <v>0</v>
      </c>
      <c r="OJ72" s="41">
        <f t="shared" si="341"/>
        <v>0</v>
      </c>
      <c r="OK72" s="42">
        <f t="shared" si="341"/>
        <v>0</v>
      </c>
      <c r="OL72" s="41">
        <f t="shared" si="341"/>
        <v>0</v>
      </c>
      <c r="OM72" s="42">
        <f t="shared" si="341"/>
        <v>0</v>
      </c>
      <c r="ON72" s="41">
        <f t="shared" si="341"/>
        <v>0</v>
      </c>
      <c r="OO72" s="42">
        <f t="shared" si="341"/>
        <v>0</v>
      </c>
      <c r="OP72" s="41">
        <f t="shared" si="341"/>
        <v>0</v>
      </c>
      <c r="OQ72" s="42">
        <f t="shared" si="341"/>
        <v>0</v>
      </c>
      <c r="OR72" s="113"/>
      <c r="OS72" s="112"/>
      <c r="OT72" s="112"/>
      <c r="OU72" s="1"/>
      <c r="OV72" s="39" t="s">
        <v>44</v>
      </c>
      <c r="OW72" s="39" t="s">
        <v>44</v>
      </c>
      <c r="OX72" s="40" t="s">
        <v>45</v>
      </c>
      <c r="OY72" s="1"/>
      <c r="OZ72" s="1"/>
      <c r="PA72" s="1"/>
      <c r="PB72" s="1"/>
      <c r="PC72" s="1"/>
      <c r="PD72" s="1"/>
      <c r="PE72" s="1"/>
      <c r="PF72" s="39" t="s">
        <v>44</v>
      </c>
      <c r="PG72" s="40" t="s">
        <v>45</v>
      </c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</row>
    <row r="73" spans="1:570" s="2" customFormat="1" ht="71.25" customHeight="1" thickTop="1" thickBot="1">
      <c r="A73" s="227" t="s">
        <v>298</v>
      </c>
      <c r="B73" s="251" t="s">
        <v>308</v>
      </c>
      <c r="C73" s="349" t="s">
        <v>171</v>
      </c>
      <c r="D73" s="350" t="s">
        <v>206</v>
      </c>
      <c r="E73" s="351" t="s">
        <v>208</v>
      </c>
      <c r="F73" s="352" t="s">
        <v>207</v>
      </c>
      <c r="G73" s="353"/>
      <c r="H73" s="191">
        <v>1</v>
      </c>
      <c r="I73" s="192">
        <v>2</v>
      </c>
      <c r="J73" s="193">
        <v>3</v>
      </c>
      <c r="K73" s="193">
        <v>4</v>
      </c>
      <c r="L73" s="405">
        <v>5</v>
      </c>
      <c r="M73" s="405">
        <v>6</v>
      </c>
      <c r="N73" s="244" t="s">
        <v>302</v>
      </c>
      <c r="O73" s="245" t="s">
        <v>302</v>
      </c>
      <c r="P73" s="193" t="s">
        <v>302</v>
      </c>
      <c r="Q73" s="581" t="s">
        <v>302</v>
      </c>
      <c r="R73" s="582"/>
      <c r="S73" s="246" t="s">
        <v>109</v>
      </c>
      <c r="T73" s="354"/>
      <c r="U73" s="354"/>
      <c r="V73" s="354"/>
      <c r="W73" s="354"/>
      <c r="X73" s="246" t="s">
        <v>110</v>
      </c>
      <c r="Y73" s="354"/>
      <c r="Z73" s="354"/>
      <c r="AA73" s="354"/>
      <c r="AB73" s="354"/>
      <c r="AC73" s="247" t="s">
        <v>134</v>
      </c>
      <c r="AD73" s="248"/>
      <c r="AE73" s="248"/>
      <c r="AF73" s="248"/>
      <c r="AG73" s="249" t="s">
        <v>31</v>
      </c>
      <c r="AH73" s="248"/>
      <c r="AI73" s="248"/>
      <c r="AJ73" s="248"/>
      <c r="AK73" s="247" t="s">
        <v>111</v>
      </c>
      <c r="AL73" s="248"/>
      <c r="AM73" s="248"/>
      <c r="AN73" s="248"/>
      <c r="AO73" s="249" t="s">
        <v>112</v>
      </c>
      <c r="AP73" s="248"/>
      <c r="AQ73" s="248"/>
      <c r="AR73" s="248"/>
      <c r="AS73" s="247" t="s">
        <v>197</v>
      </c>
      <c r="AT73" s="248"/>
      <c r="AU73" s="248"/>
      <c r="AV73" s="250" t="s">
        <v>113</v>
      </c>
      <c r="AW73" s="189"/>
      <c r="AX73" s="194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12"/>
      <c r="NR73" s="112"/>
      <c r="NS73" s="112"/>
      <c r="NT73" s="112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</row>
    <row r="74" spans="1:570" s="2" customFormat="1" ht="71.25" customHeight="1" thickTop="1" thickBot="1">
      <c r="A74" s="355" t="s">
        <v>289</v>
      </c>
      <c r="B74" s="252" t="s">
        <v>148</v>
      </c>
      <c r="C74" s="315" t="s">
        <v>286</v>
      </c>
      <c r="D74" s="314" t="s">
        <v>352</v>
      </c>
      <c r="E74" s="308"/>
      <c r="F74" s="321" t="s">
        <v>103</v>
      </c>
      <c r="G74" s="322" t="s">
        <v>27</v>
      </c>
      <c r="H74" s="560" t="s">
        <v>292</v>
      </c>
      <c r="I74" s="561"/>
      <c r="J74" s="279" t="s">
        <v>47</v>
      </c>
      <c r="K74" s="568" t="s">
        <v>296</v>
      </c>
      <c r="L74" s="569"/>
      <c r="M74" s="254" t="s">
        <v>370</v>
      </c>
      <c r="N74" s="356" t="s">
        <v>201</v>
      </c>
      <c r="O74" s="255" t="s">
        <v>146</v>
      </c>
      <c r="P74" s="253"/>
      <c r="Q74" s="256"/>
      <c r="R74" s="257"/>
      <c r="S74" s="357" t="s">
        <v>193</v>
      </c>
      <c r="T74" s="258" t="s">
        <v>346</v>
      </c>
      <c r="U74" s="259" t="s">
        <v>74</v>
      </c>
      <c r="V74" s="260" t="s">
        <v>341</v>
      </c>
      <c r="W74" s="253" t="s">
        <v>349</v>
      </c>
      <c r="X74" s="261"/>
      <c r="Y74" s="261"/>
      <c r="Z74" s="261"/>
      <c r="AA74" s="262"/>
      <c r="AB74" s="263"/>
      <c r="AC74" s="332" t="s">
        <v>212</v>
      </c>
      <c r="AD74" s="578" t="str">
        <f>RG49</f>
        <v>********خوشروزاده- *****گذشتی- *حبیبی - *************کاظمی-*********منفرد-****************</v>
      </c>
      <c r="AE74" s="579"/>
      <c r="AF74" s="579"/>
      <c r="AG74" s="579"/>
      <c r="AH74" s="579"/>
      <c r="AI74" s="579"/>
      <c r="AJ74" s="579"/>
      <c r="AK74" s="579"/>
      <c r="AL74" s="579"/>
      <c r="AM74" s="579"/>
      <c r="AN74" s="579"/>
      <c r="AO74" s="579"/>
      <c r="AP74" s="579"/>
      <c r="AQ74" s="579"/>
      <c r="AR74" s="580"/>
      <c r="AS74" s="609" t="s">
        <v>215</v>
      </c>
      <c r="AT74" s="610"/>
      <c r="AU74" s="610"/>
      <c r="AV74" s="610"/>
      <c r="AW74" s="610"/>
      <c r="AX74" s="611"/>
      <c r="AY74" s="1"/>
      <c r="AZ74" s="1"/>
      <c r="BA74" s="1"/>
      <c r="BB74" s="675" t="s">
        <v>116</v>
      </c>
      <c r="BC74" s="676"/>
      <c r="BD74" s="676"/>
      <c r="BE74" s="676"/>
      <c r="BF74" s="676"/>
      <c r="BG74" s="676"/>
      <c r="BH74" s="676"/>
      <c r="BI74" s="676"/>
      <c r="BJ74" s="676"/>
      <c r="BK74" s="676"/>
      <c r="BL74" s="676"/>
      <c r="BM74" s="676"/>
      <c r="BN74" s="676"/>
      <c r="BO74" s="676"/>
      <c r="BP74" s="676"/>
      <c r="BQ74" s="676"/>
      <c r="BR74" s="676"/>
      <c r="BS74" s="676"/>
      <c r="BT74" s="676"/>
      <c r="BU74" s="676"/>
      <c r="BV74" s="676"/>
      <c r="BW74" s="676"/>
      <c r="BX74" s="676"/>
      <c r="BY74" s="676"/>
      <c r="BZ74" s="676"/>
      <c r="CA74" s="676"/>
      <c r="CB74" s="676"/>
      <c r="CC74" s="676"/>
      <c r="CD74" s="676"/>
      <c r="CE74" s="676"/>
      <c r="CF74" s="676"/>
      <c r="CG74" s="676"/>
      <c r="CH74" s="676"/>
      <c r="CI74" s="677"/>
      <c r="CJ74" s="675" t="s">
        <v>117</v>
      </c>
      <c r="CK74" s="676"/>
      <c r="CL74" s="676"/>
      <c r="CM74" s="676"/>
      <c r="CN74" s="676"/>
      <c r="CO74" s="676"/>
      <c r="CP74" s="676"/>
      <c r="CQ74" s="676"/>
      <c r="CR74" s="676"/>
      <c r="CS74" s="676"/>
      <c r="CT74" s="676"/>
      <c r="CU74" s="676"/>
      <c r="CV74" s="676"/>
      <c r="CW74" s="676"/>
      <c r="CX74" s="676"/>
      <c r="CY74" s="676"/>
      <c r="CZ74" s="676"/>
      <c r="DA74" s="676"/>
      <c r="DB74" s="676"/>
      <c r="DC74" s="676"/>
      <c r="DD74" s="676"/>
      <c r="DE74" s="676"/>
      <c r="DF74" s="676"/>
      <c r="DG74" s="676"/>
      <c r="DH74" s="676"/>
      <c r="DI74" s="676"/>
      <c r="DJ74" s="676"/>
      <c r="DK74" s="676"/>
      <c r="DL74" s="676"/>
      <c r="DM74" s="677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12"/>
      <c r="NR74" s="112"/>
      <c r="NS74" s="112"/>
      <c r="NT74" s="112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</row>
    <row r="75" spans="1:570" s="2" customFormat="1" ht="71.25" customHeight="1" thickTop="1" thickBot="1">
      <c r="A75" s="358" t="s">
        <v>290</v>
      </c>
      <c r="B75" s="359" t="s">
        <v>305</v>
      </c>
      <c r="C75" s="360"/>
      <c r="D75" s="361"/>
      <c r="E75" s="309"/>
      <c r="F75" s="323" t="s">
        <v>106</v>
      </c>
      <c r="G75" s="324" t="s">
        <v>27</v>
      </c>
      <c r="H75" s="560" t="s">
        <v>202</v>
      </c>
      <c r="I75" s="561"/>
      <c r="J75" s="279" t="s">
        <v>353</v>
      </c>
      <c r="K75" s="568" t="s">
        <v>225</v>
      </c>
      <c r="L75" s="569"/>
      <c r="M75" s="275"/>
      <c r="N75" s="362" t="s">
        <v>198</v>
      </c>
      <c r="O75" s="275" t="s">
        <v>180</v>
      </c>
      <c r="P75" s="271"/>
      <c r="Q75" s="271"/>
      <c r="R75" s="276"/>
      <c r="S75" s="363" t="s">
        <v>193</v>
      </c>
      <c r="T75" s="268" t="s">
        <v>160</v>
      </c>
      <c r="U75" s="269" t="s">
        <v>159</v>
      </c>
      <c r="V75" s="270" t="s">
        <v>216</v>
      </c>
      <c r="W75" s="271" t="s">
        <v>355</v>
      </c>
      <c r="X75" s="265"/>
      <c r="Y75" s="424"/>
      <c r="Z75" s="264"/>
      <c r="AA75" s="265"/>
      <c r="AB75" s="266"/>
      <c r="AC75" s="333" t="s">
        <v>213</v>
      </c>
      <c r="AD75" s="635" t="str">
        <f>RG13</f>
        <v>********************************</v>
      </c>
      <c r="AE75" s="636"/>
      <c r="AF75" s="636"/>
      <c r="AG75" s="636"/>
      <c r="AH75" s="636"/>
      <c r="AI75" s="636"/>
      <c r="AJ75" s="636"/>
      <c r="AK75" s="636"/>
      <c r="AL75" s="636"/>
      <c r="AM75" s="636"/>
      <c r="AN75" s="636"/>
      <c r="AO75" s="636"/>
      <c r="AP75" s="636"/>
      <c r="AQ75" s="636"/>
      <c r="AR75" s="637"/>
      <c r="AS75" s="614" t="s">
        <v>222</v>
      </c>
      <c r="AT75" s="615"/>
      <c r="AU75" s="615"/>
      <c r="AV75" s="615"/>
      <c r="AW75" s="615"/>
      <c r="AX75" s="616"/>
      <c r="AY75" s="1"/>
      <c r="AZ75" s="1"/>
      <c r="BA75" s="1"/>
      <c r="BB75" s="10" t="s">
        <v>0</v>
      </c>
      <c r="BC75" s="11"/>
      <c r="BD75" s="665"/>
      <c r="BE75" s="666"/>
      <c r="BF75" s="665" t="s">
        <v>81</v>
      </c>
      <c r="BG75" s="666"/>
      <c r="BH75" s="665" t="s">
        <v>168</v>
      </c>
      <c r="BI75" s="666"/>
      <c r="BJ75" s="665" t="s">
        <v>82</v>
      </c>
      <c r="BK75" s="666"/>
      <c r="BL75" s="665" t="s">
        <v>132</v>
      </c>
      <c r="BM75" s="666"/>
      <c r="BN75" s="665" t="s">
        <v>165</v>
      </c>
      <c r="BO75" s="666"/>
      <c r="BP75" s="665" t="s">
        <v>163</v>
      </c>
      <c r="BQ75" s="666"/>
      <c r="BR75" s="665" t="s">
        <v>183</v>
      </c>
      <c r="BS75" s="666"/>
      <c r="BT75" s="665" t="s">
        <v>84</v>
      </c>
      <c r="BU75" s="666"/>
      <c r="BV75" s="665" t="s">
        <v>85</v>
      </c>
      <c r="BW75" s="666"/>
      <c r="BX75" s="665" t="s">
        <v>86</v>
      </c>
      <c r="BY75" s="666"/>
      <c r="BZ75" s="665" t="s">
        <v>87</v>
      </c>
      <c r="CA75" s="666"/>
      <c r="CB75" s="665" t="s">
        <v>88</v>
      </c>
      <c r="CC75" s="666"/>
      <c r="CD75" s="665" t="s">
        <v>89</v>
      </c>
      <c r="CE75" s="666"/>
      <c r="CF75" s="665" t="s">
        <v>162</v>
      </c>
      <c r="CG75" s="666"/>
      <c r="CH75" s="665" t="s">
        <v>90</v>
      </c>
      <c r="CI75" s="666"/>
      <c r="CJ75" s="67" t="s">
        <v>0</v>
      </c>
      <c r="CK75" s="68"/>
      <c r="CL75" s="780" t="s">
        <v>176</v>
      </c>
      <c r="CM75" s="781"/>
      <c r="CN75" s="673" t="s">
        <v>91</v>
      </c>
      <c r="CO75" s="674"/>
      <c r="CP75" s="673" t="s">
        <v>161</v>
      </c>
      <c r="CQ75" s="674"/>
      <c r="CR75" s="667" t="s">
        <v>175</v>
      </c>
      <c r="CS75" s="668"/>
      <c r="CT75" s="667" t="s">
        <v>76</v>
      </c>
      <c r="CU75" s="668"/>
      <c r="CV75" s="396" t="s">
        <v>130</v>
      </c>
      <c r="CW75" s="397"/>
      <c r="CX75" s="667" t="s">
        <v>162</v>
      </c>
      <c r="CY75" s="668"/>
      <c r="CZ75" s="667" t="s">
        <v>92</v>
      </c>
      <c r="DA75" s="668"/>
      <c r="DB75" s="667" t="s">
        <v>93</v>
      </c>
      <c r="DC75" s="668"/>
      <c r="DD75" s="667" t="s">
        <v>174</v>
      </c>
      <c r="DE75" s="668"/>
      <c r="DF75" s="667" t="s">
        <v>94</v>
      </c>
      <c r="DG75" s="668"/>
      <c r="DH75" s="745" t="s">
        <v>95</v>
      </c>
      <c r="DI75" s="746"/>
      <c r="DJ75" s="747" t="s">
        <v>96</v>
      </c>
      <c r="DK75" s="668"/>
      <c r="DL75" s="7"/>
      <c r="DM75" s="7"/>
      <c r="DN75" s="8" t="s">
        <v>0</v>
      </c>
      <c r="DO75" s="9"/>
      <c r="DP75" s="669" t="s">
        <v>80</v>
      </c>
      <c r="DQ75" s="670"/>
      <c r="DR75" s="669" t="s">
        <v>81</v>
      </c>
      <c r="DS75" s="670"/>
      <c r="DT75" s="669" t="s">
        <v>168</v>
      </c>
      <c r="DU75" s="670"/>
      <c r="DV75" s="669" t="s">
        <v>82</v>
      </c>
      <c r="DW75" s="670"/>
      <c r="DX75" s="669" t="s">
        <v>83</v>
      </c>
      <c r="DY75" s="670"/>
      <c r="DZ75" s="669" t="s">
        <v>164</v>
      </c>
      <c r="EA75" s="670"/>
      <c r="EB75" s="669" t="s">
        <v>163</v>
      </c>
      <c r="EC75" s="670"/>
      <c r="ED75" s="69"/>
      <c r="EE75" s="69"/>
      <c r="EF75" s="8" t="s">
        <v>0</v>
      </c>
      <c r="EG75" s="9"/>
      <c r="EH75" s="669" t="s">
        <v>68</v>
      </c>
      <c r="EI75" s="670"/>
      <c r="EJ75" s="669" t="s">
        <v>84</v>
      </c>
      <c r="EK75" s="670"/>
      <c r="EL75" s="669" t="s">
        <v>85</v>
      </c>
      <c r="EM75" s="670"/>
      <c r="EN75" s="669" t="s">
        <v>86</v>
      </c>
      <c r="EO75" s="670"/>
      <c r="EP75" s="669" t="s">
        <v>87</v>
      </c>
      <c r="EQ75" s="670"/>
      <c r="ER75" s="669" t="s">
        <v>88</v>
      </c>
      <c r="ES75" s="670"/>
      <c r="ET75" s="669" t="s">
        <v>89</v>
      </c>
      <c r="EU75" s="670"/>
      <c r="EV75" s="669" t="s">
        <v>162</v>
      </c>
      <c r="EW75" s="670"/>
      <c r="EX75" s="669" t="s">
        <v>90</v>
      </c>
      <c r="EY75" s="670"/>
      <c r="EZ75" s="70"/>
      <c r="FA75" s="70"/>
      <c r="FB75" s="8" t="s">
        <v>0</v>
      </c>
      <c r="FC75" s="9"/>
      <c r="FD75" s="88" t="s">
        <v>179</v>
      </c>
      <c r="FE75" s="89"/>
      <c r="FF75" s="669" t="s">
        <v>91</v>
      </c>
      <c r="FG75" s="670"/>
      <c r="FH75" s="671" t="s">
        <v>177</v>
      </c>
      <c r="FI75" s="672"/>
      <c r="FJ75" s="671" t="s">
        <v>178</v>
      </c>
      <c r="FK75" s="672"/>
      <c r="FL75" s="671" t="s">
        <v>76</v>
      </c>
      <c r="FM75" s="672"/>
      <c r="FN75" s="90" t="s">
        <v>88</v>
      </c>
      <c r="FO75" s="91"/>
      <c r="FP75" s="671" t="s">
        <v>162</v>
      </c>
      <c r="FQ75" s="672"/>
      <c r="FR75" s="671" t="s">
        <v>92</v>
      </c>
      <c r="FS75" s="672"/>
      <c r="FT75" s="671" t="s">
        <v>93</v>
      </c>
      <c r="FU75" s="672"/>
      <c r="FV75" s="671" t="s">
        <v>75</v>
      </c>
      <c r="FW75" s="672"/>
      <c r="FX75" s="671" t="s">
        <v>94</v>
      </c>
      <c r="FY75" s="672"/>
      <c r="FZ75" s="671" t="s">
        <v>95</v>
      </c>
      <c r="GA75" s="672"/>
      <c r="GB75" s="671" t="s">
        <v>96</v>
      </c>
      <c r="GC75" s="672"/>
      <c r="GD75" s="21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113"/>
      <c r="NR75" s="113"/>
      <c r="NS75" s="113"/>
      <c r="NT75" s="113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</row>
    <row r="76" spans="1:570" s="2" customFormat="1" ht="71.25" customHeight="1" thickTop="1" thickBot="1">
      <c r="A76" s="549" t="s">
        <v>291</v>
      </c>
      <c r="B76" s="551" t="s">
        <v>148</v>
      </c>
      <c r="C76" s="472" t="s">
        <v>342</v>
      </c>
      <c r="D76" s="473" t="s">
        <v>154</v>
      </c>
      <c r="E76" s="310"/>
      <c r="F76" s="325" t="s">
        <v>293</v>
      </c>
      <c r="G76" s="326" t="s">
        <v>27</v>
      </c>
      <c r="H76" s="568" t="s">
        <v>294</v>
      </c>
      <c r="I76" s="569"/>
      <c r="J76" s="496" t="s">
        <v>82</v>
      </c>
      <c r="K76" s="570" t="s">
        <v>225</v>
      </c>
      <c r="L76" s="571"/>
      <c r="M76" s="476"/>
      <c r="N76" s="366" t="s">
        <v>191</v>
      </c>
      <c r="O76" s="476" t="s">
        <v>164</v>
      </c>
      <c r="P76" s="366" t="s">
        <v>192</v>
      </c>
      <c r="Q76" s="477" t="s">
        <v>174</v>
      </c>
      <c r="R76" s="478" t="s">
        <v>360</v>
      </c>
      <c r="S76" s="267"/>
      <c r="T76" s="267"/>
      <c r="U76" s="483"/>
      <c r="V76" s="366" t="s">
        <v>131</v>
      </c>
      <c r="W76" s="482"/>
      <c r="X76" s="273"/>
      <c r="Y76" s="367" t="s">
        <v>199</v>
      </c>
      <c r="Z76" s="267" t="s">
        <v>184</v>
      </c>
      <c r="AA76" s="368"/>
      <c r="AB76" s="369"/>
      <c r="AC76" s="345" t="s">
        <v>214</v>
      </c>
      <c r="AD76" s="626" t="str">
        <f>RG85</f>
        <v>*****************</v>
      </c>
      <c r="AE76" s="626"/>
      <c r="AF76" s="626"/>
      <c r="AG76" s="626"/>
      <c r="AH76" s="626"/>
      <c r="AI76" s="626"/>
      <c r="AJ76" s="626"/>
      <c r="AK76" s="626"/>
      <c r="AL76" s="627"/>
      <c r="AM76" s="346" t="s">
        <v>211</v>
      </c>
      <c r="AN76" s="626" t="str">
        <f>RG121</f>
        <v>*******************</v>
      </c>
      <c r="AO76" s="626"/>
      <c r="AP76" s="626"/>
      <c r="AQ76" s="626"/>
      <c r="AR76" s="628"/>
      <c r="AS76" s="617"/>
      <c r="AT76" s="618"/>
      <c r="AU76" s="618"/>
      <c r="AV76" s="618"/>
      <c r="AW76" s="618"/>
      <c r="AX76" s="619"/>
      <c r="AY76" s="1"/>
      <c r="AZ76" s="1"/>
      <c r="BA76" s="1"/>
      <c r="BB76" s="18" t="s">
        <v>25</v>
      </c>
      <c r="BC76" s="19" t="s">
        <v>26</v>
      </c>
      <c r="BD76" s="237" t="s">
        <v>27</v>
      </c>
      <c r="BE76" s="238" t="s">
        <v>28</v>
      </c>
      <c r="BF76" s="237" t="s">
        <v>27</v>
      </c>
      <c r="BG76" s="238" t="s">
        <v>28</v>
      </c>
      <c r="BH76" s="237" t="s">
        <v>27</v>
      </c>
      <c r="BI76" s="238" t="s">
        <v>28</v>
      </c>
      <c r="BJ76" s="237" t="s">
        <v>27</v>
      </c>
      <c r="BK76" s="238" t="s">
        <v>28</v>
      </c>
      <c r="BL76" s="237" t="s">
        <v>27</v>
      </c>
      <c r="BM76" s="238" t="s">
        <v>28</v>
      </c>
      <c r="BN76" s="237" t="s">
        <v>27</v>
      </c>
      <c r="BO76" s="238" t="s">
        <v>28</v>
      </c>
      <c r="BP76" s="237" t="s">
        <v>27</v>
      </c>
      <c r="BQ76" s="238" t="s">
        <v>28</v>
      </c>
      <c r="BR76" s="237" t="s">
        <v>27</v>
      </c>
      <c r="BS76" s="238" t="s">
        <v>28</v>
      </c>
      <c r="BT76" s="237" t="s">
        <v>27</v>
      </c>
      <c r="BU76" s="238" t="s">
        <v>28</v>
      </c>
      <c r="BV76" s="237" t="s">
        <v>27</v>
      </c>
      <c r="BW76" s="238" t="s">
        <v>28</v>
      </c>
      <c r="BX76" s="237" t="s">
        <v>27</v>
      </c>
      <c r="BY76" s="238" t="s">
        <v>28</v>
      </c>
      <c r="BZ76" s="237" t="s">
        <v>27</v>
      </c>
      <c r="CA76" s="238" t="s">
        <v>28</v>
      </c>
      <c r="CB76" s="237" t="s">
        <v>27</v>
      </c>
      <c r="CC76" s="238" t="s">
        <v>28</v>
      </c>
      <c r="CD76" s="237" t="s">
        <v>27</v>
      </c>
      <c r="CE76" s="238" t="s">
        <v>28</v>
      </c>
      <c r="CF76" s="237" t="s">
        <v>27</v>
      </c>
      <c r="CG76" s="238" t="s">
        <v>28</v>
      </c>
      <c r="CH76" s="237" t="s">
        <v>27</v>
      </c>
      <c r="CI76" s="238" t="s">
        <v>28</v>
      </c>
      <c r="CJ76" s="20" t="s">
        <v>25</v>
      </c>
      <c r="CK76" s="21" t="s">
        <v>26</v>
      </c>
      <c r="CL76" s="15" t="s">
        <v>158</v>
      </c>
      <c r="CM76" s="16" t="s">
        <v>28</v>
      </c>
      <c r="CN76" s="152" t="s">
        <v>169</v>
      </c>
      <c r="CO76" s="153" t="s">
        <v>28</v>
      </c>
      <c r="CP76" s="152" t="s">
        <v>29</v>
      </c>
      <c r="CQ76" s="153" t="s">
        <v>34</v>
      </c>
      <c r="CR76" s="152" t="s">
        <v>29</v>
      </c>
      <c r="CS76" s="153" t="s">
        <v>34</v>
      </c>
      <c r="CT76" s="152" t="s">
        <v>29</v>
      </c>
      <c r="CU76" s="183" t="s">
        <v>35</v>
      </c>
      <c r="CV76" s="152" t="s">
        <v>29</v>
      </c>
      <c r="CW76" s="183" t="s">
        <v>35</v>
      </c>
      <c r="CX76" s="152" t="s">
        <v>29</v>
      </c>
      <c r="CY76" s="183" t="s">
        <v>35</v>
      </c>
      <c r="CZ76" s="152" t="s">
        <v>29</v>
      </c>
      <c r="DA76" s="183" t="s">
        <v>35</v>
      </c>
      <c r="DB76" s="152" t="s">
        <v>29</v>
      </c>
      <c r="DC76" s="183" t="s">
        <v>35</v>
      </c>
      <c r="DD76" s="152" t="s">
        <v>29</v>
      </c>
      <c r="DE76" s="183" t="s">
        <v>35</v>
      </c>
      <c r="DF76" s="152" t="s">
        <v>29</v>
      </c>
      <c r="DG76" s="183" t="s">
        <v>35</v>
      </c>
      <c r="DH76" s="398" t="s">
        <v>29</v>
      </c>
      <c r="DI76" s="399" t="s">
        <v>35</v>
      </c>
      <c r="DJ76" s="184" t="s">
        <v>29</v>
      </c>
      <c r="DK76" s="183" t="s">
        <v>35</v>
      </c>
      <c r="DL76" s="7"/>
      <c r="DM76" s="7"/>
      <c r="DN76" s="20" t="s">
        <v>25</v>
      </c>
      <c r="DO76" s="21" t="s">
        <v>26</v>
      </c>
      <c r="DP76" s="57" t="s">
        <v>27</v>
      </c>
      <c r="DQ76" s="33" t="s">
        <v>28</v>
      </c>
      <c r="DR76" s="57" t="s">
        <v>27</v>
      </c>
      <c r="DS76" s="33" t="s">
        <v>28</v>
      </c>
      <c r="DT76" s="57" t="s">
        <v>27</v>
      </c>
      <c r="DU76" s="33" t="s">
        <v>28</v>
      </c>
      <c r="DV76" s="57" t="s">
        <v>27</v>
      </c>
      <c r="DW76" s="33" t="s">
        <v>28</v>
      </c>
      <c r="DX76" s="57" t="s">
        <v>27</v>
      </c>
      <c r="DY76" s="33" t="s">
        <v>28</v>
      </c>
      <c r="DZ76" s="57" t="s">
        <v>27</v>
      </c>
      <c r="EA76" s="33" t="s">
        <v>28</v>
      </c>
      <c r="EB76" s="57" t="s">
        <v>27</v>
      </c>
      <c r="EC76" s="33" t="s">
        <v>28</v>
      </c>
      <c r="ED76" s="22"/>
      <c r="EE76" s="22"/>
      <c r="EF76" s="20" t="s">
        <v>25</v>
      </c>
      <c r="EG76" s="21" t="s">
        <v>26</v>
      </c>
      <c r="EH76" s="57" t="s">
        <v>27</v>
      </c>
      <c r="EI76" s="33" t="s">
        <v>28</v>
      </c>
      <c r="EJ76" s="57" t="s">
        <v>27</v>
      </c>
      <c r="EK76" s="33" t="s">
        <v>28</v>
      </c>
      <c r="EL76" s="57" t="s">
        <v>27</v>
      </c>
      <c r="EM76" s="33" t="s">
        <v>28</v>
      </c>
      <c r="EN76" s="57" t="s">
        <v>27</v>
      </c>
      <c r="EO76" s="33" t="s">
        <v>28</v>
      </c>
      <c r="EP76" s="57" t="s">
        <v>27</v>
      </c>
      <c r="EQ76" s="33" t="s">
        <v>28</v>
      </c>
      <c r="ER76" s="57" t="s">
        <v>27</v>
      </c>
      <c r="ES76" s="33" t="s">
        <v>28</v>
      </c>
      <c r="ET76" s="57" t="s">
        <v>27</v>
      </c>
      <c r="EU76" s="33" t="s">
        <v>28</v>
      </c>
      <c r="EV76" s="57" t="s">
        <v>27</v>
      </c>
      <c r="EW76" s="33" t="s">
        <v>28</v>
      </c>
      <c r="EX76" s="57" t="s">
        <v>27</v>
      </c>
      <c r="EY76" s="33" t="s">
        <v>28</v>
      </c>
      <c r="EZ76" s="21"/>
      <c r="FA76" s="21"/>
      <c r="FB76" s="20" t="s">
        <v>25</v>
      </c>
      <c r="FC76" s="21" t="s">
        <v>26</v>
      </c>
      <c r="FD76" s="57" t="s">
        <v>29</v>
      </c>
      <c r="FE76" s="33" t="s">
        <v>34</v>
      </c>
      <c r="FF76" s="57" t="s">
        <v>29</v>
      </c>
      <c r="FG76" s="71" t="s">
        <v>34</v>
      </c>
      <c r="FH76" s="57" t="s">
        <v>29</v>
      </c>
      <c r="FI76" s="33" t="s">
        <v>34</v>
      </c>
      <c r="FJ76" s="57" t="s">
        <v>29</v>
      </c>
      <c r="FK76" s="33" t="s">
        <v>34</v>
      </c>
      <c r="FL76" s="21" t="s">
        <v>29</v>
      </c>
      <c r="FM76" s="21" t="s">
        <v>34</v>
      </c>
      <c r="FN76" s="57" t="s">
        <v>29</v>
      </c>
      <c r="FO76" s="33" t="s">
        <v>34</v>
      </c>
      <c r="FP76" s="57" t="s">
        <v>29</v>
      </c>
      <c r="FQ76" s="33" t="s">
        <v>34</v>
      </c>
      <c r="FR76" s="57" t="s">
        <v>29</v>
      </c>
      <c r="FS76" s="33" t="s">
        <v>34</v>
      </c>
      <c r="FT76" s="57" t="s">
        <v>29</v>
      </c>
      <c r="FU76" s="33" t="s">
        <v>34</v>
      </c>
      <c r="FV76" s="57" t="s">
        <v>29</v>
      </c>
      <c r="FW76" s="33" t="s">
        <v>34</v>
      </c>
      <c r="FX76" s="57" t="s">
        <v>29</v>
      </c>
      <c r="FY76" s="33" t="s">
        <v>34</v>
      </c>
      <c r="FZ76" s="57" t="s">
        <v>29</v>
      </c>
      <c r="GA76" s="33" t="s">
        <v>34</v>
      </c>
      <c r="GB76" s="57" t="s">
        <v>29</v>
      </c>
      <c r="GC76" s="33" t="s">
        <v>34</v>
      </c>
      <c r="GD76" s="21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23" t="s">
        <v>25</v>
      </c>
      <c r="RE76" s="24" t="s">
        <v>26</v>
      </c>
      <c r="RF76" s="25"/>
      <c r="RG76" s="114"/>
      <c r="RH76" s="114"/>
      <c r="RI76" s="114"/>
      <c r="RJ76" s="114"/>
      <c r="RK76" s="23" t="s">
        <v>25</v>
      </c>
      <c r="RL76" s="24" t="s">
        <v>26</v>
      </c>
      <c r="RM76" s="25"/>
      <c r="RN76" s="25"/>
      <c r="RO76" s="25"/>
      <c r="RP76" s="25"/>
      <c r="RQ76" s="59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</row>
    <row r="77" spans="1:570" s="2" customFormat="1" ht="71.25" customHeight="1" thickTop="1" thickBot="1">
      <c r="A77" s="370" t="s">
        <v>289</v>
      </c>
      <c r="B77" s="280" t="s">
        <v>231</v>
      </c>
      <c r="C77" s="316" t="s">
        <v>352</v>
      </c>
      <c r="D77" s="317" t="s">
        <v>373</v>
      </c>
      <c r="E77" s="311"/>
      <c r="F77" s="327" t="s">
        <v>103</v>
      </c>
      <c r="G77" s="328" t="s">
        <v>28</v>
      </c>
      <c r="H77" s="562" t="s">
        <v>292</v>
      </c>
      <c r="I77" s="563"/>
      <c r="J77" s="307" t="s">
        <v>374</v>
      </c>
      <c r="K77" s="566" t="s">
        <v>296</v>
      </c>
      <c r="L77" s="567"/>
      <c r="M77" s="282" t="s">
        <v>50</v>
      </c>
      <c r="N77" s="371" t="s">
        <v>201</v>
      </c>
      <c r="O77" s="283"/>
      <c r="P77" s="281"/>
      <c r="Q77" s="284"/>
      <c r="R77" s="285" t="s">
        <v>146</v>
      </c>
      <c r="S77" s="372" t="s">
        <v>193</v>
      </c>
      <c r="T77" s="286" t="s">
        <v>70</v>
      </c>
      <c r="U77" s="287"/>
      <c r="V77" s="288"/>
      <c r="W77" s="281"/>
      <c r="X77" s="281"/>
      <c r="Y77" s="281"/>
      <c r="Z77" s="281"/>
      <c r="AA77" s="294"/>
      <c r="AB77" s="295"/>
      <c r="AC77" s="348" t="s">
        <v>212</v>
      </c>
      <c r="AD77" s="662" t="str">
        <f>RJ49</f>
        <v>*********************************************************</v>
      </c>
      <c r="AE77" s="663"/>
      <c r="AF77" s="663"/>
      <c r="AG77" s="663"/>
      <c r="AH77" s="663"/>
      <c r="AI77" s="663"/>
      <c r="AJ77" s="663"/>
      <c r="AK77" s="663"/>
      <c r="AL77" s="663"/>
      <c r="AM77" s="663"/>
      <c r="AN77" s="663"/>
      <c r="AO77" s="663"/>
      <c r="AP77" s="663"/>
      <c r="AQ77" s="663"/>
      <c r="AR77" s="664"/>
      <c r="AS77" s="617"/>
      <c r="AT77" s="618"/>
      <c r="AU77" s="618"/>
      <c r="AV77" s="618"/>
      <c r="AW77" s="618"/>
      <c r="AX77" s="619"/>
      <c r="AY77" s="1"/>
      <c r="AZ77" s="1"/>
      <c r="BA77" s="1"/>
      <c r="BB77" s="29">
        <f t="shared" ref="BB77:BB107" si="342">BB5</f>
        <v>1</v>
      </c>
      <c r="BC77" s="159" t="s">
        <v>40</v>
      </c>
      <c r="BD77" s="163" t="s">
        <v>32</v>
      </c>
      <c r="BE77" s="177" t="s">
        <v>32</v>
      </c>
      <c r="BF77" s="516" t="s">
        <v>32</v>
      </c>
      <c r="BG77" s="515" t="s">
        <v>32</v>
      </c>
      <c r="BH77" s="516" t="s">
        <v>32</v>
      </c>
      <c r="BI77" s="515" t="s">
        <v>32</v>
      </c>
      <c r="BJ77" s="516" t="s">
        <v>32</v>
      </c>
      <c r="BK77" s="515" t="s">
        <v>32</v>
      </c>
      <c r="BL77" s="516" t="s">
        <v>32</v>
      </c>
      <c r="BM77" s="515" t="s">
        <v>32</v>
      </c>
      <c r="BN77" s="516" t="s">
        <v>32</v>
      </c>
      <c r="BO77" s="515" t="s">
        <v>32</v>
      </c>
      <c r="BP77" s="516" t="s">
        <v>32</v>
      </c>
      <c r="BQ77" s="516" t="s">
        <v>32</v>
      </c>
      <c r="BR77" s="515" t="s">
        <v>32</v>
      </c>
      <c r="BS77" s="516" t="s">
        <v>32</v>
      </c>
      <c r="BT77" s="515" t="s">
        <v>32</v>
      </c>
      <c r="BU77" s="516" t="s">
        <v>32</v>
      </c>
      <c r="BV77" s="515" t="s">
        <v>32</v>
      </c>
      <c r="BW77" s="516" t="s">
        <v>32</v>
      </c>
      <c r="BX77" s="515" t="s">
        <v>32</v>
      </c>
      <c r="BY77" s="516" t="s">
        <v>32</v>
      </c>
      <c r="BZ77" s="515" t="s">
        <v>32</v>
      </c>
      <c r="CA77" s="516" t="s">
        <v>32</v>
      </c>
      <c r="CB77" s="515" t="s">
        <v>32</v>
      </c>
      <c r="CC77" s="516" t="s">
        <v>32</v>
      </c>
      <c r="CD77" s="515" t="s">
        <v>32</v>
      </c>
      <c r="CE77" s="516" t="s">
        <v>32</v>
      </c>
      <c r="CF77" s="515" t="s">
        <v>32</v>
      </c>
      <c r="CG77" s="516" t="s">
        <v>32</v>
      </c>
      <c r="CH77" s="515" t="s">
        <v>32</v>
      </c>
      <c r="CI77" s="516" t="s">
        <v>32</v>
      </c>
      <c r="CJ77" s="29">
        <f>BB5</f>
        <v>1</v>
      </c>
      <c r="CK77" s="159" t="s">
        <v>40</v>
      </c>
      <c r="CL77" s="400" t="s">
        <v>32</v>
      </c>
      <c r="CM77" s="542" t="s">
        <v>32</v>
      </c>
      <c r="CN77" s="400" t="s">
        <v>32</v>
      </c>
      <c r="CO77" s="401" t="s">
        <v>32</v>
      </c>
      <c r="CP77" s="400" t="s">
        <v>32</v>
      </c>
      <c r="CQ77" s="401" t="s">
        <v>32</v>
      </c>
      <c r="CR77" s="400" t="s">
        <v>32</v>
      </c>
      <c r="CS77" s="401" t="s">
        <v>32</v>
      </c>
      <c r="CT77" s="400" t="s">
        <v>32</v>
      </c>
      <c r="CU77" s="401" t="s">
        <v>32</v>
      </c>
      <c r="CV77" s="400" t="s">
        <v>32</v>
      </c>
      <c r="CW77" s="401" t="s">
        <v>32</v>
      </c>
      <c r="CX77" s="400" t="s">
        <v>32</v>
      </c>
      <c r="CY77" s="401" t="s">
        <v>32</v>
      </c>
      <c r="CZ77" s="400" t="s">
        <v>32</v>
      </c>
      <c r="DA77" s="401" t="s">
        <v>32</v>
      </c>
      <c r="DB77" s="400" t="s">
        <v>32</v>
      </c>
      <c r="DC77" s="401" t="s">
        <v>32</v>
      </c>
      <c r="DD77" s="546" t="s">
        <v>32</v>
      </c>
      <c r="DE77" s="401" t="s">
        <v>32</v>
      </c>
      <c r="DF77" s="400" t="s">
        <v>32</v>
      </c>
      <c r="DG77" s="401" t="s">
        <v>32</v>
      </c>
      <c r="DH77" s="400" t="s">
        <v>32</v>
      </c>
      <c r="DI77" s="401" t="s">
        <v>32</v>
      </c>
      <c r="DJ77" s="400" t="s">
        <v>32</v>
      </c>
      <c r="DK77" s="401" t="s">
        <v>32</v>
      </c>
      <c r="DL77" s="7"/>
      <c r="DM77" s="7"/>
      <c r="DN77" s="29">
        <f t="shared" ref="DN77:DN107" si="343">BB5</f>
        <v>1</v>
      </c>
      <c r="DO77" s="30" t="e">
        <f>#REF!</f>
        <v>#REF!</v>
      </c>
      <c r="DP77" s="32" t="str">
        <f t="shared" ref="DP77:DQ107" si="344">TEXT(BD77,"سالاري -")</f>
        <v>*</v>
      </c>
      <c r="DQ77" s="33" t="str">
        <f t="shared" si="344"/>
        <v>*</v>
      </c>
      <c r="DR77" s="32" t="str">
        <f t="shared" ref="DR77:DS107" si="345">TEXT(BF77,"فخرآور-")</f>
        <v>*</v>
      </c>
      <c r="DS77" s="33" t="str">
        <f t="shared" si="345"/>
        <v>*</v>
      </c>
      <c r="DT77" s="32" t="str">
        <f>TEXT(BH77,"رفیعی-")</f>
        <v>*</v>
      </c>
      <c r="DU77" s="33" t="str">
        <f>TEXT(BI77,"رفیعی-")</f>
        <v>*</v>
      </c>
      <c r="DV77" s="32" t="str">
        <f t="shared" ref="DV77:DW107" si="346">TEXT(BJ77,"رنجبر-")</f>
        <v>*</v>
      </c>
      <c r="DW77" s="33" t="str">
        <f t="shared" si="346"/>
        <v>*</v>
      </c>
      <c r="DX77" s="32" t="str">
        <f t="shared" ref="DX77:DY107" si="347">TEXT(BL77,"مقدادي-")</f>
        <v>*</v>
      </c>
      <c r="DY77" s="33" t="str">
        <f t="shared" si="347"/>
        <v>*</v>
      </c>
      <c r="DZ77" s="32" t="str">
        <f>TEXT(BN77,"دلیریان-")</f>
        <v>*</v>
      </c>
      <c r="EA77" s="33" t="str">
        <f>TEXT(BO77,"دلیریان-")</f>
        <v>*</v>
      </c>
      <c r="EB77" s="32" t="str">
        <f>TEXT(BP77," ایمانی-")</f>
        <v>*</v>
      </c>
      <c r="EC77" s="33" t="str">
        <f>TEXT(BQ77,"ایمانی-")</f>
        <v>*</v>
      </c>
      <c r="ED77" s="22"/>
      <c r="EE77" s="22"/>
      <c r="EF77" s="29">
        <f t="shared" ref="EF77:EF107" si="348">BB5</f>
        <v>1</v>
      </c>
      <c r="EG77" s="30" t="e">
        <f>#REF!</f>
        <v>#REF!</v>
      </c>
      <c r="EH77" s="32" t="str">
        <f>TEXT(BR77,"خ جعفري - ")</f>
        <v>*</v>
      </c>
      <c r="EI77" s="33" t="str">
        <f>TEXT(BS77,"خ جعفري- ")</f>
        <v>*</v>
      </c>
      <c r="EJ77" s="32" t="str">
        <f t="shared" ref="EJ77:EK107" si="349">TEXT(BT77,"عشقي - ")</f>
        <v>*</v>
      </c>
      <c r="EK77" s="33" t="str">
        <f t="shared" si="349"/>
        <v>*</v>
      </c>
      <c r="EL77" s="32" t="str">
        <f t="shared" ref="EL77:EM107" si="350">TEXT(BV77,"ثابتي - ")</f>
        <v>*</v>
      </c>
      <c r="EM77" s="33" t="str">
        <f t="shared" si="350"/>
        <v>*</v>
      </c>
      <c r="EN77" s="32" t="str">
        <f>TEXT(BX77,"خردزارع -")</f>
        <v>*</v>
      </c>
      <c r="EO77" s="33" t="str">
        <f t="shared" ref="EO77:EO107" si="351">TEXT(BY77,"خردزارع- ")</f>
        <v>*</v>
      </c>
      <c r="EP77" s="32" t="str">
        <f t="shared" ref="EP77:EP107" si="352">TEXT(BZ77,"ستاک- ")</f>
        <v>*</v>
      </c>
      <c r="EQ77" s="33" t="str">
        <f t="shared" ref="EQ77:EQ107" si="353">TEXT(CA77,"ستاک - ")</f>
        <v>*</v>
      </c>
      <c r="ER77" s="32" t="str">
        <f t="shared" ref="ER77:ES107" si="354">TEXT(CB77,"نجفي - ")</f>
        <v>*</v>
      </c>
      <c r="ES77" s="33" t="str">
        <f t="shared" si="354"/>
        <v>*</v>
      </c>
      <c r="ET77" s="32" t="str">
        <f t="shared" ref="ET77:ET107" si="355">TEXT(CD77,"بهين آيين- ")</f>
        <v>*</v>
      </c>
      <c r="EU77" s="33" t="str">
        <f t="shared" ref="EU77:EU107" si="356">TEXT(CE77,"بهين آيين- ")</f>
        <v>*</v>
      </c>
      <c r="EV77" s="32" t="str">
        <f>TEXT(CF77,"شیخی-")</f>
        <v>*</v>
      </c>
      <c r="EW77" s="33" t="str">
        <f>TEXT(CG77,"شیخی-")</f>
        <v>*</v>
      </c>
      <c r="EX77" s="32" t="str">
        <f t="shared" ref="EX77:EX107" si="357">TEXT(CH77,"حسني - ")</f>
        <v>*</v>
      </c>
      <c r="EY77" s="33" t="str">
        <f t="shared" ref="EY77:EY107" si="358">TEXT(CI77,"حسني - ")</f>
        <v>*</v>
      </c>
      <c r="EZ77" s="21"/>
      <c r="FA77" s="21"/>
      <c r="FB77" s="29">
        <f t="shared" ref="FB77:FB107" si="359">BB5</f>
        <v>1</v>
      </c>
      <c r="FC77" s="30" t="e">
        <f>#REF!</f>
        <v>#REF!</v>
      </c>
      <c r="FD77" s="32" t="str">
        <f>TEXT(CL77,"آجعفری-")</f>
        <v>*</v>
      </c>
      <c r="FE77" s="33" t="str">
        <f>TEXT(CM77,"آجعفری-")</f>
        <v>*</v>
      </c>
      <c r="FF77" s="32" t="str">
        <f>TEXT(CN77,"عبدالحي-")</f>
        <v>*</v>
      </c>
      <c r="FG77" s="72" t="str">
        <f>TEXT(CO77,"عبدالحي-")</f>
        <v>*</v>
      </c>
      <c r="FH77" s="32" t="str">
        <f>TEXT(CP77,"بهین آیین-")</f>
        <v>*</v>
      </c>
      <c r="FI77" s="33" t="str">
        <f>TEXT(CQ77,"بهین آیین-")</f>
        <v>*</v>
      </c>
      <c r="FJ77" s="32" t="str">
        <f>TEXT(CR77,"خجعفری-")</f>
        <v>*</v>
      </c>
      <c r="FK77" s="33" t="str">
        <f>TEXT(CS77,"خجعفری-")</f>
        <v>*</v>
      </c>
      <c r="FL77" s="21" t="str">
        <f t="shared" ref="FL77:FL107" si="360">TEXT(CT77,"رفيعي - ")</f>
        <v>*</v>
      </c>
      <c r="FM77" s="21" t="str">
        <f t="shared" ref="FM77:FM107" si="361">TEXT(CU77,"رفيعي - ")</f>
        <v>*</v>
      </c>
      <c r="FN77" s="32" t="str">
        <f t="shared" ref="FN77:FN107" si="362">TEXT(CV77,"نجفي-")</f>
        <v>*</v>
      </c>
      <c r="FO77" s="33" t="str">
        <f t="shared" ref="FO77:FO107" si="363">TEXT(CW77,"نجفي-")</f>
        <v>*</v>
      </c>
      <c r="FP77" s="32" t="str">
        <f>TEXT(CX77,"شیخی-")</f>
        <v>*</v>
      </c>
      <c r="FQ77" s="33" t="str">
        <f>TEXT(CY77,"شیخی-")</f>
        <v>*</v>
      </c>
      <c r="FR77" s="32" t="str">
        <f t="shared" ref="FR77:FR107" si="364">TEXT(CZ77,"دليريان-")</f>
        <v>*</v>
      </c>
      <c r="FS77" s="33" t="str">
        <f t="shared" ref="FS77:FS107" si="365">TEXT(DA77,"دليريان-")</f>
        <v>*</v>
      </c>
      <c r="FT77" s="32" t="str">
        <f t="shared" ref="FT77:FT107" si="366">TEXT(DB77,"ايماني- ")</f>
        <v>*</v>
      </c>
      <c r="FU77" s="33" t="str">
        <f t="shared" ref="FU77:FU107" si="367">TEXT(DC77,"ايماني-")</f>
        <v>*</v>
      </c>
      <c r="FV77" s="32" t="str">
        <f>TEXT(DD77,"عشقی -")</f>
        <v>*</v>
      </c>
      <c r="FW77" s="33" t="str">
        <f>TEXT(DE77," عشقی-")</f>
        <v>*</v>
      </c>
      <c r="FX77" s="32" t="str">
        <f t="shared" ref="FX77:FX107" si="368">TEXT(DF77,"شيخي-")</f>
        <v>*</v>
      </c>
      <c r="FY77" s="33" t="str">
        <f t="shared" ref="FY77:FY107" si="369">TEXT(DG77,"شيخي-")</f>
        <v>*</v>
      </c>
      <c r="FZ77" s="32" t="str">
        <f t="shared" ref="FZ77:FZ107" si="370">TEXT(DH77,"خردزارع-")</f>
        <v>*</v>
      </c>
      <c r="GA77" s="33" t="str">
        <f t="shared" ref="GA77:GA107" si="371">TEXT(DI77,"خردزارع-")</f>
        <v>*</v>
      </c>
      <c r="GB77" s="32" t="str">
        <f t="shared" ref="GB77:GB107" si="372">TEXT(DJ77,"مقدادي-")</f>
        <v>*</v>
      </c>
      <c r="GC77" s="33" t="str">
        <f t="shared" ref="GC77:GC107" si="373">TEXT(DK77,"مقدادي-")</f>
        <v>*</v>
      </c>
      <c r="GD77" s="21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335">
        <f t="shared" ref="RD77:RD107" si="374">BB5</f>
        <v>1</v>
      </c>
      <c r="RE77" s="30" t="e">
        <f>#REF!</f>
        <v>#REF!</v>
      </c>
      <c r="RF77" s="34" t="s">
        <v>33</v>
      </c>
      <c r="RG77" s="110" t="str">
        <f>CONCATENATE(DP77,DR77,DT77,DV77,DX77,DZ77,EB77,EH77,EJ77,EL77,EN77,EP77,ER77,FD77,ET77,EV77,EX77)</f>
        <v>*****************</v>
      </c>
      <c r="RH77" s="111"/>
      <c r="RI77" s="756" t="str">
        <f>CONCATENATE(DQ77,DS77,DU77,DW77,DY77,EA77,FE77,EC77,EI77,EK77,EM77,EO77,EQ77,ES77,EU77,EW77,EY77)</f>
        <v>*****************</v>
      </c>
      <c r="RJ77" s="757"/>
      <c r="RK77" s="29">
        <f t="shared" ref="RK77:RK107" si="375">BB5</f>
        <v>1</v>
      </c>
      <c r="RL77" s="30" t="e">
        <f>#REF!</f>
        <v>#REF!</v>
      </c>
      <c r="RM77" s="36" t="s">
        <v>29</v>
      </c>
      <c r="RN77" s="760" t="str">
        <f>CONCATENATE(FF77,FH77,FJ77,FL77,FN77,FP77,FR77,FT77,FV77,FX77,FZ77,GB77)</f>
        <v>************</v>
      </c>
      <c r="RO77" s="761"/>
      <c r="RP77" s="758" t="str">
        <f>CONCATENATE(FG77,FI77,FK77,FM77,FO77,FQ77,FS77,FU77,FW77,FY77,GA77,GC77)</f>
        <v>************</v>
      </c>
      <c r="RQ77" s="759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</row>
    <row r="78" spans="1:570" s="2" customFormat="1" ht="71.25" customHeight="1" thickTop="1" thickBot="1">
      <c r="A78" s="373" t="s">
        <v>290</v>
      </c>
      <c r="B78" s="374" t="s">
        <v>305</v>
      </c>
      <c r="C78" s="375"/>
      <c r="D78" s="376"/>
      <c r="E78" s="312"/>
      <c r="F78" s="329" t="s">
        <v>106</v>
      </c>
      <c r="G78" s="330" t="s">
        <v>28</v>
      </c>
      <c r="H78" s="562" t="s">
        <v>202</v>
      </c>
      <c r="I78" s="563"/>
      <c r="J78" s="307" t="s">
        <v>143</v>
      </c>
      <c r="K78" s="566" t="s">
        <v>225</v>
      </c>
      <c r="L78" s="567"/>
      <c r="M78" s="303"/>
      <c r="N78" s="377" t="s">
        <v>198</v>
      </c>
      <c r="O78" s="303" t="s">
        <v>180</v>
      </c>
      <c r="P78" s="292"/>
      <c r="Q78" s="292"/>
      <c r="R78" s="304"/>
      <c r="S78" s="378" t="s">
        <v>193</v>
      </c>
      <c r="T78" s="289" t="s">
        <v>135</v>
      </c>
      <c r="U78" s="290"/>
      <c r="V78" s="291"/>
      <c r="W78" s="292"/>
      <c r="X78" s="297"/>
      <c r="Y78" s="297"/>
      <c r="Z78" s="296"/>
      <c r="AA78" s="297"/>
      <c r="AB78" s="298"/>
      <c r="AC78" s="340" t="s">
        <v>213</v>
      </c>
      <c r="AD78" s="629" t="str">
        <f>RJ13</f>
        <v>********************************</v>
      </c>
      <c r="AE78" s="630"/>
      <c r="AF78" s="630"/>
      <c r="AG78" s="630"/>
      <c r="AH78" s="630"/>
      <c r="AI78" s="630"/>
      <c r="AJ78" s="630"/>
      <c r="AK78" s="630"/>
      <c r="AL78" s="630"/>
      <c r="AM78" s="630"/>
      <c r="AN78" s="630"/>
      <c r="AO78" s="630"/>
      <c r="AP78" s="630"/>
      <c r="AQ78" s="630"/>
      <c r="AR78" s="631"/>
      <c r="AS78" s="617"/>
      <c r="AT78" s="618"/>
      <c r="AU78" s="618"/>
      <c r="AV78" s="618"/>
      <c r="AW78" s="618"/>
      <c r="AX78" s="619"/>
      <c r="AY78" s="1"/>
      <c r="AZ78" s="1"/>
      <c r="BA78" s="1"/>
      <c r="BB78" s="29">
        <f t="shared" si="342"/>
        <v>2</v>
      </c>
      <c r="BC78" s="518" t="s">
        <v>41</v>
      </c>
      <c r="BD78" s="163" t="s">
        <v>32</v>
      </c>
      <c r="BE78" s="177" t="s">
        <v>32</v>
      </c>
      <c r="BF78" s="516" t="s">
        <v>32</v>
      </c>
      <c r="BG78" s="515" t="s">
        <v>32</v>
      </c>
      <c r="BH78" s="516" t="s">
        <v>32</v>
      </c>
      <c r="BI78" s="515" t="s">
        <v>32</v>
      </c>
      <c r="BJ78" s="516" t="s">
        <v>32</v>
      </c>
      <c r="BK78" s="515" t="s">
        <v>32</v>
      </c>
      <c r="BL78" s="516" t="s">
        <v>32</v>
      </c>
      <c r="BM78" s="515" t="s">
        <v>32</v>
      </c>
      <c r="BN78" s="516" t="s">
        <v>32</v>
      </c>
      <c r="BO78" s="515" t="s">
        <v>32</v>
      </c>
      <c r="BP78" s="516" t="s">
        <v>32</v>
      </c>
      <c r="BQ78" s="516" t="s">
        <v>32</v>
      </c>
      <c r="BR78" s="515">
        <v>1</v>
      </c>
      <c r="BS78" s="516" t="s">
        <v>32</v>
      </c>
      <c r="BT78" s="515" t="s">
        <v>32</v>
      </c>
      <c r="BU78" s="516" t="s">
        <v>32</v>
      </c>
      <c r="BV78" s="515" t="s">
        <v>32</v>
      </c>
      <c r="BW78" s="516" t="s">
        <v>32</v>
      </c>
      <c r="BX78" s="515" t="s">
        <v>32</v>
      </c>
      <c r="BY78" s="516" t="s">
        <v>32</v>
      </c>
      <c r="BZ78" s="515" t="s">
        <v>32</v>
      </c>
      <c r="CA78" s="516" t="s">
        <v>32</v>
      </c>
      <c r="CB78" s="515" t="s">
        <v>32</v>
      </c>
      <c r="CC78" s="516" t="s">
        <v>32</v>
      </c>
      <c r="CD78" s="515" t="s">
        <v>32</v>
      </c>
      <c r="CE78" s="516" t="s">
        <v>32</v>
      </c>
      <c r="CF78" s="515" t="s">
        <v>32</v>
      </c>
      <c r="CG78" s="516" t="s">
        <v>32</v>
      </c>
      <c r="CH78" s="515" t="s">
        <v>32</v>
      </c>
      <c r="CI78" s="516" t="s">
        <v>32</v>
      </c>
      <c r="CJ78" s="29">
        <f t="shared" ref="CJ78:CJ107" si="376">BB6</f>
        <v>2</v>
      </c>
      <c r="CK78" s="518" t="s">
        <v>41</v>
      </c>
      <c r="CL78" s="400" t="s">
        <v>32</v>
      </c>
      <c r="CM78" s="422">
        <v>1</v>
      </c>
      <c r="CN78" s="400" t="s">
        <v>32</v>
      </c>
      <c r="CO78" s="401" t="s">
        <v>32</v>
      </c>
      <c r="CP78" s="400" t="s">
        <v>32</v>
      </c>
      <c r="CQ78" s="401" t="s">
        <v>32</v>
      </c>
      <c r="CR78" s="400" t="s">
        <v>32</v>
      </c>
      <c r="CS78" s="401" t="s">
        <v>32</v>
      </c>
      <c r="CT78" s="400" t="s">
        <v>32</v>
      </c>
      <c r="CU78" s="401" t="s">
        <v>32</v>
      </c>
      <c r="CV78" s="400" t="s">
        <v>32</v>
      </c>
      <c r="CW78" s="401" t="s">
        <v>32</v>
      </c>
      <c r="CX78" s="400" t="s">
        <v>32</v>
      </c>
      <c r="CY78" s="401" t="s">
        <v>32</v>
      </c>
      <c r="CZ78" s="400" t="s">
        <v>32</v>
      </c>
      <c r="DA78" s="401" t="s">
        <v>32</v>
      </c>
      <c r="DB78" s="400" t="s">
        <v>32</v>
      </c>
      <c r="DC78" s="401" t="s">
        <v>32</v>
      </c>
      <c r="DD78" s="548">
        <v>1</v>
      </c>
      <c r="DE78" s="401" t="s">
        <v>32</v>
      </c>
      <c r="DF78" s="400" t="s">
        <v>32</v>
      </c>
      <c r="DG78" s="401" t="s">
        <v>32</v>
      </c>
      <c r="DH78" s="400" t="s">
        <v>32</v>
      </c>
      <c r="DI78" s="401" t="s">
        <v>32</v>
      </c>
      <c r="DJ78" s="400" t="s">
        <v>32</v>
      </c>
      <c r="DK78" s="401" t="s">
        <v>32</v>
      </c>
      <c r="DL78" s="7"/>
      <c r="DM78" s="7"/>
      <c r="DN78" s="29">
        <f t="shared" si="343"/>
        <v>2</v>
      </c>
      <c r="DO78" s="30" t="e">
        <f>#REF!</f>
        <v>#REF!</v>
      </c>
      <c r="DP78" s="32" t="str">
        <f t="shared" si="344"/>
        <v>*</v>
      </c>
      <c r="DQ78" s="33" t="str">
        <f t="shared" si="344"/>
        <v>*</v>
      </c>
      <c r="DR78" s="32" t="str">
        <f t="shared" si="345"/>
        <v>*</v>
      </c>
      <c r="DS78" s="33" t="str">
        <f t="shared" si="345"/>
        <v>*</v>
      </c>
      <c r="DT78" s="32" t="str">
        <f t="shared" ref="DT78:DT107" si="377">TEXT(BH78,"رفیعی-")</f>
        <v>*</v>
      </c>
      <c r="DU78" s="33" t="str">
        <f t="shared" ref="DU78:DU107" si="378">TEXT(BI78,"رفیعی-")</f>
        <v>*</v>
      </c>
      <c r="DV78" s="32" t="str">
        <f t="shared" si="346"/>
        <v>*</v>
      </c>
      <c r="DW78" s="33" t="str">
        <f t="shared" si="346"/>
        <v>*</v>
      </c>
      <c r="DX78" s="32" t="str">
        <f t="shared" si="347"/>
        <v>*</v>
      </c>
      <c r="DY78" s="33" t="str">
        <f t="shared" si="347"/>
        <v>*</v>
      </c>
      <c r="DZ78" s="32" t="str">
        <f t="shared" ref="DZ78:DZ107" si="379">TEXT(BN78,"دلیریان-")</f>
        <v>*</v>
      </c>
      <c r="EA78" s="33" t="str">
        <f t="shared" ref="EA78:EA107" si="380">TEXT(BO78,"دلیریان-")</f>
        <v>*</v>
      </c>
      <c r="EB78" s="32" t="str">
        <f t="shared" ref="EB78:EB107" si="381">TEXT(BP78," ایمانی-")</f>
        <v>*</v>
      </c>
      <c r="EC78" s="33" t="str">
        <f t="shared" ref="EC78:EC107" si="382">TEXT(BQ78,"ایمانی-")</f>
        <v>*</v>
      </c>
      <c r="ED78" s="22"/>
      <c r="EE78" s="22"/>
      <c r="EF78" s="29">
        <f t="shared" si="348"/>
        <v>2</v>
      </c>
      <c r="EG78" s="30" t="e">
        <f>#REF!</f>
        <v>#REF!</v>
      </c>
      <c r="EH78" s="32" t="str">
        <f t="shared" ref="EH78:EH107" si="383">TEXT(BR78,"خ جعفري - ")</f>
        <v xml:space="preserve">خ جعفري - </v>
      </c>
      <c r="EI78" s="33" t="str">
        <f t="shared" ref="EI78:EI107" si="384">TEXT(BS78,"خ جعفري- ")</f>
        <v>*</v>
      </c>
      <c r="EJ78" s="32" t="str">
        <f t="shared" si="349"/>
        <v>*</v>
      </c>
      <c r="EK78" s="33" t="str">
        <f t="shared" si="349"/>
        <v>*</v>
      </c>
      <c r="EL78" s="32" t="str">
        <f t="shared" si="350"/>
        <v>*</v>
      </c>
      <c r="EM78" s="33" t="str">
        <f t="shared" si="350"/>
        <v>*</v>
      </c>
      <c r="EN78" s="32" t="str">
        <f>TEXT(BX78,"خردزارع -")</f>
        <v>*</v>
      </c>
      <c r="EO78" s="33" t="str">
        <f t="shared" si="351"/>
        <v>*</v>
      </c>
      <c r="EP78" s="32" t="str">
        <f t="shared" si="352"/>
        <v>*</v>
      </c>
      <c r="EQ78" s="33" t="str">
        <f t="shared" si="353"/>
        <v>*</v>
      </c>
      <c r="ER78" s="32" t="str">
        <f t="shared" si="354"/>
        <v>*</v>
      </c>
      <c r="ES78" s="33" t="str">
        <f t="shared" si="354"/>
        <v>*</v>
      </c>
      <c r="ET78" s="32" t="str">
        <f t="shared" si="355"/>
        <v>*</v>
      </c>
      <c r="EU78" s="33" t="str">
        <f t="shared" si="356"/>
        <v>*</v>
      </c>
      <c r="EV78" s="32" t="str">
        <f t="shared" ref="EV78:EV107" si="385">TEXT(CF78,"شیخی-")</f>
        <v>*</v>
      </c>
      <c r="EW78" s="33" t="str">
        <f t="shared" ref="EW78:EW107" si="386">TEXT(CG78,"شیخی-")</f>
        <v>*</v>
      </c>
      <c r="EX78" s="32" t="str">
        <f t="shared" si="357"/>
        <v>*</v>
      </c>
      <c r="EY78" s="33" t="str">
        <f t="shared" si="358"/>
        <v>*</v>
      </c>
      <c r="EZ78" s="21"/>
      <c r="FA78" s="21"/>
      <c r="FB78" s="29">
        <f t="shared" si="359"/>
        <v>2</v>
      </c>
      <c r="FC78" s="30" t="e">
        <f>#REF!</f>
        <v>#REF!</v>
      </c>
      <c r="FD78" s="32" t="str">
        <f t="shared" ref="FD78:FD107" si="387">TEXT(CL78,"آجعفری-")</f>
        <v>*</v>
      </c>
      <c r="FE78" s="33" t="str">
        <f t="shared" ref="FE78:FE107" si="388">TEXT(CM78,"آجعفری-")</f>
        <v>آجعفری-</v>
      </c>
      <c r="FF78" s="32" t="str">
        <f t="shared" ref="FF78:FF107" si="389">TEXT(CN78,"عبدالحي-")</f>
        <v>*</v>
      </c>
      <c r="FG78" s="72" t="str">
        <f t="shared" ref="FG78:FG107" si="390">TEXT(CO78,"عبدالحي-")</f>
        <v>*</v>
      </c>
      <c r="FH78" s="32" t="str">
        <f t="shared" ref="FH78:FH107" si="391">TEXT(CP78,"بهین آیین-")</f>
        <v>*</v>
      </c>
      <c r="FI78" s="33" t="str">
        <f t="shared" ref="FI78:FI107" si="392">TEXT(CQ78,"بهین آیین-")</f>
        <v>*</v>
      </c>
      <c r="FJ78" s="32" t="str">
        <f t="shared" ref="FJ78:FJ107" si="393">TEXT(CR78,"خجعفری-")</f>
        <v>*</v>
      </c>
      <c r="FK78" s="33" t="str">
        <f t="shared" ref="FK78:FK107" si="394">TEXT(CS78,"خجعفری-")</f>
        <v>*</v>
      </c>
      <c r="FL78" s="21" t="str">
        <f t="shared" si="360"/>
        <v>*</v>
      </c>
      <c r="FM78" s="21" t="str">
        <f t="shared" si="361"/>
        <v>*</v>
      </c>
      <c r="FN78" s="32" t="str">
        <f t="shared" si="362"/>
        <v>*</v>
      </c>
      <c r="FO78" s="33" t="str">
        <f t="shared" si="363"/>
        <v>*</v>
      </c>
      <c r="FP78" s="32" t="str">
        <f t="shared" ref="FP78:FP107" si="395">TEXT(CX78,"شیخی-")</f>
        <v>*</v>
      </c>
      <c r="FQ78" s="33" t="str">
        <f t="shared" ref="FQ78:FQ107" si="396">TEXT(CY78,"شیخی-")</f>
        <v>*</v>
      </c>
      <c r="FR78" s="32" t="str">
        <f t="shared" si="364"/>
        <v>*</v>
      </c>
      <c r="FS78" s="33" t="str">
        <f t="shared" si="365"/>
        <v>*</v>
      </c>
      <c r="FT78" s="32" t="str">
        <f t="shared" si="366"/>
        <v>*</v>
      </c>
      <c r="FU78" s="33" t="str">
        <f t="shared" si="367"/>
        <v>*</v>
      </c>
      <c r="FV78" s="32" t="str">
        <f t="shared" ref="FV78:FV107" si="397">TEXT(DD78,"عشقی -")</f>
        <v>عشقی -</v>
      </c>
      <c r="FW78" s="33" t="str">
        <f t="shared" ref="FW78:FW107" si="398">TEXT(DE78," عشقی-")</f>
        <v>*</v>
      </c>
      <c r="FX78" s="32" t="str">
        <f t="shared" si="368"/>
        <v>*</v>
      </c>
      <c r="FY78" s="33" t="str">
        <f t="shared" si="369"/>
        <v>*</v>
      </c>
      <c r="FZ78" s="32" t="str">
        <f t="shared" si="370"/>
        <v>*</v>
      </c>
      <c r="GA78" s="33" t="str">
        <f t="shared" si="371"/>
        <v>*</v>
      </c>
      <c r="GB78" s="32" t="str">
        <f t="shared" si="372"/>
        <v>*</v>
      </c>
      <c r="GC78" s="33" t="str">
        <f t="shared" si="373"/>
        <v>*</v>
      </c>
      <c r="GD78" s="21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335">
        <f t="shared" si="374"/>
        <v>2</v>
      </c>
      <c r="RE78" s="30" t="e">
        <f>#REF!</f>
        <v>#REF!</v>
      </c>
      <c r="RF78" s="34" t="s">
        <v>33</v>
      </c>
      <c r="RG78" s="110" t="str">
        <f t="shared" ref="RG78:RG107" si="399">CONCATENATE(DP78,DR78,DT78,DV78,DX78,DZ78,EB78,EH78,EJ78,EL78,EN78,EP78,ER78,FD78,ET78,EV78,EX78)</f>
        <v>*******خ جعفري - *********</v>
      </c>
      <c r="RH78" s="111"/>
      <c r="RI78" s="756" t="str">
        <f t="shared" ref="RI78:RI107" si="400">CONCATENATE(DQ78,DS78,DU78,DW78,DY78,EA78,FE78,EC78,EI78,EK78,EM78,EO78,EQ78,ES78,EU78,EW78,EY78)</f>
        <v>******آجعفری-**********</v>
      </c>
      <c r="RJ78" s="757"/>
      <c r="RK78" s="29">
        <f t="shared" si="375"/>
        <v>2</v>
      </c>
      <c r="RL78" s="30" t="e">
        <f>#REF!</f>
        <v>#REF!</v>
      </c>
      <c r="RM78" s="36" t="s">
        <v>29</v>
      </c>
      <c r="RN78" s="760" t="str">
        <f t="shared" ref="RN78:RN106" si="401">CONCATENATE(FF78,FH78,FJ78,FL78,FN78,FP78,FR78,FT78,FV78,FX78,FZ78,GB78)</f>
        <v>********عشقی -***</v>
      </c>
      <c r="RO78" s="761"/>
      <c r="RP78" s="758" t="str">
        <f t="shared" ref="RP78:RP107" si="402">CONCATENATE(FG78,FI78,FK78,FM78,FO78,FQ78,FS78,FU78,FW78,FY78,GA78,GC78)</f>
        <v>************</v>
      </c>
      <c r="RQ78" s="759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</row>
    <row r="79" spans="1:570" s="2" customFormat="1" ht="71.25" customHeight="1" thickTop="1" thickBot="1">
      <c r="A79" s="550" t="s">
        <v>291</v>
      </c>
      <c r="B79" s="552" t="s">
        <v>231</v>
      </c>
      <c r="C79" s="474" t="s">
        <v>128</v>
      </c>
      <c r="D79" s="475" t="s">
        <v>154</v>
      </c>
      <c r="E79" s="313"/>
      <c r="F79" s="338" t="s">
        <v>293</v>
      </c>
      <c r="G79" s="339" t="s">
        <v>28</v>
      </c>
      <c r="H79" s="564" t="s">
        <v>294</v>
      </c>
      <c r="I79" s="565"/>
      <c r="J79" s="481" t="s">
        <v>82</v>
      </c>
      <c r="K79" s="558" t="s">
        <v>225</v>
      </c>
      <c r="L79" s="559"/>
      <c r="M79" s="481"/>
      <c r="N79" s="381" t="s">
        <v>191</v>
      </c>
      <c r="O79" s="306" t="s">
        <v>343</v>
      </c>
      <c r="P79" s="381" t="s">
        <v>192</v>
      </c>
      <c r="Q79" s="479" t="s">
        <v>209</v>
      </c>
      <c r="R79" s="480" t="s">
        <v>360</v>
      </c>
      <c r="S79" s="299"/>
      <c r="T79" s="299"/>
      <c r="U79" s="484"/>
      <c r="V79" s="381" t="s">
        <v>131</v>
      </c>
      <c r="W79" s="485"/>
      <c r="X79" s="301"/>
      <c r="Y79" s="382" t="s">
        <v>199</v>
      </c>
      <c r="Z79" s="299" t="s">
        <v>184</v>
      </c>
      <c r="AA79" s="383"/>
      <c r="AB79" s="384"/>
      <c r="AC79" s="343" t="s">
        <v>214</v>
      </c>
      <c r="AD79" s="612" t="str">
        <f>RI85</f>
        <v>******آجعفری-**********</v>
      </c>
      <c r="AE79" s="607"/>
      <c r="AF79" s="607"/>
      <c r="AG79" s="607"/>
      <c r="AH79" s="607"/>
      <c r="AI79" s="607"/>
      <c r="AJ79" s="607"/>
      <c r="AK79" s="607"/>
      <c r="AL79" s="613"/>
      <c r="AM79" s="344" t="s">
        <v>211</v>
      </c>
      <c r="AN79" s="607" t="str">
        <f>RI121</f>
        <v>*******************</v>
      </c>
      <c r="AO79" s="607"/>
      <c r="AP79" s="607"/>
      <c r="AQ79" s="607"/>
      <c r="AR79" s="661"/>
      <c r="AS79" s="617"/>
      <c r="AT79" s="618"/>
      <c r="AU79" s="618"/>
      <c r="AV79" s="618"/>
      <c r="AW79" s="618"/>
      <c r="AX79" s="619"/>
      <c r="AY79" s="1"/>
      <c r="AZ79" s="1"/>
      <c r="BA79" s="1"/>
      <c r="BB79" s="29">
        <f t="shared" si="342"/>
        <v>3</v>
      </c>
      <c r="BC79" s="159" t="s">
        <v>42</v>
      </c>
      <c r="BD79" s="163" t="s">
        <v>32</v>
      </c>
      <c r="BE79" s="177" t="s">
        <v>32</v>
      </c>
      <c r="BF79" s="516" t="s">
        <v>32</v>
      </c>
      <c r="BG79" s="515" t="s">
        <v>32</v>
      </c>
      <c r="BH79" s="516" t="s">
        <v>32</v>
      </c>
      <c r="BI79" s="515" t="s">
        <v>32</v>
      </c>
      <c r="BJ79" s="516" t="s">
        <v>32</v>
      </c>
      <c r="BK79" s="515" t="s">
        <v>32</v>
      </c>
      <c r="BL79" s="516" t="s">
        <v>32</v>
      </c>
      <c r="BM79" s="515" t="s">
        <v>32</v>
      </c>
      <c r="BN79" s="516" t="s">
        <v>32</v>
      </c>
      <c r="BO79" s="515" t="s">
        <v>32</v>
      </c>
      <c r="BP79" s="516" t="s">
        <v>32</v>
      </c>
      <c r="BQ79" s="516" t="s">
        <v>32</v>
      </c>
      <c r="BR79" s="515">
        <v>1</v>
      </c>
      <c r="BS79" s="516" t="s">
        <v>32</v>
      </c>
      <c r="BT79" s="515" t="s">
        <v>32</v>
      </c>
      <c r="BU79" s="516" t="s">
        <v>32</v>
      </c>
      <c r="BV79" s="515" t="s">
        <v>32</v>
      </c>
      <c r="BW79" s="516" t="s">
        <v>32</v>
      </c>
      <c r="BX79" s="515" t="s">
        <v>32</v>
      </c>
      <c r="BY79" s="516" t="s">
        <v>32</v>
      </c>
      <c r="BZ79" s="515" t="s">
        <v>32</v>
      </c>
      <c r="CA79" s="516" t="s">
        <v>32</v>
      </c>
      <c r="CB79" s="515" t="s">
        <v>32</v>
      </c>
      <c r="CC79" s="516" t="s">
        <v>32</v>
      </c>
      <c r="CD79" s="515" t="s">
        <v>32</v>
      </c>
      <c r="CE79" s="516" t="s">
        <v>32</v>
      </c>
      <c r="CF79" s="515" t="s">
        <v>32</v>
      </c>
      <c r="CG79" s="516" t="s">
        <v>32</v>
      </c>
      <c r="CH79" s="515" t="s">
        <v>32</v>
      </c>
      <c r="CI79" s="516" t="s">
        <v>32</v>
      </c>
      <c r="CJ79" s="29">
        <f t="shared" si="376"/>
        <v>3</v>
      </c>
      <c r="CK79" s="159" t="s">
        <v>42</v>
      </c>
      <c r="CL79" s="400" t="s">
        <v>32</v>
      </c>
      <c r="CM79" s="544">
        <v>1</v>
      </c>
      <c r="CN79" s="400" t="s">
        <v>32</v>
      </c>
      <c r="CO79" s="401" t="s">
        <v>32</v>
      </c>
      <c r="CP79" s="400" t="s">
        <v>32</v>
      </c>
      <c r="CQ79" s="401" t="s">
        <v>32</v>
      </c>
      <c r="CR79" s="400" t="s">
        <v>32</v>
      </c>
      <c r="CS79" s="401" t="s">
        <v>32</v>
      </c>
      <c r="CT79" s="400" t="s">
        <v>32</v>
      </c>
      <c r="CU79" s="401" t="s">
        <v>32</v>
      </c>
      <c r="CV79" s="400" t="s">
        <v>32</v>
      </c>
      <c r="CW79" s="401" t="s">
        <v>32</v>
      </c>
      <c r="CX79" s="400" t="s">
        <v>32</v>
      </c>
      <c r="CY79" s="401" t="s">
        <v>32</v>
      </c>
      <c r="CZ79" s="400" t="s">
        <v>32</v>
      </c>
      <c r="DA79" s="401" t="s">
        <v>32</v>
      </c>
      <c r="DB79" s="400" t="s">
        <v>32</v>
      </c>
      <c r="DC79" s="401" t="s">
        <v>32</v>
      </c>
      <c r="DD79" s="421" t="s">
        <v>32</v>
      </c>
      <c r="DE79" s="401" t="s">
        <v>32</v>
      </c>
      <c r="DF79" s="400" t="s">
        <v>32</v>
      </c>
      <c r="DG79" s="401" t="s">
        <v>32</v>
      </c>
      <c r="DH79" s="400" t="s">
        <v>32</v>
      </c>
      <c r="DI79" s="401" t="s">
        <v>32</v>
      </c>
      <c r="DJ79" s="400" t="s">
        <v>32</v>
      </c>
      <c r="DK79" s="401" t="s">
        <v>32</v>
      </c>
      <c r="DL79" s="7"/>
      <c r="DM79" s="7"/>
      <c r="DN79" s="29">
        <f t="shared" si="343"/>
        <v>3</v>
      </c>
      <c r="DO79" s="30" t="e">
        <f>#REF!</f>
        <v>#REF!</v>
      </c>
      <c r="DP79" s="32" t="str">
        <f t="shared" si="344"/>
        <v>*</v>
      </c>
      <c r="DQ79" s="33" t="str">
        <f t="shared" si="344"/>
        <v>*</v>
      </c>
      <c r="DR79" s="32" t="str">
        <f t="shared" si="345"/>
        <v>*</v>
      </c>
      <c r="DS79" s="33" t="str">
        <f t="shared" si="345"/>
        <v>*</v>
      </c>
      <c r="DT79" s="32" t="str">
        <f t="shared" si="377"/>
        <v>*</v>
      </c>
      <c r="DU79" s="33" t="str">
        <f t="shared" si="378"/>
        <v>*</v>
      </c>
      <c r="DV79" s="32" t="str">
        <f t="shared" si="346"/>
        <v>*</v>
      </c>
      <c r="DW79" s="33" t="str">
        <f t="shared" si="346"/>
        <v>*</v>
      </c>
      <c r="DX79" s="32" t="str">
        <f t="shared" si="347"/>
        <v>*</v>
      </c>
      <c r="DY79" s="33" t="str">
        <f t="shared" si="347"/>
        <v>*</v>
      </c>
      <c r="DZ79" s="32" t="str">
        <f t="shared" si="379"/>
        <v>*</v>
      </c>
      <c r="EA79" s="33" t="str">
        <f t="shared" si="380"/>
        <v>*</v>
      </c>
      <c r="EB79" s="32" t="str">
        <f t="shared" si="381"/>
        <v>*</v>
      </c>
      <c r="EC79" s="33" t="str">
        <f t="shared" si="382"/>
        <v>*</v>
      </c>
      <c r="ED79" s="22"/>
      <c r="EE79" s="22"/>
      <c r="EF79" s="29">
        <f t="shared" si="348"/>
        <v>3</v>
      </c>
      <c r="EG79" s="30" t="e">
        <f>#REF!</f>
        <v>#REF!</v>
      </c>
      <c r="EH79" s="32" t="str">
        <f t="shared" si="383"/>
        <v xml:space="preserve">خ جعفري - </v>
      </c>
      <c r="EI79" s="33" t="str">
        <f t="shared" si="384"/>
        <v>*</v>
      </c>
      <c r="EJ79" s="32" t="str">
        <f t="shared" si="349"/>
        <v>*</v>
      </c>
      <c r="EK79" s="33" t="str">
        <f t="shared" si="349"/>
        <v>*</v>
      </c>
      <c r="EL79" s="32" t="str">
        <f t="shared" si="350"/>
        <v>*</v>
      </c>
      <c r="EM79" s="33" t="str">
        <f t="shared" si="350"/>
        <v>*</v>
      </c>
      <c r="EN79" s="32" t="str">
        <f t="shared" ref="EN79:EN107" si="403">TEXT(BX79,"خردزارع -")</f>
        <v>*</v>
      </c>
      <c r="EO79" s="33" t="str">
        <f t="shared" si="351"/>
        <v>*</v>
      </c>
      <c r="EP79" s="32" t="str">
        <f t="shared" si="352"/>
        <v>*</v>
      </c>
      <c r="EQ79" s="33" t="str">
        <f t="shared" si="353"/>
        <v>*</v>
      </c>
      <c r="ER79" s="32" t="str">
        <f t="shared" si="354"/>
        <v>*</v>
      </c>
      <c r="ES79" s="33" t="str">
        <f t="shared" si="354"/>
        <v>*</v>
      </c>
      <c r="ET79" s="32" t="str">
        <f t="shared" si="355"/>
        <v>*</v>
      </c>
      <c r="EU79" s="33" t="str">
        <f t="shared" si="356"/>
        <v>*</v>
      </c>
      <c r="EV79" s="32" t="str">
        <f t="shared" si="385"/>
        <v>*</v>
      </c>
      <c r="EW79" s="33" t="str">
        <f t="shared" si="386"/>
        <v>*</v>
      </c>
      <c r="EX79" s="32" t="str">
        <f t="shared" si="357"/>
        <v>*</v>
      </c>
      <c r="EY79" s="33" t="str">
        <f t="shared" si="358"/>
        <v>*</v>
      </c>
      <c r="EZ79" s="21"/>
      <c r="FA79" s="21"/>
      <c r="FB79" s="29">
        <f t="shared" si="359"/>
        <v>3</v>
      </c>
      <c r="FC79" s="30" t="e">
        <f>#REF!</f>
        <v>#REF!</v>
      </c>
      <c r="FD79" s="32" t="str">
        <f t="shared" si="387"/>
        <v>*</v>
      </c>
      <c r="FE79" s="33" t="str">
        <f t="shared" si="388"/>
        <v>آجعفری-</v>
      </c>
      <c r="FF79" s="32" t="str">
        <f t="shared" si="389"/>
        <v>*</v>
      </c>
      <c r="FG79" s="72" t="str">
        <f t="shared" si="390"/>
        <v>*</v>
      </c>
      <c r="FH79" s="32" t="str">
        <f t="shared" si="391"/>
        <v>*</v>
      </c>
      <c r="FI79" s="33" t="str">
        <f t="shared" si="392"/>
        <v>*</v>
      </c>
      <c r="FJ79" s="32" t="str">
        <f t="shared" si="393"/>
        <v>*</v>
      </c>
      <c r="FK79" s="33" t="str">
        <f t="shared" si="394"/>
        <v>*</v>
      </c>
      <c r="FL79" s="21" t="str">
        <f t="shared" si="360"/>
        <v>*</v>
      </c>
      <c r="FM79" s="21" t="str">
        <f t="shared" si="361"/>
        <v>*</v>
      </c>
      <c r="FN79" s="32" t="str">
        <f t="shared" si="362"/>
        <v>*</v>
      </c>
      <c r="FO79" s="33" t="str">
        <f t="shared" si="363"/>
        <v>*</v>
      </c>
      <c r="FP79" s="32" t="str">
        <f t="shared" si="395"/>
        <v>*</v>
      </c>
      <c r="FQ79" s="33" t="str">
        <f t="shared" si="396"/>
        <v>*</v>
      </c>
      <c r="FR79" s="32" t="str">
        <f t="shared" si="364"/>
        <v>*</v>
      </c>
      <c r="FS79" s="33" t="str">
        <f t="shared" si="365"/>
        <v>*</v>
      </c>
      <c r="FT79" s="32" t="str">
        <f t="shared" si="366"/>
        <v>*</v>
      </c>
      <c r="FU79" s="33" t="str">
        <f t="shared" si="367"/>
        <v>*</v>
      </c>
      <c r="FV79" s="32" t="str">
        <f t="shared" si="397"/>
        <v>*</v>
      </c>
      <c r="FW79" s="33" t="str">
        <f t="shared" si="398"/>
        <v>*</v>
      </c>
      <c r="FX79" s="32" t="str">
        <f t="shared" si="368"/>
        <v>*</v>
      </c>
      <c r="FY79" s="33" t="str">
        <f t="shared" si="369"/>
        <v>*</v>
      </c>
      <c r="FZ79" s="32" t="str">
        <f t="shared" si="370"/>
        <v>*</v>
      </c>
      <c r="GA79" s="33" t="str">
        <f t="shared" si="371"/>
        <v>*</v>
      </c>
      <c r="GB79" s="32" t="str">
        <f t="shared" si="372"/>
        <v>*</v>
      </c>
      <c r="GC79" s="33" t="str">
        <f t="shared" si="373"/>
        <v>*</v>
      </c>
      <c r="GD79" s="21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335">
        <f t="shared" si="374"/>
        <v>3</v>
      </c>
      <c r="RE79" s="30" t="e">
        <f>#REF!</f>
        <v>#REF!</v>
      </c>
      <c r="RF79" s="34" t="s">
        <v>33</v>
      </c>
      <c r="RG79" s="110" t="str">
        <f t="shared" si="399"/>
        <v>*******خ جعفري - *********</v>
      </c>
      <c r="RH79" s="111"/>
      <c r="RI79" s="756" t="str">
        <f t="shared" si="400"/>
        <v>******آجعفری-**********</v>
      </c>
      <c r="RJ79" s="757"/>
      <c r="RK79" s="29">
        <f t="shared" si="375"/>
        <v>3</v>
      </c>
      <c r="RL79" s="30" t="e">
        <f>#REF!</f>
        <v>#REF!</v>
      </c>
      <c r="RM79" s="36" t="s">
        <v>29</v>
      </c>
      <c r="RN79" s="760" t="str">
        <f t="shared" si="401"/>
        <v>************</v>
      </c>
      <c r="RO79" s="761"/>
      <c r="RP79" s="758" t="str">
        <f t="shared" si="402"/>
        <v>************</v>
      </c>
      <c r="RQ79" s="759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</row>
    <row r="80" spans="1:570" s="2" customFormat="1" ht="71.25" customHeight="1" thickTop="1" thickBot="1">
      <c r="A80" s="385" t="s">
        <v>205</v>
      </c>
      <c r="B80" s="386" t="s">
        <v>153</v>
      </c>
      <c r="C80" s="387"/>
      <c r="D80" s="388"/>
      <c r="E80" s="318" t="s">
        <v>119</v>
      </c>
      <c r="F80" s="331" t="s">
        <v>156</v>
      </c>
      <c r="G80" s="572" t="s">
        <v>194</v>
      </c>
      <c r="H80" s="573"/>
      <c r="I80" s="573"/>
      <c r="J80" s="574"/>
      <c r="K80" s="583" t="s">
        <v>186</v>
      </c>
      <c r="L80" s="583"/>
      <c r="M80" s="583"/>
      <c r="N80" s="595" t="s">
        <v>195</v>
      </c>
      <c r="O80" s="595"/>
      <c r="P80" s="595"/>
      <c r="Q80" s="595" t="s">
        <v>196</v>
      </c>
      <c r="R80" s="595"/>
      <c r="S80" s="596"/>
      <c r="T80" s="592" t="s">
        <v>203</v>
      </c>
      <c r="U80" s="593"/>
      <c r="V80" s="593"/>
      <c r="W80" s="594"/>
      <c r="X80" s="589" t="s">
        <v>200</v>
      </c>
      <c r="Y80" s="590"/>
      <c r="Z80" s="590"/>
      <c r="AA80" s="590"/>
      <c r="AB80" s="591"/>
      <c r="AC80" s="603" t="str">
        <f>RO49</f>
        <v>*************************************</v>
      </c>
      <c r="AD80" s="603"/>
      <c r="AE80" s="603"/>
      <c r="AF80" s="603"/>
      <c r="AG80" s="603"/>
      <c r="AH80" s="603"/>
      <c r="AI80" s="604"/>
      <c r="AJ80" s="605"/>
      <c r="AK80" s="605"/>
      <c r="AL80" s="605"/>
      <c r="AM80" s="605"/>
      <c r="AN80" s="605"/>
      <c r="AO80" s="605"/>
      <c r="AP80" s="605"/>
      <c r="AQ80" s="605"/>
      <c r="AR80" s="606"/>
      <c r="AS80" s="617"/>
      <c r="AT80" s="618"/>
      <c r="AU80" s="618"/>
      <c r="AV80" s="618"/>
      <c r="AW80" s="618"/>
      <c r="AX80" s="619"/>
      <c r="AY80" s="1"/>
      <c r="AZ80" s="1"/>
      <c r="BA80" s="1"/>
      <c r="BB80" s="29">
        <f t="shared" si="342"/>
        <v>4</v>
      </c>
      <c r="BC80" s="159" t="s">
        <v>43</v>
      </c>
      <c r="BD80" s="163" t="s">
        <v>32</v>
      </c>
      <c r="BE80" s="177" t="s">
        <v>32</v>
      </c>
      <c r="BF80" s="516" t="s">
        <v>32</v>
      </c>
      <c r="BG80" s="515" t="s">
        <v>32</v>
      </c>
      <c r="BH80" s="516" t="s">
        <v>32</v>
      </c>
      <c r="BI80" s="515" t="s">
        <v>32</v>
      </c>
      <c r="BJ80" s="516" t="s">
        <v>32</v>
      </c>
      <c r="BK80" s="515" t="s">
        <v>32</v>
      </c>
      <c r="BL80" s="516" t="s">
        <v>32</v>
      </c>
      <c r="BM80" s="515" t="s">
        <v>32</v>
      </c>
      <c r="BN80" s="516" t="s">
        <v>32</v>
      </c>
      <c r="BO80" s="515" t="s">
        <v>32</v>
      </c>
      <c r="BP80" s="516" t="s">
        <v>32</v>
      </c>
      <c r="BQ80" s="516" t="s">
        <v>32</v>
      </c>
      <c r="BR80" s="515" t="s">
        <v>32</v>
      </c>
      <c r="BS80" s="516" t="s">
        <v>32</v>
      </c>
      <c r="BT80" s="515" t="s">
        <v>32</v>
      </c>
      <c r="BU80" s="516" t="s">
        <v>32</v>
      </c>
      <c r="BV80" s="515" t="s">
        <v>32</v>
      </c>
      <c r="BW80" s="516" t="s">
        <v>32</v>
      </c>
      <c r="BX80" s="515" t="s">
        <v>32</v>
      </c>
      <c r="BY80" s="516" t="s">
        <v>32</v>
      </c>
      <c r="BZ80" s="515" t="s">
        <v>32</v>
      </c>
      <c r="CA80" s="516" t="s">
        <v>32</v>
      </c>
      <c r="CB80" s="515" t="s">
        <v>32</v>
      </c>
      <c r="CC80" s="516" t="s">
        <v>32</v>
      </c>
      <c r="CD80" s="515" t="s">
        <v>32</v>
      </c>
      <c r="CE80" s="516" t="s">
        <v>32</v>
      </c>
      <c r="CF80" s="515" t="s">
        <v>32</v>
      </c>
      <c r="CG80" s="516" t="s">
        <v>32</v>
      </c>
      <c r="CH80" s="515" t="s">
        <v>32</v>
      </c>
      <c r="CI80" s="516" t="s">
        <v>32</v>
      </c>
      <c r="CJ80" s="29">
        <f t="shared" si="376"/>
        <v>4</v>
      </c>
      <c r="CK80" s="159" t="s">
        <v>43</v>
      </c>
      <c r="CL80" s="400" t="s">
        <v>32</v>
      </c>
      <c r="CM80" s="422" t="s">
        <v>32</v>
      </c>
      <c r="CN80" s="400" t="s">
        <v>32</v>
      </c>
      <c r="CO80" s="401" t="s">
        <v>32</v>
      </c>
      <c r="CP80" s="400" t="s">
        <v>32</v>
      </c>
      <c r="CQ80" s="401" t="s">
        <v>32</v>
      </c>
      <c r="CR80" s="400" t="s">
        <v>32</v>
      </c>
      <c r="CS80" s="401" t="s">
        <v>32</v>
      </c>
      <c r="CT80" s="400" t="s">
        <v>32</v>
      </c>
      <c r="CU80" s="401" t="s">
        <v>32</v>
      </c>
      <c r="CV80" s="400" t="s">
        <v>32</v>
      </c>
      <c r="CW80" s="401" t="s">
        <v>32</v>
      </c>
      <c r="CX80" s="400" t="s">
        <v>32</v>
      </c>
      <c r="CY80" s="401" t="s">
        <v>32</v>
      </c>
      <c r="CZ80" s="400" t="s">
        <v>32</v>
      </c>
      <c r="DA80" s="401" t="s">
        <v>32</v>
      </c>
      <c r="DB80" s="400" t="s">
        <v>32</v>
      </c>
      <c r="DC80" s="401" t="s">
        <v>32</v>
      </c>
      <c r="DD80" s="421" t="s">
        <v>32</v>
      </c>
      <c r="DE80" s="401" t="s">
        <v>32</v>
      </c>
      <c r="DF80" s="400" t="s">
        <v>32</v>
      </c>
      <c r="DG80" s="401" t="s">
        <v>32</v>
      </c>
      <c r="DH80" s="400" t="s">
        <v>32</v>
      </c>
      <c r="DI80" s="401" t="s">
        <v>32</v>
      </c>
      <c r="DJ80" s="400" t="s">
        <v>32</v>
      </c>
      <c r="DK80" s="401" t="s">
        <v>32</v>
      </c>
      <c r="DL80" s="7"/>
      <c r="DM80" s="7"/>
      <c r="DN80" s="29">
        <f t="shared" si="343"/>
        <v>4</v>
      </c>
      <c r="DO80" s="30" t="str">
        <f t="shared" ref="DO80:DO107" si="404">BC5</f>
        <v>چهارشنبه</v>
      </c>
      <c r="DP80" s="32" t="str">
        <f t="shared" si="344"/>
        <v>*</v>
      </c>
      <c r="DQ80" s="33" t="str">
        <f t="shared" si="344"/>
        <v>*</v>
      </c>
      <c r="DR80" s="32" t="str">
        <f t="shared" si="345"/>
        <v>*</v>
      </c>
      <c r="DS80" s="33" t="str">
        <f t="shared" si="345"/>
        <v>*</v>
      </c>
      <c r="DT80" s="32" t="str">
        <f t="shared" si="377"/>
        <v>*</v>
      </c>
      <c r="DU80" s="33" t="str">
        <f t="shared" si="378"/>
        <v>*</v>
      </c>
      <c r="DV80" s="32" t="str">
        <f t="shared" si="346"/>
        <v>*</v>
      </c>
      <c r="DW80" s="33" t="str">
        <f t="shared" si="346"/>
        <v>*</v>
      </c>
      <c r="DX80" s="32" t="str">
        <f t="shared" si="347"/>
        <v>*</v>
      </c>
      <c r="DY80" s="33" t="str">
        <f t="shared" si="347"/>
        <v>*</v>
      </c>
      <c r="DZ80" s="32" t="str">
        <f t="shared" si="379"/>
        <v>*</v>
      </c>
      <c r="EA80" s="33" t="str">
        <f t="shared" si="380"/>
        <v>*</v>
      </c>
      <c r="EB80" s="32" t="str">
        <f t="shared" si="381"/>
        <v>*</v>
      </c>
      <c r="EC80" s="33" t="str">
        <f t="shared" si="382"/>
        <v>*</v>
      </c>
      <c r="ED80" s="22"/>
      <c r="EE80" s="22"/>
      <c r="EF80" s="29">
        <f t="shared" si="348"/>
        <v>4</v>
      </c>
      <c r="EG80" s="30" t="str">
        <f t="shared" ref="EG80:EG107" si="405">BC5</f>
        <v>چهارشنبه</v>
      </c>
      <c r="EH80" s="32" t="str">
        <f t="shared" si="383"/>
        <v>*</v>
      </c>
      <c r="EI80" s="33" t="str">
        <f t="shared" si="384"/>
        <v>*</v>
      </c>
      <c r="EJ80" s="32" t="str">
        <f t="shared" si="349"/>
        <v>*</v>
      </c>
      <c r="EK80" s="33" t="str">
        <f t="shared" si="349"/>
        <v>*</v>
      </c>
      <c r="EL80" s="32" t="str">
        <f t="shared" si="350"/>
        <v>*</v>
      </c>
      <c r="EM80" s="33" t="str">
        <f t="shared" si="350"/>
        <v>*</v>
      </c>
      <c r="EN80" s="32" t="str">
        <f t="shared" si="403"/>
        <v>*</v>
      </c>
      <c r="EO80" s="33" t="str">
        <f t="shared" si="351"/>
        <v>*</v>
      </c>
      <c r="EP80" s="32" t="str">
        <f t="shared" si="352"/>
        <v>*</v>
      </c>
      <c r="EQ80" s="33" t="str">
        <f t="shared" si="353"/>
        <v>*</v>
      </c>
      <c r="ER80" s="32" t="str">
        <f t="shared" si="354"/>
        <v>*</v>
      </c>
      <c r="ES80" s="33" t="str">
        <f t="shared" si="354"/>
        <v>*</v>
      </c>
      <c r="ET80" s="32" t="str">
        <f t="shared" si="355"/>
        <v>*</v>
      </c>
      <c r="EU80" s="33" t="str">
        <f t="shared" si="356"/>
        <v>*</v>
      </c>
      <c r="EV80" s="32" t="str">
        <f t="shared" si="385"/>
        <v>*</v>
      </c>
      <c r="EW80" s="33" t="str">
        <f t="shared" si="386"/>
        <v>*</v>
      </c>
      <c r="EX80" s="32" t="str">
        <f t="shared" si="357"/>
        <v>*</v>
      </c>
      <c r="EY80" s="33" t="str">
        <f t="shared" si="358"/>
        <v>*</v>
      </c>
      <c r="EZ80" s="21"/>
      <c r="FA80" s="21"/>
      <c r="FB80" s="29">
        <f t="shared" si="359"/>
        <v>4</v>
      </c>
      <c r="FC80" s="30" t="str">
        <f t="shared" ref="FC80:FC107" si="406">BC5</f>
        <v>چهارشنبه</v>
      </c>
      <c r="FD80" s="32" t="str">
        <f t="shared" si="387"/>
        <v>*</v>
      </c>
      <c r="FE80" s="33" t="str">
        <f t="shared" si="388"/>
        <v>*</v>
      </c>
      <c r="FF80" s="32" t="str">
        <f t="shared" si="389"/>
        <v>*</v>
      </c>
      <c r="FG80" s="72" t="str">
        <f t="shared" si="390"/>
        <v>*</v>
      </c>
      <c r="FH80" s="32" t="str">
        <f t="shared" si="391"/>
        <v>*</v>
      </c>
      <c r="FI80" s="33" t="str">
        <f t="shared" si="392"/>
        <v>*</v>
      </c>
      <c r="FJ80" s="32" t="str">
        <f t="shared" si="393"/>
        <v>*</v>
      </c>
      <c r="FK80" s="33" t="str">
        <f t="shared" si="394"/>
        <v>*</v>
      </c>
      <c r="FL80" s="21" t="str">
        <f t="shared" si="360"/>
        <v>*</v>
      </c>
      <c r="FM80" s="21" t="str">
        <f t="shared" si="361"/>
        <v>*</v>
      </c>
      <c r="FN80" s="32" t="str">
        <f t="shared" si="362"/>
        <v>*</v>
      </c>
      <c r="FO80" s="33" t="str">
        <f t="shared" si="363"/>
        <v>*</v>
      </c>
      <c r="FP80" s="32" t="str">
        <f t="shared" si="395"/>
        <v>*</v>
      </c>
      <c r="FQ80" s="33" t="str">
        <f t="shared" si="396"/>
        <v>*</v>
      </c>
      <c r="FR80" s="32" t="str">
        <f t="shared" si="364"/>
        <v>*</v>
      </c>
      <c r="FS80" s="33" t="str">
        <f t="shared" si="365"/>
        <v>*</v>
      </c>
      <c r="FT80" s="32" t="str">
        <f t="shared" si="366"/>
        <v>*</v>
      </c>
      <c r="FU80" s="33" t="str">
        <f t="shared" si="367"/>
        <v>*</v>
      </c>
      <c r="FV80" s="32" t="str">
        <f t="shared" si="397"/>
        <v>*</v>
      </c>
      <c r="FW80" s="33" t="str">
        <f t="shared" si="398"/>
        <v>*</v>
      </c>
      <c r="FX80" s="32" t="str">
        <f t="shared" si="368"/>
        <v>*</v>
      </c>
      <c r="FY80" s="33" t="str">
        <f t="shared" si="369"/>
        <v>*</v>
      </c>
      <c r="FZ80" s="32" t="str">
        <f t="shared" si="370"/>
        <v>*</v>
      </c>
      <c r="GA80" s="33" t="str">
        <f t="shared" si="371"/>
        <v>*</v>
      </c>
      <c r="GB80" s="32" t="str">
        <f t="shared" si="372"/>
        <v>*</v>
      </c>
      <c r="GC80" s="33" t="str">
        <f t="shared" si="373"/>
        <v>*</v>
      </c>
      <c r="GD80" s="21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335">
        <f t="shared" si="374"/>
        <v>4</v>
      </c>
      <c r="RE80" s="30" t="str">
        <f t="shared" ref="RE80:RE107" si="407">BC5</f>
        <v>چهارشنبه</v>
      </c>
      <c r="RF80" s="34" t="s">
        <v>33</v>
      </c>
      <c r="RG80" s="110" t="str">
        <f t="shared" si="399"/>
        <v>*****************</v>
      </c>
      <c r="RH80" s="111"/>
      <c r="RI80" s="756" t="str">
        <f t="shared" si="400"/>
        <v>*****************</v>
      </c>
      <c r="RJ80" s="757"/>
      <c r="RK80" s="29">
        <f t="shared" si="375"/>
        <v>4</v>
      </c>
      <c r="RL80" s="30" t="str">
        <f t="shared" ref="RL80:RL107" si="408">BC5</f>
        <v>چهارشنبه</v>
      </c>
      <c r="RM80" s="36" t="s">
        <v>29</v>
      </c>
      <c r="RN80" s="760" t="str">
        <f t="shared" si="401"/>
        <v>************</v>
      </c>
      <c r="RO80" s="761"/>
      <c r="RP80" s="758" t="str">
        <f t="shared" si="402"/>
        <v>************</v>
      </c>
      <c r="RQ80" s="759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</row>
    <row r="81" spans="1:566" s="2" customFormat="1" ht="72" customHeight="1" thickBot="1">
      <c r="A81" s="389" t="s">
        <v>29</v>
      </c>
      <c r="B81" s="390"/>
      <c r="C81" s="391"/>
      <c r="D81" s="392"/>
      <c r="E81" s="319" t="s">
        <v>108</v>
      </c>
      <c r="F81" s="320" t="s">
        <v>34</v>
      </c>
      <c r="G81" s="575" t="s">
        <v>232</v>
      </c>
      <c r="H81" s="576"/>
      <c r="I81" s="576"/>
      <c r="J81" s="577"/>
      <c r="K81" s="597" t="s">
        <v>232</v>
      </c>
      <c r="L81" s="597"/>
      <c r="M81" s="597"/>
      <c r="N81" s="597" t="s">
        <v>348</v>
      </c>
      <c r="O81" s="597"/>
      <c r="P81" s="597"/>
      <c r="Q81" s="597" t="s">
        <v>348</v>
      </c>
      <c r="R81" s="597"/>
      <c r="S81" s="598"/>
      <c r="T81" s="584"/>
      <c r="U81" s="585"/>
      <c r="V81" s="585"/>
      <c r="W81" s="586"/>
      <c r="X81" s="587" t="s">
        <v>216</v>
      </c>
      <c r="Y81" s="587"/>
      <c r="Z81" s="587"/>
      <c r="AA81" s="587"/>
      <c r="AB81" s="588"/>
      <c r="AC81" s="599" t="str">
        <f>RO13</f>
        <v>***********</v>
      </c>
      <c r="AD81" s="600"/>
      <c r="AE81" s="600"/>
      <c r="AF81" s="600"/>
      <c r="AG81" s="600"/>
      <c r="AH81" s="600"/>
      <c r="AI81" s="601"/>
      <c r="AJ81" s="602"/>
      <c r="AK81" s="587"/>
      <c r="AL81" s="587"/>
      <c r="AM81" s="587"/>
      <c r="AN81" s="587"/>
      <c r="AO81" s="587"/>
      <c r="AP81" s="587"/>
      <c r="AQ81" s="587"/>
      <c r="AR81" s="588"/>
      <c r="AS81" s="620"/>
      <c r="AT81" s="621"/>
      <c r="AU81" s="621"/>
      <c r="AV81" s="621"/>
      <c r="AW81" s="621"/>
      <c r="AX81" s="622"/>
      <c r="AY81" s="1"/>
      <c r="AZ81" s="1"/>
      <c r="BA81" s="1"/>
      <c r="BB81" s="29">
        <f t="shared" si="342"/>
        <v>5</v>
      </c>
      <c r="BC81" s="159" t="s">
        <v>226</v>
      </c>
      <c r="BD81" s="163" t="s">
        <v>32</v>
      </c>
      <c r="BE81" s="177" t="s">
        <v>32</v>
      </c>
      <c r="BF81" s="516" t="s">
        <v>32</v>
      </c>
      <c r="BG81" s="515" t="s">
        <v>32</v>
      </c>
      <c r="BH81" s="516" t="s">
        <v>32</v>
      </c>
      <c r="BI81" s="515" t="s">
        <v>32</v>
      </c>
      <c r="BJ81" s="516" t="s">
        <v>32</v>
      </c>
      <c r="BK81" s="515" t="s">
        <v>32</v>
      </c>
      <c r="BL81" s="516" t="s">
        <v>32</v>
      </c>
      <c r="BM81" s="515" t="s">
        <v>32</v>
      </c>
      <c r="BN81" s="516" t="s">
        <v>32</v>
      </c>
      <c r="BO81" s="515" t="s">
        <v>32</v>
      </c>
      <c r="BP81" s="516" t="s">
        <v>32</v>
      </c>
      <c r="BQ81" s="516" t="s">
        <v>32</v>
      </c>
      <c r="BR81" s="515" t="s">
        <v>32</v>
      </c>
      <c r="BS81" s="516" t="s">
        <v>32</v>
      </c>
      <c r="BT81" s="515" t="s">
        <v>32</v>
      </c>
      <c r="BU81" s="516" t="s">
        <v>32</v>
      </c>
      <c r="BV81" s="515" t="s">
        <v>32</v>
      </c>
      <c r="BW81" s="516" t="s">
        <v>32</v>
      </c>
      <c r="BX81" s="515" t="s">
        <v>32</v>
      </c>
      <c r="BY81" s="516" t="s">
        <v>32</v>
      </c>
      <c r="BZ81" s="515" t="s">
        <v>32</v>
      </c>
      <c r="CA81" s="516" t="s">
        <v>32</v>
      </c>
      <c r="CB81" s="515" t="s">
        <v>32</v>
      </c>
      <c r="CC81" s="516" t="s">
        <v>32</v>
      </c>
      <c r="CD81" s="515" t="s">
        <v>32</v>
      </c>
      <c r="CE81" s="516" t="s">
        <v>32</v>
      </c>
      <c r="CF81" s="515" t="s">
        <v>32</v>
      </c>
      <c r="CG81" s="516" t="s">
        <v>32</v>
      </c>
      <c r="CH81" s="515" t="s">
        <v>32</v>
      </c>
      <c r="CI81" s="516" t="s">
        <v>32</v>
      </c>
      <c r="CJ81" s="29">
        <f t="shared" si="376"/>
        <v>5</v>
      </c>
      <c r="CK81" s="159" t="s">
        <v>226</v>
      </c>
      <c r="CL81" s="400" t="s">
        <v>32</v>
      </c>
      <c r="CM81" s="543" t="s">
        <v>32</v>
      </c>
      <c r="CN81" s="400" t="s">
        <v>32</v>
      </c>
      <c r="CO81" s="401" t="s">
        <v>32</v>
      </c>
      <c r="CP81" s="400" t="s">
        <v>32</v>
      </c>
      <c r="CQ81" s="401" t="s">
        <v>32</v>
      </c>
      <c r="CR81" s="400" t="s">
        <v>32</v>
      </c>
      <c r="CS81" s="401" t="s">
        <v>32</v>
      </c>
      <c r="CT81" s="400" t="s">
        <v>32</v>
      </c>
      <c r="CU81" s="401" t="s">
        <v>32</v>
      </c>
      <c r="CV81" s="400" t="s">
        <v>32</v>
      </c>
      <c r="CW81" s="401" t="s">
        <v>32</v>
      </c>
      <c r="CX81" s="400" t="s">
        <v>32</v>
      </c>
      <c r="CY81" s="401" t="s">
        <v>32</v>
      </c>
      <c r="CZ81" s="400" t="s">
        <v>32</v>
      </c>
      <c r="DA81" s="401" t="s">
        <v>32</v>
      </c>
      <c r="DB81" s="400" t="s">
        <v>32</v>
      </c>
      <c r="DC81" s="401" t="s">
        <v>32</v>
      </c>
      <c r="DD81" s="547" t="s">
        <v>32</v>
      </c>
      <c r="DE81" s="401" t="s">
        <v>32</v>
      </c>
      <c r="DF81" s="400" t="s">
        <v>32</v>
      </c>
      <c r="DG81" s="401" t="s">
        <v>32</v>
      </c>
      <c r="DH81" s="400" t="s">
        <v>32</v>
      </c>
      <c r="DI81" s="401" t="s">
        <v>32</v>
      </c>
      <c r="DJ81" s="400" t="s">
        <v>32</v>
      </c>
      <c r="DK81" s="401" t="s">
        <v>32</v>
      </c>
      <c r="DL81" s="7"/>
      <c r="DM81" s="7"/>
      <c r="DN81" s="29">
        <f t="shared" si="343"/>
        <v>5</v>
      </c>
      <c r="DO81" s="30" t="str">
        <f t="shared" si="404"/>
        <v>پنجشنبه</v>
      </c>
      <c r="DP81" s="32" t="str">
        <f t="shared" si="344"/>
        <v>*</v>
      </c>
      <c r="DQ81" s="33" t="str">
        <f t="shared" si="344"/>
        <v>*</v>
      </c>
      <c r="DR81" s="32" t="str">
        <f t="shared" si="345"/>
        <v>*</v>
      </c>
      <c r="DS81" s="33" t="str">
        <f t="shared" si="345"/>
        <v>*</v>
      </c>
      <c r="DT81" s="32" t="str">
        <f t="shared" si="377"/>
        <v>*</v>
      </c>
      <c r="DU81" s="33" t="str">
        <f t="shared" si="378"/>
        <v>*</v>
      </c>
      <c r="DV81" s="32" t="str">
        <f t="shared" si="346"/>
        <v>*</v>
      </c>
      <c r="DW81" s="33" t="str">
        <f t="shared" si="346"/>
        <v>*</v>
      </c>
      <c r="DX81" s="32" t="str">
        <f t="shared" si="347"/>
        <v>*</v>
      </c>
      <c r="DY81" s="33" t="str">
        <f t="shared" si="347"/>
        <v>*</v>
      </c>
      <c r="DZ81" s="32" t="str">
        <f t="shared" si="379"/>
        <v>*</v>
      </c>
      <c r="EA81" s="33" t="str">
        <f t="shared" si="380"/>
        <v>*</v>
      </c>
      <c r="EB81" s="32" t="str">
        <f t="shared" si="381"/>
        <v>*</v>
      </c>
      <c r="EC81" s="33" t="str">
        <f t="shared" si="382"/>
        <v>*</v>
      </c>
      <c r="ED81" s="22"/>
      <c r="EE81" s="22"/>
      <c r="EF81" s="29">
        <f t="shared" si="348"/>
        <v>5</v>
      </c>
      <c r="EG81" s="30" t="str">
        <f t="shared" si="405"/>
        <v>پنجشنبه</v>
      </c>
      <c r="EH81" s="32" t="str">
        <f t="shared" si="383"/>
        <v>*</v>
      </c>
      <c r="EI81" s="33" t="str">
        <f t="shared" si="384"/>
        <v>*</v>
      </c>
      <c r="EJ81" s="32" t="str">
        <f t="shared" si="349"/>
        <v>*</v>
      </c>
      <c r="EK81" s="33" t="str">
        <f t="shared" si="349"/>
        <v>*</v>
      </c>
      <c r="EL81" s="32" t="str">
        <f t="shared" si="350"/>
        <v>*</v>
      </c>
      <c r="EM81" s="33" t="str">
        <f t="shared" si="350"/>
        <v>*</v>
      </c>
      <c r="EN81" s="32" t="str">
        <f t="shared" si="403"/>
        <v>*</v>
      </c>
      <c r="EO81" s="33" t="str">
        <f t="shared" si="351"/>
        <v>*</v>
      </c>
      <c r="EP81" s="32" t="str">
        <f t="shared" si="352"/>
        <v>*</v>
      </c>
      <c r="EQ81" s="33" t="str">
        <f t="shared" si="353"/>
        <v>*</v>
      </c>
      <c r="ER81" s="32" t="str">
        <f t="shared" si="354"/>
        <v>*</v>
      </c>
      <c r="ES81" s="33" t="str">
        <f t="shared" si="354"/>
        <v>*</v>
      </c>
      <c r="ET81" s="32" t="str">
        <f t="shared" si="355"/>
        <v>*</v>
      </c>
      <c r="EU81" s="33" t="str">
        <f t="shared" si="356"/>
        <v>*</v>
      </c>
      <c r="EV81" s="32" t="str">
        <f t="shared" si="385"/>
        <v>*</v>
      </c>
      <c r="EW81" s="33" t="str">
        <f t="shared" si="386"/>
        <v>*</v>
      </c>
      <c r="EX81" s="32" t="str">
        <f t="shared" si="357"/>
        <v>*</v>
      </c>
      <c r="EY81" s="33" t="str">
        <f t="shared" si="358"/>
        <v>*</v>
      </c>
      <c r="EZ81" s="21"/>
      <c r="FA81" s="21"/>
      <c r="FB81" s="29">
        <f t="shared" si="359"/>
        <v>5</v>
      </c>
      <c r="FC81" s="30" t="str">
        <f t="shared" si="406"/>
        <v>پنجشنبه</v>
      </c>
      <c r="FD81" s="32" t="str">
        <f t="shared" si="387"/>
        <v>*</v>
      </c>
      <c r="FE81" s="33" t="str">
        <f t="shared" si="388"/>
        <v>*</v>
      </c>
      <c r="FF81" s="32" t="str">
        <f t="shared" si="389"/>
        <v>*</v>
      </c>
      <c r="FG81" s="72" t="str">
        <f t="shared" si="390"/>
        <v>*</v>
      </c>
      <c r="FH81" s="32" t="str">
        <f t="shared" si="391"/>
        <v>*</v>
      </c>
      <c r="FI81" s="33" t="str">
        <f t="shared" si="392"/>
        <v>*</v>
      </c>
      <c r="FJ81" s="32" t="str">
        <f t="shared" si="393"/>
        <v>*</v>
      </c>
      <c r="FK81" s="33" t="str">
        <f t="shared" si="394"/>
        <v>*</v>
      </c>
      <c r="FL81" s="21" t="str">
        <f t="shared" si="360"/>
        <v>*</v>
      </c>
      <c r="FM81" s="21" t="str">
        <f t="shared" si="361"/>
        <v>*</v>
      </c>
      <c r="FN81" s="32" t="str">
        <f t="shared" si="362"/>
        <v>*</v>
      </c>
      <c r="FO81" s="33" t="str">
        <f t="shared" si="363"/>
        <v>*</v>
      </c>
      <c r="FP81" s="32" t="str">
        <f t="shared" si="395"/>
        <v>*</v>
      </c>
      <c r="FQ81" s="33" t="str">
        <f t="shared" si="396"/>
        <v>*</v>
      </c>
      <c r="FR81" s="32" t="str">
        <f t="shared" si="364"/>
        <v>*</v>
      </c>
      <c r="FS81" s="33" t="str">
        <f t="shared" si="365"/>
        <v>*</v>
      </c>
      <c r="FT81" s="32" t="str">
        <f t="shared" si="366"/>
        <v>*</v>
      </c>
      <c r="FU81" s="33" t="str">
        <f t="shared" si="367"/>
        <v>*</v>
      </c>
      <c r="FV81" s="32" t="str">
        <f t="shared" si="397"/>
        <v>*</v>
      </c>
      <c r="FW81" s="33" t="str">
        <f t="shared" si="398"/>
        <v>*</v>
      </c>
      <c r="FX81" s="32" t="str">
        <f t="shared" si="368"/>
        <v>*</v>
      </c>
      <c r="FY81" s="33" t="str">
        <f t="shared" si="369"/>
        <v>*</v>
      </c>
      <c r="FZ81" s="32" t="str">
        <f t="shared" si="370"/>
        <v>*</v>
      </c>
      <c r="GA81" s="33" t="str">
        <f t="shared" si="371"/>
        <v>*</v>
      </c>
      <c r="GB81" s="32" t="str">
        <f t="shared" si="372"/>
        <v>*</v>
      </c>
      <c r="GC81" s="33" t="str">
        <f t="shared" si="373"/>
        <v>*</v>
      </c>
      <c r="GD81" s="21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335">
        <f t="shared" si="374"/>
        <v>5</v>
      </c>
      <c r="RE81" s="30" t="str">
        <f t="shared" si="407"/>
        <v>پنجشنبه</v>
      </c>
      <c r="RF81" s="34" t="s">
        <v>33</v>
      </c>
      <c r="RG81" s="110" t="str">
        <f t="shared" si="399"/>
        <v>*****************</v>
      </c>
      <c r="RH81" s="111"/>
      <c r="RI81" s="756" t="str">
        <f t="shared" si="400"/>
        <v>*****************</v>
      </c>
      <c r="RJ81" s="757"/>
      <c r="RK81" s="29">
        <f t="shared" si="375"/>
        <v>5</v>
      </c>
      <c r="RL81" s="30" t="str">
        <f t="shared" si="408"/>
        <v>پنجشنبه</v>
      </c>
      <c r="RM81" s="36" t="s">
        <v>29</v>
      </c>
      <c r="RN81" s="760" t="str">
        <f t="shared" si="401"/>
        <v>************</v>
      </c>
      <c r="RO81" s="761"/>
      <c r="RP81" s="758" t="str">
        <f t="shared" si="402"/>
        <v>************</v>
      </c>
      <c r="RQ81" s="759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</row>
    <row r="82" spans="1:566" s="2" customFormat="1" ht="72" customHeight="1" thickTop="1" thickBot="1">
      <c r="A82" s="227" t="s">
        <v>42</v>
      </c>
      <c r="B82" s="251" t="s">
        <v>310</v>
      </c>
      <c r="C82" s="349" t="s">
        <v>171</v>
      </c>
      <c r="D82" s="350" t="s">
        <v>206</v>
      </c>
      <c r="E82" s="351" t="s">
        <v>208</v>
      </c>
      <c r="F82" s="352" t="s">
        <v>207</v>
      </c>
      <c r="G82" s="353"/>
      <c r="H82" s="191">
        <v>1</v>
      </c>
      <c r="I82" s="192">
        <v>2</v>
      </c>
      <c r="J82" s="193">
        <v>3</v>
      </c>
      <c r="K82" s="193">
        <v>4</v>
      </c>
      <c r="L82" s="405">
        <v>5</v>
      </c>
      <c r="M82" s="405">
        <v>6</v>
      </c>
      <c r="N82" s="244" t="s">
        <v>302</v>
      </c>
      <c r="O82" s="245" t="s">
        <v>302</v>
      </c>
      <c r="P82" s="193" t="s">
        <v>302</v>
      </c>
      <c r="Q82" s="581" t="s">
        <v>302</v>
      </c>
      <c r="R82" s="582"/>
      <c r="S82" s="246" t="s">
        <v>109</v>
      </c>
      <c r="T82" s="354" t="s">
        <v>375</v>
      </c>
      <c r="U82" s="354"/>
      <c r="V82" s="354"/>
      <c r="W82" s="354"/>
      <c r="X82" s="246" t="s">
        <v>110</v>
      </c>
      <c r="Y82" s="354"/>
      <c r="Z82" s="354"/>
      <c r="AA82" s="354"/>
      <c r="AB82" s="354"/>
      <c r="AC82" s="247" t="s">
        <v>134</v>
      </c>
      <c r="AD82" s="248"/>
      <c r="AE82" s="248"/>
      <c r="AF82" s="248"/>
      <c r="AG82" s="249" t="s">
        <v>31</v>
      </c>
      <c r="AH82" s="248"/>
      <c r="AI82" s="248"/>
      <c r="AJ82" s="248"/>
      <c r="AK82" s="247" t="s">
        <v>111</v>
      </c>
      <c r="AL82" s="248"/>
      <c r="AM82" s="248"/>
      <c r="AN82" s="248"/>
      <c r="AO82" s="249" t="s">
        <v>112</v>
      </c>
      <c r="AP82" s="248"/>
      <c r="AQ82" s="248"/>
      <c r="AR82" s="248"/>
      <c r="AS82" s="247" t="s">
        <v>197</v>
      </c>
      <c r="AT82" s="248"/>
      <c r="AU82" s="248"/>
      <c r="AV82" s="250" t="s">
        <v>113</v>
      </c>
      <c r="AW82" s="189"/>
      <c r="AX82" s="194"/>
      <c r="AY82" s="1"/>
      <c r="AZ82" s="1"/>
      <c r="BA82" s="1"/>
      <c r="BB82" s="29">
        <f t="shared" si="342"/>
        <v>6</v>
      </c>
      <c r="BC82" s="159" t="s">
        <v>38</v>
      </c>
      <c r="BD82" s="163" t="s">
        <v>32</v>
      </c>
      <c r="BE82" s="177" t="s">
        <v>32</v>
      </c>
      <c r="BF82" s="516" t="s">
        <v>32</v>
      </c>
      <c r="BG82" s="515" t="s">
        <v>32</v>
      </c>
      <c r="BH82" s="516" t="s">
        <v>32</v>
      </c>
      <c r="BI82" s="515" t="s">
        <v>32</v>
      </c>
      <c r="BJ82" s="516" t="s">
        <v>32</v>
      </c>
      <c r="BK82" s="515" t="s">
        <v>32</v>
      </c>
      <c r="BL82" s="516" t="s">
        <v>32</v>
      </c>
      <c r="BM82" s="515" t="s">
        <v>32</v>
      </c>
      <c r="BN82" s="516" t="s">
        <v>32</v>
      </c>
      <c r="BO82" s="515" t="s">
        <v>32</v>
      </c>
      <c r="BP82" s="516" t="s">
        <v>32</v>
      </c>
      <c r="BQ82" s="516" t="s">
        <v>32</v>
      </c>
      <c r="BR82" s="515">
        <v>1</v>
      </c>
      <c r="BS82" s="516" t="s">
        <v>32</v>
      </c>
      <c r="BT82" s="515" t="s">
        <v>32</v>
      </c>
      <c r="BU82" s="516" t="s">
        <v>32</v>
      </c>
      <c r="BV82" s="515" t="s">
        <v>32</v>
      </c>
      <c r="BW82" s="516" t="s">
        <v>32</v>
      </c>
      <c r="BX82" s="515" t="s">
        <v>32</v>
      </c>
      <c r="BY82" s="516" t="s">
        <v>32</v>
      </c>
      <c r="BZ82" s="515" t="s">
        <v>32</v>
      </c>
      <c r="CA82" s="516" t="s">
        <v>32</v>
      </c>
      <c r="CB82" s="515" t="s">
        <v>32</v>
      </c>
      <c r="CC82" s="516" t="s">
        <v>32</v>
      </c>
      <c r="CD82" s="515" t="s">
        <v>32</v>
      </c>
      <c r="CE82" s="516" t="s">
        <v>32</v>
      </c>
      <c r="CF82" s="515" t="s">
        <v>32</v>
      </c>
      <c r="CG82" s="516" t="s">
        <v>32</v>
      </c>
      <c r="CH82" s="515" t="s">
        <v>32</v>
      </c>
      <c r="CI82" s="516" t="s">
        <v>32</v>
      </c>
      <c r="CJ82" s="29">
        <f t="shared" si="376"/>
        <v>6</v>
      </c>
      <c r="CK82" s="159" t="s">
        <v>38</v>
      </c>
      <c r="CL82" s="400" t="s">
        <v>32</v>
      </c>
      <c r="CM82" s="544">
        <v>1</v>
      </c>
      <c r="CN82" s="400" t="s">
        <v>32</v>
      </c>
      <c r="CO82" s="401" t="s">
        <v>32</v>
      </c>
      <c r="CP82" s="400" t="s">
        <v>32</v>
      </c>
      <c r="CQ82" s="401" t="s">
        <v>32</v>
      </c>
      <c r="CR82" s="400" t="s">
        <v>32</v>
      </c>
      <c r="CS82" s="401" t="s">
        <v>32</v>
      </c>
      <c r="CT82" s="400" t="s">
        <v>32</v>
      </c>
      <c r="CU82" s="401" t="s">
        <v>32</v>
      </c>
      <c r="CV82" s="400" t="s">
        <v>32</v>
      </c>
      <c r="CW82" s="401" t="s">
        <v>32</v>
      </c>
      <c r="CX82" s="400" t="s">
        <v>32</v>
      </c>
      <c r="CY82" s="401" t="s">
        <v>32</v>
      </c>
      <c r="CZ82" s="400" t="s">
        <v>32</v>
      </c>
      <c r="DA82" s="401" t="s">
        <v>32</v>
      </c>
      <c r="DB82" s="400" t="s">
        <v>32</v>
      </c>
      <c r="DC82" s="401" t="s">
        <v>32</v>
      </c>
      <c r="DD82" s="421" t="s">
        <v>32</v>
      </c>
      <c r="DE82" s="401" t="s">
        <v>32</v>
      </c>
      <c r="DF82" s="400" t="s">
        <v>32</v>
      </c>
      <c r="DG82" s="401" t="s">
        <v>32</v>
      </c>
      <c r="DH82" s="400" t="s">
        <v>32</v>
      </c>
      <c r="DI82" s="401" t="s">
        <v>32</v>
      </c>
      <c r="DJ82" s="400" t="s">
        <v>32</v>
      </c>
      <c r="DK82" s="401" t="s">
        <v>32</v>
      </c>
      <c r="DL82" s="7"/>
      <c r="DM82" s="7"/>
      <c r="DN82" s="29">
        <f t="shared" si="343"/>
        <v>6</v>
      </c>
      <c r="DO82" s="30" t="str">
        <f t="shared" si="404"/>
        <v>جمعه</v>
      </c>
      <c r="DP82" s="32" t="str">
        <f t="shared" si="344"/>
        <v>*</v>
      </c>
      <c r="DQ82" s="33" t="str">
        <f t="shared" si="344"/>
        <v>*</v>
      </c>
      <c r="DR82" s="32" t="str">
        <f t="shared" si="345"/>
        <v>*</v>
      </c>
      <c r="DS82" s="33" t="str">
        <f t="shared" si="345"/>
        <v>*</v>
      </c>
      <c r="DT82" s="32" t="str">
        <f t="shared" si="377"/>
        <v>*</v>
      </c>
      <c r="DU82" s="33" t="str">
        <f t="shared" si="378"/>
        <v>*</v>
      </c>
      <c r="DV82" s="32" t="str">
        <f t="shared" si="346"/>
        <v>*</v>
      </c>
      <c r="DW82" s="33" t="str">
        <f t="shared" si="346"/>
        <v>*</v>
      </c>
      <c r="DX82" s="32" t="str">
        <f t="shared" si="347"/>
        <v>*</v>
      </c>
      <c r="DY82" s="33" t="str">
        <f t="shared" si="347"/>
        <v>*</v>
      </c>
      <c r="DZ82" s="32" t="str">
        <f t="shared" si="379"/>
        <v>*</v>
      </c>
      <c r="EA82" s="33" t="str">
        <f t="shared" si="380"/>
        <v>*</v>
      </c>
      <c r="EB82" s="32" t="str">
        <f t="shared" si="381"/>
        <v>*</v>
      </c>
      <c r="EC82" s="33" t="str">
        <f t="shared" si="382"/>
        <v>*</v>
      </c>
      <c r="ED82" s="22"/>
      <c r="EE82" s="22"/>
      <c r="EF82" s="29">
        <f t="shared" si="348"/>
        <v>6</v>
      </c>
      <c r="EG82" s="30" t="str">
        <f t="shared" si="405"/>
        <v>جمعه</v>
      </c>
      <c r="EH82" s="32" t="str">
        <f t="shared" si="383"/>
        <v xml:space="preserve">خ جعفري - </v>
      </c>
      <c r="EI82" s="33" t="str">
        <f t="shared" si="384"/>
        <v>*</v>
      </c>
      <c r="EJ82" s="32" t="str">
        <f t="shared" si="349"/>
        <v>*</v>
      </c>
      <c r="EK82" s="33" t="str">
        <f t="shared" si="349"/>
        <v>*</v>
      </c>
      <c r="EL82" s="32" t="str">
        <f t="shared" si="350"/>
        <v>*</v>
      </c>
      <c r="EM82" s="33" t="str">
        <f t="shared" si="350"/>
        <v>*</v>
      </c>
      <c r="EN82" s="32" t="str">
        <f t="shared" si="403"/>
        <v>*</v>
      </c>
      <c r="EO82" s="33" t="str">
        <f t="shared" si="351"/>
        <v>*</v>
      </c>
      <c r="EP82" s="32" t="str">
        <f t="shared" si="352"/>
        <v>*</v>
      </c>
      <c r="EQ82" s="33" t="str">
        <f t="shared" si="353"/>
        <v>*</v>
      </c>
      <c r="ER82" s="32" t="str">
        <f t="shared" si="354"/>
        <v>*</v>
      </c>
      <c r="ES82" s="33" t="str">
        <f t="shared" si="354"/>
        <v>*</v>
      </c>
      <c r="ET82" s="32" t="str">
        <f t="shared" si="355"/>
        <v>*</v>
      </c>
      <c r="EU82" s="33" t="str">
        <f t="shared" si="356"/>
        <v>*</v>
      </c>
      <c r="EV82" s="32" t="str">
        <f t="shared" si="385"/>
        <v>*</v>
      </c>
      <c r="EW82" s="33" t="str">
        <f t="shared" si="386"/>
        <v>*</v>
      </c>
      <c r="EX82" s="32" t="str">
        <f t="shared" si="357"/>
        <v>*</v>
      </c>
      <c r="EY82" s="33" t="str">
        <f t="shared" si="358"/>
        <v>*</v>
      </c>
      <c r="EZ82" s="21"/>
      <c r="FA82" s="21"/>
      <c r="FB82" s="29">
        <f t="shared" si="359"/>
        <v>6</v>
      </c>
      <c r="FC82" s="30" t="str">
        <f t="shared" si="406"/>
        <v>جمعه</v>
      </c>
      <c r="FD82" s="32" t="str">
        <f t="shared" si="387"/>
        <v>*</v>
      </c>
      <c r="FE82" s="33" t="str">
        <f t="shared" si="388"/>
        <v>آجعفری-</v>
      </c>
      <c r="FF82" s="32" t="str">
        <f t="shared" si="389"/>
        <v>*</v>
      </c>
      <c r="FG82" s="72" t="str">
        <f t="shared" si="390"/>
        <v>*</v>
      </c>
      <c r="FH82" s="32" t="str">
        <f t="shared" si="391"/>
        <v>*</v>
      </c>
      <c r="FI82" s="33" t="str">
        <f t="shared" si="392"/>
        <v>*</v>
      </c>
      <c r="FJ82" s="32" t="str">
        <f t="shared" si="393"/>
        <v>*</v>
      </c>
      <c r="FK82" s="33" t="str">
        <f t="shared" si="394"/>
        <v>*</v>
      </c>
      <c r="FL82" s="21" t="str">
        <f t="shared" si="360"/>
        <v>*</v>
      </c>
      <c r="FM82" s="21" t="str">
        <f t="shared" si="361"/>
        <v>*</v>
      </c>
      <c r="FN82" s="32" t="str">
        <f t="shared" si="362"/>
        <v>*</v>
      </c>
      <c r="FO82" s="33" t="str">
        <f t="shared" si="363"/>
        <v>*</v>
      </c>
      <c r="FP82" s="32" t="str">
        <f t="shared" si="395"/>
        <v>*</v>
      </c>
      <c r="FQ82" s="33" t="str">
        <f t="shared" si="396"/>
        <v>*</v>
      </c>
      <c r="FR82" s="32" t="str">
        <f t="shared" si="364"/>
        <v>*</v>
      </c>
      <c r="FS82" s="33" t="str">
        <f t="shared" si="365"/>
        <v>*</v>
      </c>
      <c r="FT82" s="32" t="str">
        <f t="shared" si="366"/>
        <v>*</v>
      </c>
      <c r="FU82" s="33" t="str">
        <f t="shared" si="367"/>
        <v>*</v>
      </c>
      <c r="FV82" s="32" t="str">
        <f t="shared" si="397"/>
        <v>*</v>
      </c>
      <c r="FW82" s="33" t="str">
        <f t="shared" si="398"/>
        <v>*</v>
      </c>
      <c r="FX82" s="32" t="str">
        <f t="shared" si="368"/>
        <v>*</v>
      </c>
      <c r="FY82" s="33" t="str">
        <f t="shared" si="369"/>
        <v>*</v>
      </c>
      <c r="FZ82" s="32" t="str">
        <f t="shared" si="370"/>
        <v>*</v>
      </c>
      <c r="GA82" s="33" t="str">
        <f t="shared" si="371"/>
        <v>*</v>
      </c>
      <c r="GB82" s="32" t="str">
        <f t="shared" si="372"/>
        <v>*</v>
      </c>
      <c r="GC82" s="33" t="str">
        <f t="shared" si="373"/>
        <v>*</v>
      </c>
      <c r="GD82" s="21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335">
        <f t="shared" si="374"/>
        <v>6</v>
      </c>
      <c r="RE82" s="30" t="str">
        <f t="shared" si="407"/>
        <v>جمعه</v>
      </c>
      <c r="RF82" s="34" t="s">
        <v>33</v>
      </c>
      <c r="RG82" s="110" t="str">
        <f t="shared" si="399"/>
        <v>*******خ جعفري - *********</v>
      </c>
      <c r="RH82" s="111"/>
      <c r="RI82" s="756" t="str">
        <f t="shared" si="400"/>
        <v>******آجعفری-**********</v>
      </c>
      <c r="RJ82" s="757"/>
      <c r="RK82" s="29">
        <f t="shared" si="375"/>
        <v>6</v>
      </c>
      <c r="RL82" s="30" t="str">
        <f t="shared" si="408"/>
        <v>جمعه</v>
      </c>
      <c r="RM82" s="36" t="s">
        <v>29</v>
      </c>
      <c r="RN82" s="760" t="str">
        <f t="shared" si="401"/>
        <v>************</v>
      </c>
      <c r="RO82" s="761"/>
      <c r="RP82" s="758" t="str">
        <f t="shared" si="402"/>
        <v>************</v>
      </c>
      <c r="RQ82" s="759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</row>
    <row r="83" spans="1:566" s="2" customFormat="1" ht="72" customHeight="1" thickTop="1" thickBot="1">
      <c r="A83" s="355" t="s">
        <v>289</v>
      </c>
      <c r="B83" s="252" t="s">
        <v>148</v>
      </c>
      <c r="C83" s="315" t="s">
        <v>345</v>
      </c>
      <c r="D83" s="314"/>
      <c r="E83" s="308"/>
      <c r="F83" s="321" t="s">
        <v>103</v>
      </c>
      <c r="G83" s="322" t="s">
        <v>27</v>
      </c>
      <c r="H83" s="560" t="s">
        <v>292</v>
      </c>
      <c r="I83" s="561"/>
      <c r="J83" s="279" t="s">
        <v>363</v>
      </c>
      <c r="K83" s="568" t="s">
        <v>296</v>
      </c>
      <c r="L83" s="569"/>
      <c r="M83" s="254" t="s">
        <v>157</v>
      </c>
      <c r="N83" s="356" t="s">
        <v>201</v>
      </c>
      <c r="O83" s="255" t="s">
        <v>229</v>
      </c>
      <c r="P83" s="253"/>
      <c r="Q83" s="256"/>
      <c r="R83" s="257" t="s">
        <v>235</v>
      </c>
      <c r="S83" s="357" t="s">
        <v>193</v>
      </c>
      <c r="T83" s="258" t="s">
        <v>74</v>
      </c>
      <c r="U83" s="259" t="s">
        <v>356</v>
      </c>
      <c r="V83" s="260"/>
      <c r="W83" s="253"/>
      <c r="X83" s="262"/>
      <c r="Y83" s="423"/>
      <c r="Z83" s="261"/>
      <c r="AA83" s="262"/>
      <c r="AB83" s="263"/>
      <c r="AC83" s="332" t="s">
        <v>212</v>
      </c>
      <c r="AD83" s="578" t="str">
        <f>RG50</f>
        <v>*حا ج محمدی- ******خوشروزاده- *********خورسند - *********************منفرد-****************</v>
      </c>
      <c r="AE83" s="579"/>
      <c r="AF83" s="579"/>
      <c r="AG83" s="579"/>
      <c r="AH83" s="579"/>
      <c r="AI83" s="579"/>
      <c r="AJ83" s="579"/>
      <c r="AK83" s="579"/>
      <c r="AL83" s="579"/>
      <c r="AM83" s="579"/>
      <c r="AN83" s="579"/>
      <c r="AO83" s="579"/>
      <c r="AP83" s="579"/>
      <c r="AQ83" s="579"/>
      <c r="AR83" s="580"/>
      <c r="AS83" s="609" t="s">
        <v>215</v>
      </c>
      <c r="AT83" s="610"/>
      <c r="AU83" s="610"/>
      <c r="AV83" s="610"/>
      <c r="AW83" s="610"/>
      <c r="AX83" s="611"/>
      <c r="AY83" s="1"/>
      <c r="AZ83" s="1"/>
      <c r="BA83" s="1"/>
      <c r="BB83" s="29">
        <f t="shared" si="342"/>
        <v>7</v>
      </c>
      <c r="BC83" s="159" t="s">
        <v>285</v>
      </c>
      <c r="BD83" s="163" t="s">
        <v>32</v>
      </c>
      <c r="BE83" s="177" t="s">
        <v>32</v>
      </c>
      <c r="BF83" s="516" t="s">
        <v>32</v>
      </c>
      <c r="BG83" s="515" t="s">
        <v>32</v>
      </c>
      <c r="BH83" s="516" t="s">
        <v>32</v>
      </c>
      <c r="BI83" s="515" t="s">
        <v>32</v>
      </c>
      <c r="BJ83" s="516" t="s">
        <v>32</v>
      </c>
      <c r="BK83" s="515" t="s">
        <v>32</v>
      </c>
      <c r="BL83" s="516" t="s">
        <v>32</v>
      </c>
      <c r="BM83" s="515" t="s">
        <v>32</v>
      </c>
      <c r="BN83" s="516" t="s">
        <v>32</v>
      </c>
      <c r="BO83" s="515" t="s">
        <v>32</v>
      </c>
      <c r="BP83" s="516" t="s">
        <v>32</v>
      </c>
      <c r="BQ83" s="516" t="s">
        <v>32</v>
      </c>
      <c r="BR83" s="515">
        <v>1</v>
      </c>
      <c r="BS83" s="516" t="s">
        <v>32</v>
      </c>
      <c r="BT83" s="515" t="s">
        <v>32</v>
      </c>
      <c r="BU83" s="516" t="s">
        <v>32</v>
      </c>
      <c r="BV83" s="515" t="s">
        <v>32</v>
      </c>
      <c r="BW83" s="516" t="s">
        <v>32</v>
      </c>
      <c r="BX83" s="515" t="s">
        <v>32</v>
      </c>
      <c r="BY83" s="516" t="s">
        <v>32</v>
      </c>
      <c r="BZ83" s="515" t="s">
        <v>32</v>
      </c>
      <c r="CA83" s="516" t="s">
        <v>32</v>
      </c>
      <c r="CB83" s="515" t="s">
        <v>32</v>
      </c>
      <c r="CC83" s="516" t="s">
        <v>32</v>
      </c>
      <c r="CD83" s="515" t="s">
        <v>32</v>
      </c>
      <c r="CE83" s="516" t="s">
        <v>32</v>
      </c>
      <c r="CF83" s="515" t="s">
        <v>32</v>
      </c>
      <c r="CG83" s="516" t="s">
        <v>32</v>
      </c>
      <c r="CH83" s="515" t="s">
        <v>32</v>
      </c>
      <c r="CI83" s="516" t="s">
        <v>32</v>
      </c>
      <c r="CJ83" s="29">
        <f t="shared" si="376"/>
        <v>7</v>
      </c>
      <c r="CK83" s="159" t="s">
        <v>285</v>
      </c>
      <c r="CL83" s="400" t="s">
        <v>32</v>
      </c>
      <c r="CM83" s="422" t="s">
        <v>32</v>
      </c>
      <c r="CN83" s="400" t="s">
        <v>32</v>
      </c>
      <c r="CO83" s="401" t="s">
        <v>32</v>
      </c>
      <c r="CP83" s="400" t="s">
        <v>32</v>
      </c>
      <c r="CQ83" s="401" t="s">
        <v>32</v>
      </c>
      <c r="CR83" s="400" t="s">
        <v>32</v>
      </c>
      <c r="CS83" s="401" t="s">
        <v>32</v>
      </c>
      <c r="CT83" s="400" t="s">
        <v>32</v>
      </c>
      <c r="CU83" s="401" t="s">
        <v>32</v>
      </c>
      <c r="CV83" s="400" t="s">
        <v>32</v>
      </c>
      <c r="CW83" s="401" t="s">
        <v>32</v>
      </c>
      <c r="CX83" s="400" t="s">
        <v>32</v>
      </c>
      <c r="CY83" s="401" t="s">
        <v>32</v>
      </c>
      <c r="CZ83" s="400" t="s">
        <v>32</v>
      </c>
      <c r="DA83" s="401" t="s">
        <v>32</v>
      </c>
      <c r="DB83" s="400" t="s">
        <v>32</v>
      </c>
      <c r="DC83" s="401" t="s">
        <v>32</v>
      </c>
      <c r="DD83" s="421" t="s">
        <v>32</v>
      </c>
      <c r="DE83" s="401" t="s">
        <v>32</v>
      </c>
      <c r="DF83" s="400" t="s">
        <v>32</v>
      </c>
      <c r="DG83" s="401" t="s">
        <v>32</v>
      </c>
      <c r="DH83" s="400" t="s">
        <v>32</v>
      </c>
      <c r="DI83" s="401" t="s">
        <v>32</v>
      </c>
      <c r="DJ83" s="400" t="s">
        <v>32</v>
      </c>
      <c r="DK83" s="401" t="s">
        <v>32</v>
      </c>
      <c r="DL83" s="7"/>
      <c r="DM83" s="7"/>
      <c r="DN83" s="29">
        <f t="shared" si="343"/>
        <v>7</v>
      </c>
      <c r="DO83" s="30" t="str">
        <f t="shared" si="404"/>
        <v>شنبه</v>
      </c>
      <c r="DP83" s="32" t="str">
        <f t="shared" si="344"/>
        <v>*</v>
      </c>
      <c r="DQ83" s="33" t="str">
        <f t="shared" si="344"/>
        <v>*</v>
      </c>
      <c r="DR83" s="32" t="str">
        <f t="shared" si="345"/>
        <v>*</v>
      </c>
      <c r="DS83" s="33" t="str">
        <f t="shared" si="345"/>
        <v>*</v>
      </c>
      <c r="DT83" s="32" t="str">
        <f t="shared" si="377"/>
        <v>*</v>
      </c>
      <c r="DU83" s="33" t="str">
        <f t="shared" si="378"/>
        <v>*</v>
      </c>
      <c r="DV83" s="32" t="str">
        <f t="shared" si="346"/>
        <v>*</v>
      </c>
      <c r="DW83" s="33" t="str">
        <f t="shared" si="346"/>
        <v>*</v>
      </c>
      <c r="DX83" s="32" t="str">
        <f t="shared" si="347"/>
        <v>*</v>
      </c>
      <c r="DY83" s="33" t="str">
        <f t="shared" si="347"/>
        <v>*</v>
      </c>
      <c r="DZ83" s="32" t="str">
        <f t="shared" si="379"/>
        <v>*</v>
      </c>
      <c r="EA83" s="33" t="str">
        <f t="shared" si="380"/>
        <v>*</v>
      </c>
      <c r="EB83" s="32" t="str">
        <f t="shared" si="381"/>
        <v>*</v>
      </c>
      <c r="EC83" s="33" t="str">
        <f t="shared" si="382"/>
        <v>*</v>
      </c>
      <c r="ED83" s="22"/>
      <c r="EE83" s="22"/>
      <c r="EF83" s="29">
        <f t="shared" si="348"/>
        <v>7</v>
      </c>
      <c r="EG83" s="30" t="str">
        <f t="shared" si="405"/>
        <v>شنبه</v>
      </c>
      <c r="EH83" s="32" t="str">
        <f t="shared" si="383"/>
        <v xml:space="preserve">خ جعفري - </v>
      </c>
      <c r="EI83" s="33" t="str">
        <f t="shared" si="384"/>
        <v>*</v>
      </c>
      <c r="EJ83" s="32" t="str">
        <f t="shared" si="349"/>
        <v>*</v>
      </c>
      <c r="EK83" s="33" t="str">
        <f t="shared" si="349"/>
        <v>*</v>
      </c>
      <c r="EL83" s="32" t="str">
        <f t="shared" si="350"/>
        <v>*</v>
      </c>
      <c r="EM83" s="33" t="str">
        <f t="shared" si="350"/>
        <v>*</v>
      </c>
      <c r="EN83" s="32" t="str">
        <f t="shared" si="403"/>
        <v>*</v>
      </c>
      <c r="EO83" s="33" t="str">
        <f t="shared" si="351"/>
        <v>*</v>
      </c>
      <c r="EP83" s="32" t="str">
        <f t="shared" si="352"/>
        <v>*</v>
      </c>
      <c r="EQ83" s="33" t="str">
        <f t="shared" si="353"/>
        <v>*</v>
      </c>
      <c r="ER83" s="32" t="str">
        <f t="shared" si="354"/>
        <v>*</v>
      </c>
      <c r="ES83" s="33" t="str">
        <f t="shared" si="354"/>
        <v>*</v>
      </c>
      <c r="ET83" s="32" t="str">
        <f t="shared" si="355"/>
        <v>*</v>
      </c>
      <c r="EU83" s="33" t="str">
        <f t="shared" si="356"/>
        <v>*</v>
      </c>
      <c r="EV83" s="32" t="str">
        <f t="shared" si="385"/>
        <v>*</v>
      </c>
      <c r="EW83" s="33" t="str">
        <f t="shared" si="386"/>
        <v>*</v>
      </c>
      <c r="EX83" s="32" t="str">
        <f t="shared" si="357"/>
        <v>*</v>
      </c>
      <c r="EY83" s="33" t="str">
        <f t="shared" si="358"/>
        <v>*</v>
      </c>
      <c r="EZ83" s="21"/>
      <c r="FA83" s="21"/>
      <c r="FB83" s="29">
        <f t="shared" si="359"/>
        <v>7</v>
      </c>
      <c r="FC83" s="30" t="str">
        <f t="shared" si="406"/>
        <v>شنبه</v>
      </c>
      <c r="FD83" s="32" t="str">
        <f t="shared" si="387"/>
        <v>*</v>
      </c>
      <c r="FE83" s="33" t="str">
        <f t="shared" si="388"/>
        <v>*</v>
      </c>
      <c r="FF83" s="32" t="str">
        <f t="shared" si="389"/>
        <v>*</v>
      </c>
      <c r="FG83" s="72" t="str">
        <f t="shared" si="390"/>
        <v>*</v>
      </c>
      <c r="FH83" s="32" t="str">
        <f t="shared" si="391"/>
        <v>*</v>
      </c>
      <c r="FI83" s="33" t="str">
        <f t="shared" si="392"/>
        <v>*</v>
      </c>
      <c r="FJ83" s="32" t="str">
        <f t="shared" si="393"/>
        <v>*</v>
      </c>
      <c r="FK83" s="33" t="str">
        <f t="shared" si="394"/>
        <v>*</v>
      </c>
      <c r="FL83" s="21" t="str">
        <f t="shared" si="360"/>
        <v>*</v>
      </c>
      <c r="FM83" s="21" t="str">
        <f t="shared" si="361"/>
        <v>*</v>
      </c>
      <c r="FN83" s="32" t="str">
        <f t="shared" si="362"/>
        <v>*</v>
      </c>
      <c r="FO83" s="33" t="str">
        <f t="shared" si="363"/>
        <v>*</v>
      </c>
      <c r="FP83" s="32" t="str">
        <f t="shared" si="395"/>
        <v>*</v>
      </c>
      <c r="FQ83" s="33" t="str">
        <f t="shared" si="396"/>
        <v>*</v>
      </c>
      <c r="FR83" s="32" t="str">
        <f t="shared" si="364"/>
        <v>*</v>
      </c>
      <c r="FS83" s="33" t="str">
        <f t="shared" si="365"/>
        <v>*</v>
      </c>
      <c r="FT83" s="32" t="str">
        <f t="shared" si="366"/>
        <v>*</v>
      </c>
      <c r="FU83" s="33" t="str">
        <f t="shared" si="367"/>
        <v>*</v>
      </c>
      <c r="FV83" s="32" t="str">
        <f t="shared" si="397"/>
        <v>*</v>
      </c>
      <c r="FW83" s="33" t="str">
        <f t="shared" si="398"/>
        <v>*</v>
      </c>
      <c r="FX83" s="32" t="str">
        <f t="shared" si="368"/>
        <v>*</v>
      </c>
      <c r="FY83" s="33" t="str">
        <f t="shared" si="369"/>
        <v>*</v>
      </c>
      <c r="FZ83" s="32" t="str">
        <f t="shared" si="370"/>
        <v>*</v>
      </c>
      <c r="GA83" s="33" t="str">
        <f t="shared" si="371"/>
        <v>*</v>
      </c>
      <c r="GB83" s="32" t="str">
        <f t="shared" si="372"/>
        <v>*</v>
      </c>
      <c r="GC83" s="33" t="str">
        <f t="shared" si="373"/>
        <v>*</v>
      </c>
      <c r="GD83" s="21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335">
        <f t="shared" si="374"/>
        <v>7</v>
      </c>
      <c r="RE83" s="30" t="str">
        <f t="shared" si="407"/>
        <v>شنبه</v>
      </c>
      <c r="RF83" s="34" t="s">
        <v>33</v>
      </c>
      <c r="RG83" s="110" t="str">
        <f t="shared" si="399"/>
        <v>*******خ جعفري - *********</v>
      </c>
      <c r="RH83" s="111"/>
      <c r="RI83" s="756" t="str">
        <f t="shared" si="400"/>
        <v>*****************</v>
      </c>
      <c r="RJ83" s="757"/>
      <c r="RK83" s="29">
        <f t="shared" si="375"/>
        <v>7</v>
      </c>
      <c r="RL83" s="30" t="str">
        <f t="shared" si="408"/>
        <v>شنبه</v>
      </c>
      <c r="RM83" s="36" t="s">
        <v>29</v>
      </c>
      <c r="RN83" s="760" t="str">
        <f t="shared" si="401"/>
        <v>************</v>
      </c>
      <c r="RO83" s="761"/>
      <c r="RP83" s="758" t="str">
        <f t="shared" si="402"/>
        <v>************</v>
      </c>
      <c r="RQ83" s="759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</row>
    <row r="84" spans="1:566" s="2" customFormat="1" ht="72" customHeight="1" thickTop="1" thickBot="1">
      <c r="A84" s="358" t="s">
        <v>290</v>
      </c>
      <c r="B84" s="359" t="s">
        <v>307</v>
      </c>
      <c r="C84" s="360" t="s">
        <v>373</v>
      </c>
      <c r="D84" s="361"/>
      <c r="E84" s="309"/>
      <c r="F84" s="323" t="s">
        <v>106</v>
      </c>
      <c r="G84" s="324" t="s">
        <v>27</v>
      </c>
      <c r="H84" s="560" t="s">
        <v>202</v>
      </c>
      <c r="I84" s="561"/>
      <c r="J84" s="279" t="s">
        <v>364</v>
      </c>
      <c r="K84" s="568" t="s">
        <v>225</v>
      </c>
      <c r="L84" s="569"/>
      <c r="M84" s="275"/>
      <c r="N84" s="362" t="s">
        <v>198</v>
      </c>
      <c r="O84" s="275" t="s">
        <v>204</v>
      </c>
      <c r="P84" s="271"/>
      <c r="Q84" s="275"/>
      <c r="R84" s="271"/>
      <c r="S84" s="363" t="s">
        <v>193</v>
      </c>
      <c r="T84" s="268" t="s">
        <v>354</v>
      </c>
      <c r="U84" s="269" t="s">
        <v>359</v>
      </c>
      <c r="V84" s="270" t="s">
        <v>357</v>
      </c>
      <c r="W84" s="271"/>
      <c r="X84" s="265"/>
      <c r="Y84" s="424"/>
      <c r="Z84" s="264"/>
      <c r="AA84" s="265"/>
      <c r="AB84" s="266"/>
      <c r="AC84" s="333" t="s">
        <v>213</v>
      </c>
      <c r="AD84" s="635" t="str">
        <f>RG14</f>
        <v>******************داداشي-*************</v>
      </c>
      <c r="AE84" s="636"/>
      <c r="AF84" s="636"/>
      <c r="AG84" s="636"/>
      <c r="AH84" s="636"/>
      <c r="AI84" s="636"/>
      <c r="AJ84" s="636"/>
      <c r="AK84" s="636"/>
      <c r="AL84" s="636"/>
      <c r="AM84" s="636"/>
      <c r="AN84" s="636"/>
      <c r="AO84" s="636"/>
      <c r="AP84" s="636"/>
      <c r="AQ84" s="636"/>
      <c r="AR84" s="637"/>
      <c r="AS84" s="614" t="s">
        <v>222</v>
      </c>
      <c r="AT84" s="615"/>
      <c r="AU84" s="615"/>
      <c r="AV84" s="615"/>
      <c r="AW84" s="615"/>
      <c r="AX84" s="616"/>
      <c r="AY84" s="1"/>
      <c r="AZ84" s="1"/>
      <c r="BA84" s="1"/>
      <c r="BB84" s="29">
        <f t="shared" si="342"/>
        <v>8</v>
      </c>
      <c r="BC84" s="159" t="s">
        <v>40</v>
      </c>
      <c r="BD84" s="163" t="s">
        <v>32</v>
      </c>
      <c r="BE84" s="177" t="s">
        <v>32</v>
      </c>
      <c r="BF84" s="516" t="s">
        <v>32</v>
      </c>
      <c r="BG84" s="515" t="s">
        <v>32</v>
      </c>
      <c r="BH84" s="516" t="s">
        <v>32</v>
      </c>
      <c r="BI84" s="515" t="s">
        <v>32</v>
      </c>
      <c r="BJ84" s="516" t="s">
        <v>32</v>
      </c>
      <c r="BK84" s="515" t="s">
        <v>32</v>
      </c>
      <c r="BL84" s="516" t="s">
        <v>32</v>
      </c>
      <c r="BM84" s="515" t="s">
        <v>32</v>
      </c>
      <c r="BN84" s="516" t="s">
        <v>32</v>
      </c>
      <c r="BO84" s="515" t="s">
        <v>32</v>
      </c>
      <c r="BP84" s="516" t="s">
        <v>32</v>
      </c>
      <c r="BQ84" s="516" t="s">
        <v>32</v>
      </c>
      <c r="BR84" s="515" t="s">
        <v>32</v>
      </c>
      <c r="BS84" s="516" t="s">
        <v>32</v>
      </c>
      <c r="BT84" s="515" t="s">
        <v>32</v>
      </c>
      <c r="BU84" s="516" t="s">
        <v>32</v>
      </c>
      <c r="BV84" s="515" t="s">
        <v>32</v>
      </c>
      <c r="BW84" s="516" t="s">
        <v>32</v>
      </c>
      <c r="BX84" s="515" t="s">
        <v>32</v>
      </c>
      <c r="BY84" s="516" t="s">
        <v>32</v>
      </c>
      <c r="BZ84" s="515" t="s">
        <v>32</v>
      </c>
      <c r="CA84" s="516" t="s">
        <v>32</v>
      </c>
      <c r="CB84" s="515" t="s">
        <v>32</v>
      </c>
      <c r="CC84" s="516" t="s">
        <v>32</v>
      </c>
      <c r="CD84" s="515" t="s">
        <v>32</v>
      </c>
      <c r="CE84" s="516" t="s">
        <v>32</v>
      </c>
      <c r="CF84" s="515" t="s">
        <v>32</v>
      </c>
      <c r="CG84" s="516" t="s">
        <v>32</v>
      </c>
      <c r="CH84" s="515" t="s">
        <v>32</v>
      </c>
      <c r="CI84" s="516" t="s">
        <v>32</v>
      </c>
      <c r="CJ84" s="29">
        <f t="shared" si="376"/>
        <v>8</v>
      </c>
      <c r="CK84" s="159" t="s">
        <v>40</v>
      </c>
      <c r="CL84" s="400" t="s">
        <v>32</v>
      </c>
      <c r="CM84" s="543" t="s">
        <v>32</v>
      </c>
      <c r="CN84" s="400" t="s">
        <v>32</v>
      </c>
      <c r="CO84" s="401" t="s">
        <v>32</v>
      </c>
      <c r="CP84" s="400" t="s">
        <v>32</v>
      </c>
      <c r="CQ84" s="401" t="s">
        <v>32</v>
      </c>
      <c r="CR84" s="400" t="s">
        <v>32</v>
      </c>
      <c r="CS84" s="401" t="s">
        <v>32</v>
      </c>
      <c r="CT84" s="400" t="s">
        <v>32</v>
      </c>
      <c r="CU84" s="401" t="s">
        <v>32</v>
      </c>
      <c r="CV84" s="400" t="s">
        <v>32</v>
      </c>
      <c r="CW84" s="401" t="s">
        <v>32</v>
      </c>
      <c r="CX84" s="400" t="s">
        <v>32</v>
      </c>
      <c r="CY84" s="401" t="s">
        <v>32</v>
      </c>
      <c r="CZ84" s="400" t="s">
        <v>32</v>
      </c>
      <c r="DA84" s="401" t="s">
        <v>32</v>
      </c>
      <c r="DB84" s="400" t="s">
        <v>32</v>
      </c>
      <c r="DC84" s="401" t="s">
        <v>32</v>
      </c>
      <c r="DD84" s="547" t="s">
        <v>32</v>
      </c>
      <c r="DE84" s="401" t="s">
        <v>32</v>
      </c>
      <c r="DF84" s="400" t="s">
        <v>32</v>
      </c>
      <c r="DG84" s="401" t="s">
        <v>32</v>
      </c>
      <c r="DH84" s="400" t="s">
        <v>32</v>
      </c>
      <c r="DI84" s="401" t="s">
        <v>32</v>
      </c>
      <c r="DJ84" s="400" t="s">
        <v>32</v>
      </c>
      <c r="DK84" s="401" t="s">
        <v>32</v>
      </c>
      <c r="DL84" s="7"/>
      <c r="DM84" s="7"/>
      <c r="DN84" s="29">
        <f t="shared" si="343"/>
        <v>8</v>
      </c>
      <c r="DO84" s="30" t="str">
        <f t="shared" si="404"/>
        <v>یکشنبه</v>
      </c>
      <c r="DP84" s="32" t="str">
        <f t="shared" si="344"/>
        <v>*</v>
      </c>
      <c r="DQ84" s="33" t="str">
        <f t="shared" si="344"/>
        <v>*</v>
      </c>
      <c r="DR84" s="32" t="str">
        <f t="shared" si="345"/>
        <v>*</v>
      </c>
      <c r="DS84" s="33" t="str">
        <f t="shared" si="345"/>
        <v>*</v>
      </c>
      <c r="DT84" s="32" t="str">
        <f t="shared" si="377"/>
        <v>*</v>
      </c>
      <c r="DU84" s="33" t="str">
        <f t="shared" si="378"/>
        <v>*</v>
      </c>
      <c r="DV84" s="32" t="str">
        <f t="shared" si="346"/>
        <v>*</v>
      </c>
      <c r="DW84" s="33" t="str">
        <f t="shared" si="346"/>
        <v>*</v>
      </c>
      <c r="DX84" s="32" t="str">
        <f t="shared" si="347"/>
        <v>*</v>
      </c>
      <c r="DY84" s="33" t="str">
        <f t="shared" si="347"/>
        <v>*</v>
      </c>
      <c r="DZ84" s="32" t="str">
        <f t="shared" si="379"/>
        <v>*</v>
      </c>
      <c r="EA84" s="33" t="str">
        <f t="shared" si="380"/>
        <v>*</v>
      </c>
      <c r="EB84" s="32" t="str">
        <f t="shared" si="381"/>
        <v>*</v>
      </c>
      <c r="EC84" s="33" t="str">
        <f t="shared" si="382"/>
        <v>*</v>
      </c>
      <c r="ED84" s="22"/>
      <c r="EE84" s="22"/>
      <c r="EF84" s="29">
        <f t="shared" si="348"/>
        <v>8</v>
      </c>
      <c r="EG84" s="30" t="str">
        <f t="shared" si="405"/>
        <v>یکشنبه</v>
      </c>
      <c r="EH84" s="32" t="str">
        <f t="shared" si="383"/>
        <v>*</v>
      </c>
      <c r="EI84" s="33" t="str">
        <f t="shared" si="384"/>
        <v>*</v>
      </c>
      <c r="EJ84" s="32" t="str">
        <f t="shared" si="349"/>
        <v>*</v>
      </c>
      <c r="EK84" s="33" t="str">
        <f t="shared" si="349"/>
        <v>*</v>
      </c>
      <c r="EL84" s="32" t="str">
        <f t="shared" si="350"/>
        <v>*</v>
      </c>
      <c r="EM84" s="33" t="str">
        <f t="shared" si="350"/>
        <v>*</v>
      </c>
      <c r="EN84" s="32" t="str">
        <f t="shared" si="403"/>
        <v>*</v>
      </c>
      <c r="EO84" s="33" t="str">
        <f t="shared" si="351"/>
        <v>*</v>
      </c>
      <c r="EP84" s="32" t="str">
        <f t="shared" si="352"/>
        <v>*</v>
      </c>
      <c r="EQ84" s="33" t="str">
        <f t="shared" si="353"/>
        <v>*</v>
      </c>
      <c r="ER84" s="32" t="str">
        <f t="shared" si="354"/>
        <v>*</v>
      </c>
      <c r="ES84" s="33" t="str">
        <f t="shared" si="354"/>
        <v>*</v>
      </c>
      <c r="ET84" s="32" t="str">
        <f t="shared" si="355"/>
        <v>*</v>
      </c>
      <c r="EU84" s="33" t="str">
        <f t="shared" si="356"/>
        <v>*</v>
      </c>
      <c r="EV84" s="32" t="str">
        <f t="shared" si="385"/>
        <v>*</v>
      </c>
      <c r="EW84" s="33" t="str">
        <f t="shared" si="386"/>
        <v>*</v>
      </c>
      <c r="EX84" s="32" t="str">
        <f t="shared" si="357"/>
        <v>*</v>
      </c>
      <c r="EY84" s="33" t="str">
        <f t="shared" si="358"/>
        <v>*</v>
      </c>
      <c r="EZ84" s="21"/>
      <c r="FA84" s="21"/>
      <c r="FB84" s="29">
        <f t="shared" si="359"/>
        <v>8</v>
      </c>
      <c r="FC84" s="30" t="str">
        <f t="shared" si="406"/>
        <v>یکشنبه</v>
      </c>
      <c r="FD84" s="32" t="str">
        <f t="shared" si="387"/>
        <v>*</v>
      </c>
      <c r="FE84" s="33" t="str">
        <f t="shared" si="388"/>
        <v>*</v>
      </c>
      <c r="FF84" s="32" t="str">
        <f t="shared" si="389"/>
        <v>*</v>
      </c>
      <c r="FG84" s="72" t="str">
        <f t="shared" si="390"/>
        <v>*</v>
      </c>
      <c r="FH84" s="32" t="str">
        <f t="shared" si="391"/>
        <v>*</v>
      </c>
      <c r="FI84" s="33" t="str">
        <f t="shared" si="392"/>
        <v>*</v>
      </c>
      <c r="FJ84" s="32" t="str">
        <f t="shared" si="393"/>
        <v>*</v>
      </c>
      <c r="FK84" s="33" t="str">
        <f t="shared" si="394"/>
        <v>*</v>
      </c>
      <c r="FL84" s="21" t="str">
        <f t="shared" si="360"/>
        <v>*</v>
      </c>
      <c r="FM84" s="21" t="str">
        <f t="shared" si="361"/>
        <v>*</v>
      </c>
      <c r="FN84" s="32" t="str">
        <f t="shared" si="362"/>
        <v>*</v>
      </c>
      <c r="FO84" s="33" t="str">
        <f t="shared" si="363"/>
        <v>*</v>
      </c>
      <c r="FP84" s="32" t="str">
        <f t="shared" si="395"/>
        <v>*</v>
      </c>
      <c r="FQ84" s="33" t="str">
        <f t="shared" si="396"/>
        <v>*</v>
      </c>
      <c r="FR84" s="32" t="str">
        <f t="shared" si="364"/>
        <v>*</v>
      </c>
      <c r="FS84" s="33" t="str">
        <f t="shared" si="365"/>
        <v>*</v>
      </c>
      <c r="FT84" s="32" t="str">
        <f t="shared" si="366"/>
        <v>*</v>
      </c>
      <c r="FU84" s="33" t="str">
        <f t="shared" si="367"/>
        <v>*</v>
      </c>
      <c r="FV84" s="32" t="str">
        <f t="shared" si="397"/>
        <v>*</v>
      </c>
      <c r="FW84" s="33" t="str">
        <f t="shared" si="398"/>
        <v>*</v>
      </c>
      <c r="FX84" s="32" t="str">
        <f t="shared" si="368"/>
        <v>*</v>
      </c>
      <c r="FY84" s="33" t="str">
        <f t="shared" si="369"/>
        <v>*</v>
      </c>
      <c r="FZ84" s="32" t="str">
        <f t="shared" si="370"/>
        <v>*</v>
      </c>
      <c r="GA84" s="33" t="str">
        <f t="shared" si="371"/>
        <v>*</v>
      </c>
      <c r="GB84" s="32" t="str">
        <f t="shared" si="372"/>
        <v>*</v>
      </c>
      <c r="GC84" s="33" t="str">
        <f t="shared" si="373"/>
        <v>*</v>
      </c>
      <c r="GD84" s="21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335">
        <f t="shared" si="374"/>
        <v>8</v>
      </c>
      <c r="RE84" s="30" t="str">
        <f t="shared" si="407"/>
        <v>یکشنبه</v>
      </c>
      <c r="RF84" s="34" t="s">
        <v>33</v>
      </c>
      <c r="RG84" s="110" t="str">
        <f t="shared" si="399"/>
        <v>*****************</v>
      </c>
      <c r="RH84" s="111"/>
      <c r="RI84" s="756" t="str">
        <f t="shared" si="400"/>
        <v>*****************</v>
      </c>
      <c r="RJ84" s="757"/>
      <c r="RK84" s="29">
        <f t="shared" si="375"/>
        <v>8</v>
      </c>
      <c r="RL84" s="30" t="str">
        <f t="shared" si="408"/>
        <v>یکشنبه</v>
      </c>
      <c r="RM84" s="36" t="s">
        <v>29</v>
      </c>
      <c r="RN84" s="760" t="str">
        <f t="shared" si="401"/>
        <v>************</v>
      </c>
      <c r="RO84" s="761"/>
      <c r="RP84" s="758" t="str">
        <f t="shared" si="402"/>
        <v>************</v>
      </c>
      <c r="RQ84" s="759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</row>
    <row r="85" spans="1:566" s="2" customFormat="1" ht="72" customHeight="1" thickTop="1" thickBot="1">
      <c r="A85" s="549" t="s">
        <v>291</v>
      </c>
      <c r="B85" s="551" t="s">
        <v>148</v>
      </c>
      <c r="C85" s="472" t="s">
        <v>230</v>
      </c>
      <c r="D85" s="473" t="s">
        <v>351</v>
      </c>
      <c r="E85" s="310"/>
      <c r="F85" s="325" t="s">
        <v>293</v>
      </c>
      <c r="G85" s="326" t="s">
        <v>27</v>
      </c>
      <c r="H85" s="568" t="s">
        <v>294</v>
      </c>
      <c r="I85" s="569"/>
      <c r="J85" s="496"/>
      <c r="K85" s="570" t="s">
        <v>225</v>
      </c>
      <c r="L85" s="571"/>
      <c r="M85" s="476"/>
      <c r="N85" s="366" t="s">
        <v>191</v>
      </c>
      <c r="O85" s="476" t="s">
        <v>366</v>
      </c>
      <c r="P85" s="366" t="s">
        <v>192</v>
      </c>
      <c r="Q85" s="477"/>
      <c r="R85" s="478"/>
      <c r="S85" s="267"/>
      <c r="T85" s="267"/>
      <c r="U85" s="483"/>
      <c r="V85" s="366" t="s">
        <v>131</v>
      </c>
      <c r="W85" s="272"/>
      <c r="X85" s="499"/>
      <c r="Y85" s="367" t="s">
        <v>199</v>
      </c>
      <c r="Z85" s="267" t="s">
        <v>304</v>
      </c>
      <c r="AA85" s="368"/>
      <c r="AB85" s="369"/>
      <c r="AC85" s="345" t="s">
        <v>214</v>
      </c>
      <c r="AD85" s="626" t="str">
        <f>RG86</f>
        <v>*******خ جعفري - *********</v>
      </c>
      <c r="AE85" s="626"/>
      <c r="AF85" s="626"/>
      <c r="AG85" s="626"/>
      <c r="AH85" s="626"/>
      <c r="AI85" s="626"/>
      <c r="AJ85" s="626"/>
      <c r="AK85" s="626"/>
      <c r="AL85" s="627"/>
      <c r="AM85" s="346" t="s">
        <v>211</v>
      </c>
      <c r="AN85" s="626" t="str">
        <f>RG122</f>
        <v>*******************</v>
      </c>
      <c r="AO85" s="626"/>
      <c r="AP85" s="626"/>
      <c r="AQ85" s="626"/>
      <c r="AR85" s="628"/>
      <c r="AS85" s="617"/>
      <c r="AT85" s="618"/>
      <c r="AU85" s="618"/>
      <c r="AV85" s="618"/>
      <c r="AW85" s="618"/>
      <c r="AX85" s="619"/>
      <c r="AY85" s="1"/>
      <c r="AZ85" s="1"/>
      <c r="BA85" s="1"/>
      <c r="BB85" s="29">
        <f t="shared" si="342"/>
        <v>9</v>
      </c>
      <c r="BC85" s="518" t="s">
        <v>41</v>
      </c>
      <c r="BD85" s="163" t="s">
        <v>32</v>
      </c>
      <c r="BE85" s="177" t="s">
        <v>32</v>
      </c>
      <c r="BF85" s="516" t="s">
        <v>32</v>
      </c>
      <c r="BG85" s="515" t="s">
        <v>32</v>
      </c>
      <c r="BH85" s="516" t="s">
        <v>32</v>
      </c>
      <c r="BI85" s="515" t="s">
        <v>32</v>
      </c>
      <c r="BJ85" s="516" t="s">
        <v>32</v>
      </c>
      <c r="BK85" s="515" t="s">
        <v>32</v>
      </c>
      <c r="BL85" s="516" t="s">
        <v>32</v>
      </c>
      <c r="BM85" s="515" t="s">
        <v>32</v>
      </c>
      <c r="BN85" s="516" t="s">
        <v>32</v>
      </c>
      <c r="BO85" s="515" t="s">
        <v>32</v>
      </c>
      <c r="BP85" s="516" t="s">
        <v>32</v>
      </c>
      <c r="BQ85" s="516" t="s">
        <v>32</v>
      </c>
      <c r="BR85" s="515" t="s">
        <v>32</v>
      </c>
      <c r="BS85" s="516" t="s">
        <v>32</v>
      </c>
      <c r="BT85" s="515" t="s">
        <v>32</v>
      </c>
      <c r="BU85" s="516" t="s">
        <v>32</v>
      </c>
      <c r="BV85" s="515" t="s">
        <v>32</v>
      </c>
      <c r="BW85" s="516" t="s">
        <v>32</v>
      </c>
      <c r="BX85" s="515" t="s">
        <v>32</v>
      </c>
      <c r="BY85" s="516" t="s">
        <v>32</v>
      </c>
      <c r="BZ85" s="515" t="s">
        <v>32</v>
      </c>
      <c r="CA85" s="516" t="s">
        <v>32</v>
      </c>
      <c r="CB85" s="515" t="s">
        <v>32</v>
      </c>
      <c r="CC85" s="516" t="s">
        <v>32</v>
      </c>
      <c r="CD85" s="515" t="s">
        <v>32</v>
      </c>
      <c r="CE85" s="516" t="s">
        <v>32</v>
      </c>
      <c r="CF85" s="515" t="s">
        <v>32</v>
      </c>
      <c r="CG85" s="516" t="s">
        <v>32</v>
      </c>
      <c r="CH85" s="515" t="s">
        <v>32</v>
      </c>
      <c r="CI85" s="516" t="s">
        <v>32</v>
      </c>
      <c r="CJ85" s="29">
        <f t="shared" si="376"/>
        <v>9</v>
      </c>
      <c r="CK85" s="518" t="s">
        <v>41</v>
      </c>
      <c r="CL85" s="400" t="s">
        <v>32</v>
      </c>
      <c r="CM85" s="544">
        <v>1</v>
      </c>
      <c r="CN85" s="400" t="s">
        <v>32</v>
      </c>
      <c r="CO85" s="401" t="s">
        <v>32</v>
      </c>
      <c r="CP85" s="400" t="s">
        <v>32</v>
      </c>
      <c r="CQ85" s="401" t="s">
        <v>32</v>
      </c>
      <c r="CR85" s="400" t="s">
        <v>32</v>
      </c>
      <c r="CS85" s="401" t="s">
        <v>32</v>
      </c>
      <c r="CT85" s="400" t="s">
        <v>32</v>
      </c>
      <c r="CU85" s="401" t="s">
        <v>32</v>
      </c>
      <c r="CV85" s="400" t="s">
        <v>32</v>
      </c>
      <c r="CW85" s="401" t="s">
        <v>32</v>
      </c>
      <c r="CX85" s="400" t="s">
        <v>32</v>
      </c>
      <c r="CY85" s="401" t="s">
        <v>32</v>
      </c>
      <c r="CZ85" s="400" t="s">
        <v>32</v>
      </c>
      <c r="DA85" s="401" t="s">
        <v>32</v>
      </c>
      <c r="DB85" s="400" t="s">
        <v>32</v>
      </c>
      <c r="DC85" s="401" t="s">
        <v>32</v>
      </c>
      <c r="DD85" s="548">
        <v>1</v>
      </c>
      <c r="DE85" s="401" t="s">
        <v>32</v>
      </c>
      <c r="DF85" s="400" t="s">
        <v>32</v>
      </c>
      <c r="DG85" s="401" t="s">
        <v>32</v>
      </c>
      <c r="DH85" s="400" t="s">
        <v>32</v>
      </c>
      <c r="DI85" s="401" t="s">
        <v>32</v>
      </c>
      <c r="DJ85" s="400" t="s">
        <v>32</v>
      </c>
      <c r="DK85" s="401" t="s">
        <v>32</v>
      </c>
      <c r="DL85" s="7"/>
      <c r="DM85" s="7"/>
      <c r="DN85" s="29">
        <f t="shared" si="343"/>
        <v>9</v>
      </c>
      <c r="DO85" s="30" t="str">
        <f t="shared" si="404"/>
        <v>دوشنبه</v>
      </c>
      <c r="DP85" s="32" t="str">
        <f t="shared" si="344"/>
        <v>*</v>
      </c>
      <c r="DQ85" s="33" t="str">
        <f t="shared" si="344"/>
        <v>*</v>
      </c>
      <c r="DR85" s="32" t="str">
        <f t="shared" si="345"/>
        <v>*</v>
      </c>
      <c r="DS85" s="33" t="str">
        <f t="shared" si="345"/>
        <v>*</v>
      </c>
      <c r="DT85" s="32" t="str">
        <f t="shared" si="377"/>
        <v>*</v>
      </c>
      <c r="DU85" s="33" t="str">
        <f t="shared" si="378"/>
        <v>*</v>
      </c>
      <c r="DV85" s="32" t="str">
        <f t="shared" si="346"/>
        <v>*</v>
      </c>
      <c r="DW85" s="33" t="str">
        <f t="shared" si="346"/>
        <v>*</v>
      </c>
      <c r="DX85" s="32" t="str">
        <f t="shared" si="347"/>
        <v>*</v>
      </c>
      <c r="DY85" s="33" t="str">
        <f t="shared" si="347"/>
        <v>*</v>
      </c>
      <c r="DZ85" s="32" t="str">
        <f t="shared" si="379"/>
        <v>*</v>
      </c>
      <c r="EA85" s="33" t="str">
        <f t="shared" si="380"/>
        <v>*</v>
      </c>
      <c r="EB85" s="32" t="str">
        <f t="shared" si="381"/>
        <v>*</v>
      </c>
      <c r="EC85" s="33" t="str">
        <f t="shared" si="382"/>
        <v>*</v>
      </c>
      <c r="ED85" s="22"/>
      <c r="EE85" s="22"/>
      <c r="EF85" s="29">
        <f t="shared" si="348"/>
        <v>9</v>
      </c>
      <c r="EG85" s="30" t="str">
        <f t="shared" si="405"/>
        <v>دوشنبه</v>
      </c>
      <c r="EH85" s="32" t="str">
        <f t="shared" si="383"/>
        <v>*</v>
      </c>
      <c r="EI85" s="33" t="str">
        <f t="shared" si="384"/>
        <v>*</v>
      </c>
      <c r="EJ85" s="32" t="str">
        <f t="shared" si="349"/>
        <v>*</v>
      </c>
      <c r="EK85" s="33" t="str">
        <f t="shared" si="349"/>
        <v>*</v>
      </c>
      <c r="EL85" s="32" t="str">
        <f t="shared" si="350"/>
        <v>*</v>
      </c>
      <c r="EM85" s="33" t="str">
        <f t="shared" si="350"/>
        <v>*</v>
      </c>
      <c r="EN85" s="32" t="str">
        <f t="shared" si="403"/>
        <v>*</v>
      </c>
      <c r="EO85" s="33" t="str">
        <f t="shared" si="351"/>
        <v>*</v>
      </c>
      <c r="EP85" s="32" t="str">
        <f t="shared" si="352"/>
        <v>*</v>
      </c>
      <c r="EQ85" s="33" t="str">
        <f t="shared" si="353"/>
        <v>*</v>
      </c>
      <c r="ER85" s="32" t="str">
        <f t="shared" si="354"/>
        <v>*</v>
      </c>
      <c r="ES85" s="33" t="str">
        <f t="shared" si="354"/>
        <v>*</v>
      </c>
      <c r="ET85" s="32" t="str">
        <f t="shared" si="355"/>
        <v>*</v>
      </c>
      <c r="EU85" s="33" t="str">
        <f t="shared" si="356"/>
        <v>*</v>
      </c>
      <c r="EV85" s="32" t="str">
        <f t="shared" si="385"/>
        <v>*</v>
      </c>
      <c r="EW85" s="33" t="str">
        <f t="shared" si="386"/>
        <v>*</v>
      </c>
      <c r="EX85" s="32" t="str">
        <f t="shared" si="357"/>
        <v>*</v>
      </c>
      <c r="EY85" s="33" t="str">
        <f t="shared" si="358"/>
        <v>*</v>
      </c>
      <c r="EZ85" s="21"/>
      <c r="FA85" s="21"/>
      <c r="FB85" s="29">
        <f t="shared" si="359"/>
        <v>9</v>
      </c>
      <c r="FC85" s="30" t="str">
        <f t="shared" si="406"/>
        <v>دوشنبه</v>
      </c>
      <c r="FD85" s="32" t="str">
        <f t="shared" si="387"/>
        <v>*</v>
      </c>
      <c r="FE85" s="33" t="str">
        <f t="shared" si="388"/>
        <v>آجعفری-</v>
      </c>
      <c r="FF85" s="32" t="str">
        <f t="shared" si="389"/>
        <v>*</v>
      </c>
      <c r="FG85" s="72" t="str">
        <f t="shared" si="390"/>
        <v>*</v>
      </c>
      <c r="FH85" s="32" t="str">
        <f t="shared" si="391"/>
        <v>*</v>
      </c>
      <c r="FI85" s="33" t="str">
        <f t="shared" si="392"/>
        <v>*</v>
      </c>
      <c r="FJ85" s="32" t="str">
        <f t="shared" si="393"/>
        <v>*</v>
      </c>
      <c r="FK85" s="33" t="str">
        <f t="shared" si="394"/>
        <v>*</v>
      </c>
      <c r="FL85" s="21" t="str">
        <f t="shared" si="360"/>
        <v>*</v>
      </c>
      <c r="FM85" s="21" t="str">
        <f t="shared" si="361"/>
        <v>*</v>
      </c>
      <c r="FN85" s="32" t="str">
        <f t="shared" si="362"/>
        <v>*</v>
      </c>
      <c r="FO85" s="33" t="str">
        <f t="shared" si="363"/>
        <v>*</v>
      </c>
      <c r="FP85" s="32" t="str">
        <f t="shared" si="395"/>
        <v>*</v>
      </c>
      <c r="FQ85" s="33" t="str">
        <f t="shared" si="396"/>
        <v>*</v>
      </c>
      <c r="FR85" s="32" t="str">
        <f t="shared" si="364"/>
        <v>*</v>
      </c>
      <c r="FS85" s="33" t="str">
        <f t="shared" si="365"/>
        <v>*</v>
      </c>
      <c r="FT85" s="32" t="str">
        <f t="shared" si="366"/>
        <v>*</v>
      </c>
      <c r="FU85" s="33" t="str">
        <f t="shared" si="367"/>
        <v>*</v>
      </c>
      <c r="FV85" s="32" t="str">
        <f t="shared" si="397"/>
        <v>عشقی -</v>
      </c>
      <c r="FW85" s="33" t="str">
        <f t="shared" si="398"/>
        <v>*</v>
      </c>
      <c r="FX85" s="32" t="str">
        <f t="shared" si="368"/>
        <v>*</v>
      </c>
      <c r="FY85" s="33" t="str">
        <f t="shared" si="369"/>
        <v>*</v>
      </c>
      <c r="FZ85" s="32" t="str">
        <f t="shared" si="370"/>
        <v>*</v>
      </c>
      <c r="GA85" s="33" t="str">
        <f t="shared" si="371"/>
        <v>*</v>
      </c>
      <c r="GB85" s="32" t="str">
        <f t="shared" si="372"/>
        <v>*</v>
      </c>
      <c r="GC85" s="33" t="str">
        <f t="shared" si="373"/>
        <v>*</v>
      </c>
      <c r="GD85" s="21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335">
        <f t="shared" si="374"/>
        <v>9</v>
      </c>
      <c r="RE85" s="30" t="str">
        <f t="shared" si="407"/>
        <v>دوشنبه</v>
      </c>
      <c r="RF85" s="34" t="s">
        <v>33</v>
      </c>
      <c r="RG85" s="110" t="str">
        <f t="shared" si="399"/>
        <v>*****************</v>
      </c>
      <c r="RH85" s="111"/>
      <c r="RI85" s="756" t="str">
        <f t="shared" si="400"/>
        <v>******آجعفری-**********</v>
      </c>
      <c r="RJ85" s="757"/>
      <c r="RK85" s="29">
        <f t="shared" si="375"/>
        <v>9</v>
      </c>
      <c r="RL85" s="30" t="str">
        <f t="shared" si="408"/>
        <v>دوشنبه</v>
      </c>
      <c r="RM85" s="36" t="s">
        <v>29</v>
      </c>
      <c r="RN85" s="760" t="str">
        <f t="shared" si="401"/>
        <v>********عشقی -***</v>
      </c>
      <c r="RO85" s="761"/>
      <c r="RP85" s="758" t="str">
        <f t="shared" si="402"/>
        <v>************</v>
      </c>
      <c r="RQ85" s="759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</row>
    <row r="86" spans="1:566" s="2" customFormat="1" ht="72" customHeight="1" thickTop="1" thickBot="1">
      <c r="A86" s="370" t="s">
        <v>289</v>
      </c>
      <c r="B86" s="280" t="s">
        <v>147</v>
      </c>
      <c r="C86" s="316" t="s">
        <v>373</v>
      </c>
      <c r="D86" s="317" t="s">
        <v>286</v>
      </c>
      <c r="E86" s="311"/>
      <c r="F86" s="327" t="s">
        <v>103</v>
      </c>
      <c r="G86" s="328" t="s">
        <v>28</v>
      </c>
      <c r="H86" s="562" t="s">
        <v>292</v>
      </c>
      <c r="I86" s="563"/>
      <c r="J86" s="307" t="s">
        <v>370</v>
      </c>
      <c r="K86" s="566" t="s">
        <v>296</v>
      </c>
      <c r="L86" s="567"/>
      <c r="M86" s="282" t="s">
        <v>149</v>
      </c>
      <c r="N86" s="371" t="s">
        <v>201</v>
      </c>
      <c r="O86" s="283" t="s">
        <v>368</v>
      </c>
      <c r="P86" s="281"/>
      <c r="Q86" s="284"/>
      <c r="R86" s="285"/>
      <c r="S86" s="372" t="s">
        <v>193</v>
      </c>
      <c r="T86" s="286" t="s">
        <v>372</v>
      </c>
      <c r="U86" s="287" t="s">
        <v>141</v>
      </c>
      <c r="V86" s="288" t="s">
        <v>50</v>
      </c>
      <c r="W86" s="281"/>
      <c r="X86" s="281"/>
      <c r="Y86" s="281"/>
      <c r="Z86" s="281"/>
      <c r="AA86" s="294"/>
      <c r="AB86" s="295"/>
      <c r="AC86" s="347" t="s">
        <v>212</v>
      </c>
      <c r="AD86" s="632" t="str">
        <f>RJ50</f>
        <v>***********************************************محبوبی-*********</v>
      </c>
      <c r="AE86" s="633"/>
      <c r="AF86" s="633"/>
      <c r="AG86" s="633"/>
      <c r="AH86" s="633"/>
      <c r="AI86" s="633"/>
      <c r="AJ86" s="633"/>
      <c r="AK86" s="633"/>
      <c r="AL86" s="633"/>
      <c r="AM86" s="633"/>
      <c r="AN86" s="633"/>
      <c r="AO86" s="633"/>
      <c r="AP86" s="633"/>
      <c r="AQ86" s="633"/>
      <c r="AR86" s="634"/>
      <c r="AS86" s="617"/>
      <c r="AT86" s="618"/>
      <c r="AU86" s="618"/>
      <c r="AV86" s="618"/>
      <c r="AW86" s="618"/>
      <c r="AX86" s="619"/>
      <c r="AY86" s="1"/>
      <c r="AZ86" s="1"/>
      <c r="BA86" s="1"/>
      <c r="BB86" s="29">
        <f t="shared" si="342"/>
        <v>10</v>
      </c>
      <c r="BC86" s="159" t="s">
        <v>42</v>
      </c>
      <c r="BD86" s="163" t="s">
        <v>32</v>
      </c>
      <c r="BE86" s="177" t="s">
        <v>32</v>
      </c>
      <c r="BF86" s="516" t="s">
        <v>32</v>
      </c>
      <c r="BG86" s="515" t="s">
        <v>32</v>
      </c>
      <c r="BH86" s="516" t="s">
        <v>32</v>
      </c>
      <c r="BI86" s="515" t="s">
        <v>32</v>
      </c>
      <c r="BJ86" s="516" t="s">
        <v>32</v>
      </c>
      <c r="BK86" s="515" t="s">
        <v>32</v>
      </c>
      <c r="BL86" s="516" t="s">
        <v>32</v>
      </c>
      <c r="BM86" s="515" t="s">
        <v>32</v>
      </c>
      <c r="BN86" s="516" t="s">
        <v>32</v>
      </c>
      <c r="BO86" s="515" t="s">
        <v>32</v>
      </c>
      <c r="BP86" s="516" t="s">
        <v>32</v>
      </c>
      <c r="BQ86" s="516" t="s">
        <v>32</v>
      </c>
      <c r="BR86" s="515">
        <v>1</v>
      </c>
      <c r="BS86" s="516" t="s">
        <v>32</v>
      </c>
      <c r="BT86" s="515" t="s">
        <v>32</v>
      </c>
      <c r="BU86" s="516" t="s">
        <v>32</v>
      </c>
      <c r="BV86" s="515" t="s">
        <v>32</v>
      </c>
      <c r="BW86" s="516" t="s">
        <v>32</v>
      </c>
      <c r="BX86" s="515" t="s">
        <v>32</v>
      </c>
      <c r="BY86" s="516" t="s">
        <v>32</v>
      </c>
      <c r="BZ86" s="515" t="s">
        <v>32</v>
      </c>
      <c r="CA86" s="516" t="s">
        <v>32</v>
      </c>
      <c r="CB86" s="515" t="s">
        <v>32</v>
      </c>
      <c r="CC86" s="516" t="s">
        <v>32</v>
      </c>
      <c r="CD86" s="515" t="s">
        <v>32</v>
      </c>
      <c r="CE86" s="516" t="s">
        <v>32</v>
      </c>
      <c r="CF86" s="515" t="s">
        <v>32</v>
      </c>
      <c r="CG86" s="516" t="s">
        <v>32</v>
      </c>
      <c r="CH86" s="515" t="s">
        <v>32</v>
      </c>
      <c r="CI86" s="516" t="s">
        <v>32</v>
      </c>
      <c r="CJ86" s="29">
        <f t="shared" si="376"/>
        <v>10</v>
      </c>
      <c r="CK86" s="159" t="s">
        <v>42</v>
      </c>
      <c r="CL86" s="400" t="s">
        <v>32</v>
      </c>
      <c r="CM86" s="422" t="s">
        <v>32</v>
      </c>
      <c r="CN86" s="400" t="s">
        <v>32</v>
      </c>
      <c r="CO86" s="401" t="s">
        <v>32</v>
      </c>
      <c r="CP86" s="400" t="s">
        <v>32</v>
      </c>
      <c r="CQ86" s="401" t="s">
        <v>32</v>
      </c>
      <c r="CR86" s="400" t="s">
        <v>32</v>
      </c>
      <c r="CS86" s="401" t="s">
        <v>32</v>
      </c>
      <c r="CT86" s="400" t="s">
        <v>32</v>
      </c>
      <c r="CU86" s="401" t="s">
        <v>32</v>
      </c>
      <c r="CV86" s="400" t="s">
        <v>32</v>
      </c>
      <c r="CW86" s="401" t="s">
        <v>32</v>
      </c>
      <c r="CX86" s="400" t="s">
        <v>32</v>
      </c>
      <c r="CY86" s="401" t="s">
        <v>32</v>
      </c>
      <c r="CZ86" s="400" t="s">
        <v>32</v>
      </c>
      <c r="DA86" s="401" t="s">
        <v>32</v>
      </c>
      <c r="DB86" s="400" t="s">
        <v>32</v>
      </c>
      <c r="DC86" s="401" t="s">
        <v>32</v>
      </c>
      <c r="DD86" s="421" t="s">
        <v>32</v>
      </c>
      <c r="DE86" s="401" t="s">
        <v>32</v>
      </c>
      <c r="DF86" s="400" t="s">
        <v>32</v>
      </c>
      <c r="DG86" s="401" t="s">
        <v>32</v>
      </c>
      <c r="DH86" s="400" t="s">
        <v>32</v>
      </c>
      <c r="DI86" s="401" t="s">
        <v>32</v>
      </c>
      <c r="DJ86" s="400" t="s">
        <v>32</v>
      </c>
      <c r="DK86" s="401" t="s">
        <v>32</v>
      </c>
      <c r="DL86" s="7"/>
      <c r="DM86" s="7"/>
      <c r="DN86" s="29">
        <f t="shared" si="343"/>
        <v>10</v>
      </c>
      <c r="DO86" s="30" t="str">
        <f t="shared" si="404"/>
        <v>سه شنبه</v>
      </c>
      <c r="DP86" s="32" t="str">
        <f t="shared" si="344"/>
        <v>*</v>
      </c>
      <c r="DQ86" s="33" t="str">
        <f t="shared" si="344"/>
        <v>*</v>
      </c>
      <c r="DR86" s="32" t="str">
        <f t="shared" si="345"/>
        <v>*</v>
      </c>
      <c r="DS86" s="33" t="str">
        <f t="shared" si="345"/>
        <v>*</v>
      </c>
      <c r="DT86" s="32" t="str">
        <f t="shared" si="377"/>
        <v>*</v>
      </c>
      <c r="DU86" s="33" t="str">
        <f t="shared" si="378"/>
        <v>*</v>
      </c>
      <c r="DV86" s="32" t="str">
        <f t="shared" si="346"/>
        <v>*</v>
      </c>
      <c r="DW86" s="33" t="str">
        <f t="shared" si="346"/>
        <v>*</v>
      </c>
      <c r="DX86" s="32" t="str">
        <f t="shared" si="347"/>
        <v>*</v>
      </c>
      <c r="DY86" s="33" t="str">
        <f t="shared" si="347"/>
        <v>*</v>
      </c>
      <c r="DZ86" s="32" t="str">
        <f t="shared" si="379"/>
        <v>*</v>
      </c>
      <c r="EA86" s="33" t="str">
        <f t="shared" si="380"/>
        <v>*</v>
      </c>
      <c r="EB86" s="32" t="str">
        <f t="shared" si="381"/>
        <v>*</v>
      </c>
      <c r="EC86" s="33" t="str">
        <f t="shared" si="382"/>
        <v>*</v>
      </c>
      <c r="ED86" s="22"/>
      <c r="EE86" s="22"/>
      <c r="EF86" s="29">
        <f t="shared" si="348"/>
        <v>10</v>
      </c>
      <c r="EG86" s="30" t="str">
        <f t="shared" si="405"/>
        <v>سه شنبه</v>
      </c>
      <c r="EH86" s="32" t="str">
        <f t="shared" si="383"/>
        <v xml:space="preserve">خ جعفري - </v>
      </c>
      <c r="EI86" s="33" t="str">
        <f t="shared" si="384"/>
        <v>*</v>
      </c>
      <c r="EJ86" s="32" t="str">
        <f t="shared" si="349"/>
        <v>*</v>
      </c>
      <c r="EK86" s="33" t="str">
        <f t="shared" si="349"/>
        <v>*</v>
      </c>
      <c r="EL86" s="32" t="str">
        <f t="shared" si="350"/>
        <v>*</v>
      </c>
      <c r="EM86" s="33" t="str">
        <f t="shared" si="350"/>
        <v>*</v>
      </c>
      <c r="EN86" s="32" t="str">
        <f t="shared" si="403"/>
        <v>*</v>
      </c>
      <c r="EO86" s="33" t="str">
        <f t="shared" si="351"/>
        <v>*</v>
      </c>
      <c r="EP86" s="32" t="str">
        <f t="shared" si="352"/>
        <v>*</v>
      </c>
      <c r="EQ86" s="33" t="str">
        <f t="shared" si="353"/>
        <v>*</v>
      </c>
      <c r="ER86" s="32" t="str">
        <f t="shared" si="354"/>
        <v>*</v>
      </c>
      <c r="ES86" s="33" t="str">
        <f t="shared" si="354"/>
        <v>*</v>
      </c>
      <c r="ET86" s="32" t="str">
        <f t="shared" si="355"/>
        <v>*</v>
      </c>
      <c r="EU86" s="33" t="str">
        <f t="shared" si="356"/>
        <v>*</v>
      </c>
      <c r="EV86" s="32" t="str">
        <f t="shared" si="385"/>
        <v>*</v>
      </c>
      <c r="EW86" s="33" t="str">
        <f t="shared" si="386"/>
        <v>*</v>
      </c>
      <c r="EX86" s="32" t="str">
        <f t="shared" si="357"/>
        <v>*</v>
      </c>
      <c r="EY86" s="33" t="str">
        <f t="shared" si="358"/>
        <v>*</v>
      </c>
      <c r="EZ86" s="21"/>
      <c r="FA86" s="21"/>
      <c r="FB86" s="29">
        <f t="shared" si="359"/>
        <v>10</v>
      </c>
      <c r="FC86" s="30" t="str">
        <f t="shared" si="406"/>
        <v>سه شنبه</v>
      </c>
      <c r="FD86" s="32" t="str">
        <f t="shared" si="387"/>
        <v>*</v>
      </c>
      <c r="FE86" s="33" t="str">
        <f t="shared" si="388"/>
        <v>*</v>
      </c>
      <c r="FF86" s="32" t="str">
        <f t="shared" si="389"/>
        <v>*</v>
      </c>
      <c r="FG86" s="72" t="str">
        <f t="shared" si="390"/>
        <v>*</v>
      </c>
      <c r="FH86" s="32" t="str">
        <f t="shared" si="391"/>
        <v>*</v>
      </c>
      <c r="FI86" s="33" t="str">
        <f t="shared" si="392"/>
        <v>*</v>
      </c>
      <c r="FJ86" s="32" t="str">
        <f t="shared" si="393"/>
        <v>*</v>
      </c>
      <c r="FK86" s="33" t="str">
        <f t="shared" si="394"/>
        <v>*</v>
      </c>
      <c r="FL86" s="21" t="str">
        <f t="shared" si="360"/>
        <v>*</v>
      </c>
      <c r="FM86" s="21" t="str">
        <f t="shared" si="361"/>
        <v>*</v>
      </c>
      <c r="FN86" s="32" t="str">
        <f t="shared" si="362"/>
        <v>*</v>
      </c>
      <c r="FO86" s="33" t="str">
        <f t="shared" si="363"/>
        <v>*</v>
      </c>
      <c r="FP86" s="32" t="str">
        <f t="shared" si="395"/>
        <v>*</v>
      </c>
      <c r="FQ86" s="33" t="str">
        <f t="shared" si="396"/>
        <v>*</v>
      </c>
      <c r="FR86" s="32" t="str">
        <f t="shared" si="364"/>
        <v>*</v>
      </c>
      <c r="FS86" s="33" t="str">
        <f t="shared" si="365"/>
        <v>*</v>
      </c>
      <c r="FT86" s="32" t="str">
        <f t="shared" si="366"/>
        <v>*</v>
      </c>
      <c r="FU86" s="33" t="str">
        <f t="shared" si="367"/>
        <v>*</v>
      </c>
      <c r="FV86" s="32" t="str">
        <f t="shared" si="397"/>
        <v>*</v>
      </c>
      <c r="FW86" s="33" t="str">
        <f t="shared" si="398"/>
        <v>*</v>
      </c>
      <c r="FX86" s="32" t="str">
        <f t="shared" si="368"/>
        <v>*</v>
      </c>
      <c r="FY86" s="33" t="str">
        <f t="shared" si="369"/>
        <v>*</v>
      </c>
      <c r="FZ86" s="32" t="str">
        <f t="shared" si="370"/>
        <v>*</v>
      </c>
      <c r="GA86" s="33" t="str">
        <f t="shared" si="371"/>
        <v>*</v>
      </c>
      <c r="GB86" s="32" t="str">
        <f t="shared" si="372"/>
        <v>*</v>
      </c>
      <c r="GC86" s="33" t="str">
        <f t="shared" si="373"/>
        <v>*</v>
      </c>
      <c r="GD86" s="21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335">
        <f t="shared" si="374"/>
        <v>10</v>
      </c>
      <c r="RE86" s="30" t="str">
        <f t="shared" si="407"/>
        <v>سه شنبه</v>
      </c>
      <c r="RF86" s="34" t="s">
        <v>33</v>
      </c>
      <c r="RG86" s="110" t="str">
        <f t="shared" si="399"/>
        <v>*******خ جعفري - *********</v>
      </c>
      <c r="RH86" s="111"/>
      <c r="RI86" s="756" t="str">
        <f t="shared" si="400"/>
        <v>*****************</v>
      </c>
      <c r="RJ86" s="757"/>
      <c r="RK86" s="29">
        <f t="shared" si="375"/>
        <v>10</v>
      </c>
      <c r="RL86" s="30" t="str">
        <f t="shared" si="408"/>
        <v>سه شنبه</v>
      </c>
      <c r="RM86" s="36" t="s">
        <v>29</v>
      </c>
      <c r="RN86" s="760" t="str">
        <f t="shared" si="401"/>
        <v>************</v>
      </c>
      <c r="RO86" s="761"/>
      <c r="RP86" s="758" t="str">
        <f t="shared" si="402"/>
        <v>************</v>
      </c>
      <c r="RQ86" s="759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</row>
    <row r="87" spans="1:566" s="2" customFormat="1" ht="72" customHeight="1" thickTop="1" thickBot="1">
      <c r="A87" s="373" t="s">
        <v>290</v>
      </c>
      <c r="B87" s="374" t="s">
        <v>307</v>
      </c>
      <c r="C87" s="375"/>
      <c r="D87" s="376"/>
      <c r="E87" s="312"/>
      <c r="F87" s="329" t="s">
        <v>106</v>
      </c>
      <c r="G87" s="330" t="s">
        <v>28</v>
      </c>
      <c r="H87" s="562" t="s">
        <v>202</v>
      </c>
      <c r="I87" s="563"/>
      <c r="J87" s="307" t="s">
        <v>355</v>
      </c>
      <c r="K87" s="566" t="s">
        <v>225</v>
      </c>
      <c r="L87" s="567"/>
      <c r="M87" s="303"/>
      <c r="N87" s="377" t="s">
        <v>198</v>
      </c>
      <c r="O87" s="303" t="s">
        <v>204</v>
      </c>
      <c r="P87" s="292"/>
      <c r="Q87" s="292"/>
      <c r="R87" s="304"/>
      <c r="S87" s="378" t="s">
        <v>193</v>
      </c>
      <c r="T87" s="289" t="s">
        <v>359</v>
      </c>
      <c r="U87" s="290"/>
      <c r="V87" s="291"/>
      <c r="W87" s="292"/>
      <c r="X87" s="297"/>
      <c r="Y87" s="297"/>
      <c r="Z87" s="296"/>
      <c r="AA87" s="297"/>
      <c r="AB87" s="298"/>
      <c r="AC87" s="334" t="s">
        <v>213</v>
      </c>
      <c r="AD87" s="629" t="str">
        <f>RJ14</f>
        <v>********************************</v>
      </c>
      <c r="AE87" s="630"/>
      <c r="AF87" s="630"/>
      <c r="AG87" s="630"/>
      <c r="AH87" s="630"/>
      <c r="AI87" s="630"/>
      <c r="AJ87" s="630"/>
      <c r="AK87" s="630"/>
      <c r="AL87" s="630"/>
      <c r="AM87" s="630"/>
      <c r="AN87" s="630"/>
      <c r="AO87" s="630"/>
      <c r="AP87" s="630"/>
      <c r="AQ87" s="630"/>
      <c r="AR87" s="631"/>
      <c r="AS87" s="617"/>
      <c r="AT87" s="618"/>
      <c r="AU87" s="618"/>
      <c r="AV87" s="618"/>
      <c r="AW87" s="618"/>
      <c r="AX87" s="619"/>
      <c r="AY87" s="1"/>
      <c r="AZ87" s="1"/>
      <c r="BA87" s="1"/>
      <c r="BB87" s="29">
        <f t="shared" si="342"/>
        <v>11</v>
      </c>
      <c r="BC87" s="159" t="s">
        <v>43</v>
      </c>
      <c r="BD87" s="163" t="s">
        <v>32</v>
      </c>
      <c r="BE87" s="177" t="s">
        <v>32</v>
      </c>
      <c r="BF87" s="516" t="s">
        <v>32</v>
      </c>
      <c r="BG87" s="515" t="s">
        <v>32</v>
      </c>
      <c r="BH87" s="516" t="s">
        <v>32</v>
      </c>
      <c r="BI87" s="515" t="s">
        <v>32</v>
      </c>
      <c r="BJ87" s="516" t="s">
        <v>32</v>
      </c>
      <c r="BK87" s="515" t="s">
        <v>32</v>
      </c>
      <c r="BL87" s="516" t="s">
        <v>32</v>
      </c>
      <c r="BM87" s="515" t="s">
        <v>32</v>
      </c>
      <c r="BN87" s="516" t="s">
        <v>32</v>
      </c>
      <c r="BO87" s="515" t="s">
        <v>32</v>
      </c>
      <c r="BP87" s="516" t="s">
        <v>32</v>
      </c>
      <c r="BQ87" s="516" t="s">
        <v>32</v>
      </c>
      <c r="BR87" s="515">
        <v>1</v>
      </c>
      <c r="BS87" s="516" t="s">
        <v>32</v>
      </c>
      <c r="BT87" s="515" t="s">
        <v>32</v>
      </c>
      <c r="BU87" s="516" t="s">
        <v>32</v>
      </c>
      <c r="BV87" s="515" t="s">
        <v>32</v>
      </c>
      <c r="BW87" s="516" t="s">
        <v>32</v>
      </c>
      <c r="BX87" s="515" t="s">
        <v>32</v>
      </c>
      <c r="BY87" s="516" t="s">
        <v>32</v>
      </c>
      <c r="BZ87" s="515" t="s">
        <v>32</v>
      </c>
      <c r="CA87" s="516" t="s">
        <v>32</v>
      </c>
      <c r="CB87" s="515" t="s">
        <v>32</v>
      </c>
      <c r="CC87" s="516" t="s">
        <v>32</v>
      </c>
      <c r="CD87" s="515" t="s">
        <v>32</v>
      </c>
      <c r="CE87" s="516" t="s">
        <v>32</v>
      </c>
      <c r="CF87" s="515" t="s">
        <v>32</v>
      </c>
      <c r="CG87" s="516" t="s">
        <v>32</v>
      </c>
      <c r="CH87" s="515" t="s">
        <v>32</v>
      </c>
      <c r="CI87" s="516" t="s">
        <v>32</v>
      </c>
      <c r="CJ87" s="29">
        <f t="shared" si="376"/>
        <v>11</v>
      </c>
      <c r="CK87" s="159" t="s">
        <v>43</v>
      </c>
      <c r="CL87" s="400" t="s">
        <v>32</v>
      </c>
      <c r="CM87" s="422">
        <v>1</v>
      </c>
      <c r="CN87" s="400" t="s">
        <v>32</v>
      </c>
      <c r="CO87" s="401" t="s">
        <v>32</v>
      </c>
      <c r="CP87" s="400" t="s">
        <v>32</v>
      </c>
      <c r="CQ87" s="401" t="s">
        <v>32</v>
      </c>
      <c r="CR87" s="400" t="s">
        <v>32</v>
      </c>
      <c r="CS87" s="401" t="s">
        <v>32</v>
      </c>
      <c r="CT87" s="400" t="s">
        <v>32</v>
      </c>
      <c r="CU87" s="401" t="s">
        <v>32</v>
      </c>
      <c r="CV87" s="400" t="s">
        <v>32</v>
      </c>
      <c r="CW87" s="401" t="s">
        <v>32</v>
      </c>
      <c r="CX87" s="400" t="s">
        <v>32</v>
      </c>
      <c r="CY87" s="401" t="s">
        <v>32</v>
      </c>
      <c r="CZ87" s="400" t="s">
        <v>32</v>
      </c>
      <c r="DA87" s="401" t="s">
        <v>32</v>
      </c>
      <c r="DB87" s="400" t="s">
        <v>32</v>
      </c>
      <c r="DC87" s="401" t="s">
        <v>32</v>
      </c>
      <c r="DD87" s="421" t="s">
        <v>32</v>
      </c>
      <c r="DE87" s="401" t="s">
        <v>32</v>
      </c>
      <c r="DF87" s="400" t="s">
        <v>32</v>
      </c>
      <c r="DG87" s="401" t="s">
        <v>32</v>
      </c>
      <c r="DH87" s="400" t="s">
        <v>32</v>
      </c>
      <c r="DI87" s="401" t="s">
        <v>32</v>
      </c>
      <c r="DJ87" s="400" t="s">
        <v>32</v>
      </c>
      <c r="DK87" s="401" t="s">
        <v>32</v>
      </c>
      <c r="DL87" s="7"/>
      <c r="DM87" s="7"/>
      <c r="DN87" s="29">
        <f t="shared" si="343"/>
        <v>11</v>
      </c>
      <c r="DO87" s="30" t="str">
        <f t="shared" si="404"/>
        <v>چهارشنبه</v>
      </c>
      <c r="DP87" s="32" t="str">
        <f t="shared" si="344"/>
        <v>*</v>
      </c>
      <c r="DQ87" s="33" t="str">
        <f t="shared" si="344"/>
        <v>*</v>
      </c>
      <c r="DR87" s="32" t="str">
        <f t="shared" si="345"/>
        <v>*</v>
      </c>
      <c r="DS87" s="33" t="str">
        <f t="shared" si="345"/>
        <v>*</v>
      </c>
      <c r="DT87" s="32" t="str">
        <f t="shared" si="377"/>
        <v>*</v>
      </c>
      <c r="DU87" s="33" t="str">
        <f t="shared" si="378"/>
        <v>*</v>
      </c>
      <c r="DV87" s="32" t="str">
        <f t="shared" si="346"/>
        <v>*</v>
      </c>
      <c r="DW87" s="33" t="str">
        <f t="shared" si="346"/>
        <v>*</v>
      </c>
      <c r="DX87" s="32" t="str">
        <f t="shared" si="347"/>
        <v>*</v>
      </c>
      <c r="DY87" s="33" t="str">
        <f t="shared" si="347"/>
        <v>*</v>
      </c>
      <c r="DZ87" s="32" t="str">
        <f t="shared" si="379"/>
        <v>*</v>
      </c>
      <c r="EA87" s="33" t="str">
        <f t="shared" si="380"/>
        <v>*</v>
      </c>
      <c r="EB87" s="32" t="str">
        <f t="shared" si="381"/>
        <v>*</v>
      </c>
      <c r="EC87" s="33" t="str">
        <f t="shared" si="382"/>
        <v>*</v>
      </c>
      <c r="ED87" s="22"/>
      <c r="EE87" s="22"/>
      <c r="EF87" s="29">
        <f t="shared" si="348"/>
        <v>11</v>
      </c>
      <c r="EG87" s="30" t="str">
        <f t="shared" si="405"/>
        <v>چهارشنبه</v>
      </c>
      <c r="EH87" s="32" t="str">
        <f t="shared" si="383"/>
        <v xml:space="preserve">خ جعفري - </v>
      </c>
      <c r="EI87" s="33" t="str">
        <f t="shared" si="384"/>
        <v>*</v>
      </c>
      <c r="EJ87" s="32" t="str">
        <f t="shared" si="349"/>
        <v>*</v>
      </c>
      <c r="EK87" s="33" t="str">
        <f t="shared" si="349"/>
        <v>*</v>
      </c>
      <c r="EL87" s="32" t="str">
        <f t="shared" si="350"/>
        <v>*</v>
      </c>
      <c r="EM87" s="33" t="str">
        <f t="shared" si="350"/>
        <v>*</v>
      </c>
      <c r="EN87" s="32" t="str">
        <f t="shared" si="403"/>
        <v>*</v>
      </c>
      <c r="EO87" s="33" t="str">
        <f t="shared" si="351"/>
        <v>*</v>
      </c>
      <c r="EP87" s="32" t="str">
        <f t="shared" si="352"/>
        <v>*</v>
      </c>
      <c r="EQ87" s="33" t="str">
        <f t="shared" si="353"/>
        <v>*</v>
      </c>
      <c r="ER87" s="32" t="str">
        <f t="shared" si="354"/>
        <v>*</v>
      </c>
      <c r="ES87" s="33" t="str">
        <f t="shared" si="354"/>
        <v>*</v>
      </c>
      <c r="ET87" s="32" t="str">
        <f t="shared" si="355"/>
        <v>*</v>
      </c>
      <c r="EU87" s="33" t="str">
        <f t="shared" si="356"/>
        <v>*</v>
      </c>
      <c r="EV87" s="32" t="str">
        <f t="shared" si="385"/>
        <v>*</v>
      </c>
      <c r="EW87" s="33" t="str">
        <f t="shared" si="386"/>
        <v>*</v>
      </c>
      <c r="EX87" s="32" t="str">
        <f t="shared" si="357"/>
        <v>*</v>
      </c>
      <c r="EY87" s="33" t="str">
        <f t="shared" si="358"/>
        <v>*</v>
      </c>
      <c r="EZ87" s="21"/>
      <c r="FA87" s="21"/>
      <c r="FB87" s="29">
        <f t="shared" si="359"/>
        <v>11</v>
      </c>
      <c r="FC87" s="30" t="str">
        <f t="shared" si="406"/>
        <v>چهارشنبه</v>
      </c>
      <c r="FD87" s="32" t="str">
        <f t="shared" si="387"/>
        <v>*</v>
      </c>
      <c r="FE87" s="33" t="str">
        <f t="shared" si="388"/>
        <v>آجعفری-</v>
      </c>
      <c r="FF87" s="32" t="str">
        <f t="shared" si="389"/>
        <v>*</v>
      </c>
      <c r="FG87" s="72" t="str">
        <f t="shared" si="390"/>
        <v>*</v>
      </c>
      <c r="FH87" s="32" t="str">
        <f t="shared" si="391"/>
        <v>*</v>
      </c>
      <c r="FI87" s="33" t="str">
        <f t="shared" si="392"/>
        <v>*</v>
      </c>
      <c r="FJ87" s="32" t="str">
        <f t="shared" si="393"/>
        <v>*</v>
      </c>
      <c r="FK87" s="33" t="str">
        <f t="shared" si="394"/>
        <v>*</v>
      </c>
      <c r="FL87" s="21" t="str">
        <f t="shared" si="360"/>
        <v>*</v>
      </c>
      <c r="FM87" s="21" t="str">
        <f t="shared" si="361"/>
        <v>*</v>
      </c>
      <c r="FN87" s="32" t="str">
        <f t="shared" si="362"/>
        <v>*</v>
      </c>
      <c r="FO87" s="33" t="str">
        <f t="shared" si="363"/>
        <v>*</v>
      </c>
      <c r="FP87" s="32" t="str">
        <f t="shared" si="395"/>
        <v>*</v>
      </c>
      <c r="FQ87" s="33" t="str">
        <f t="shared" si="396"/>
        <v>*</v>
      </c>
      <c r="FR87" s="32" t="str">
        <f t="shared" si="364"/>
        <v>*</v>
      </c>
      <c r="FS87" s="33" t="str">
        <f t="shared" si="365"/>
        <v>*</v>
      </c>
      <c r="FT87" s="32" t="str">
        <f t="shared" si="366"/>
        <v>*</v>
      </c>
      <c r="FU87" s="33" t="str">
        <f t="shared" si="367"/>
        <v>*</v>
      </c>
      <c r="FV87" s="32" t="str">
        <f t="shared" si="397"/>
        <v>*</v>
      </c>
      <c r="FW87" s="33" t="str">
        <f t="shared" si="398"/>
        <v>*</v>
      </c>
      <c r="FX87" s="32" t="str">
        <f t="shared" si="368"/>
        <v>*</v>
      </c>
      <c r="FY87" s="33" t="str">
        <f t="shared" si="369"/>
        <v>*</v>
      </c>
      <c r="FZ87" s="32" t="str">
        <f t="shared" si="370"/>
        <v>*</v>
      </c>
      <c r="GA87" s="33" t="str">
        <f t="shared" si="371"/>
        <v>*</v>
      </c>
      <c r="GB87" s="32" t="str">
        <f t="shared" si="372"/>
        <v>*</v>
      </c>
      <c r="GC87" s="33" t="str">
        <f t="shared" si="373"/>
        <v>*</v>
      </c>
      <c r="GD87" s="21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335">
        <f t="shared" si="374"/>
        <v>11</v>
      </c>
      <c r="RE87" s="30" t="str">
        <f t="shared" si="407"/>
        <v>چهارشنبه</v>
      </c>
      <c r="RF87" s="34" t="s">
        <v>33</v>
      </c>
      <c r="RG87" s="110" t="str">
        <f t="shared" si="399"/>
        <v>*******خ جعفري - *********</v>
      </c>
      <c r="RH87" s="111"/>
      <c r="RI87" s="756" t="str">
        <f t="shared" si="400"/>
        <v>******آجعفری-**********</v>
      </c>
      <c r="RJ87" s="757"/>
      <c r="RK87" s="29">
        <f t="shared" si="375"/>
        <v>11</v>
      </c>
      <c r="RL87" s="30" t="str">
        <f t="shared" si="408"/>
        <v>چهارشنبه</v>
      </c>
      <c r="RM87" s="36" t="s">
        <v>29</v>
      </c>
      <c r="RN87" s="760" t="str">
        <f t="shared" si="401"/>
        <v>************</v>
      </c>
      <c r="RO87" s="761"/>
      <c r="RP87" s="758" t="str">
        <f t="shared" si="402"/>
        <v>************</v>
      </c>
      <c r="RQ87" s="759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</row>
    <row r="88" spans="1:566" s="2" customFormat="1" ht="72" customHeight="1" thickTop="1" thickBot="1">
      <c r="A88" s="550" t="s">
        <v>291</v>
      </c>
      <c r="B88" s="552" t="s">
        <v>147</v>
      </c>
      <c r="C88" s="474" t="s">
        <v>145</v>
      </c>
      <c r="D88" s="475" t="s">
        <v>351</v>
      </c>
      <c r="E88" s="313"/>
      <c r="F88" s="338" t="s">
        <v>293</v>
      </c>
      <c r="G88" s="339" t="s">
        <v>28</v>
      </c>
      <c r="H88" s="564" t="s">
        <v>294</v>
      </c>
      <c r="I88" s="565"/>
      <c r="J88" s="481" t="s">
        <v>343</v>
      </c>
      <c r="K88" s="558" t="s">
        <v>225</v>
      </c>
      <c r="L88" s="559"/>
      <c r="M88" s="481"/>
      <c r="N88" s="381" t="s">
        <v>191</v>
      </c>
      <c r="O88" s="481" t="s">
        <v>344</v>
      </c>
      <c r="P88" s="381" t="s">
        <v>192</v>
      </c>
      <c r="Q88" s="479" t="s">
        <v>163</v>
      </c>
      <c r="R88" s="480"/>
      <c r="S88" s="299"/>
      <c r="T88" s="299"/>
      <c r="U88" s="484"/>
      <c r="V88" s="381" t="s">
        <v>131</v>
      </c>
      <c r="W88" s="300"/>
      <c r="X88" s="301"/>
      <c r="Y88" s="382" t="s">
        <v>199</v>
      </c>
      <c r="Z88" s="299" t="s">
        <v>304</v>
      </c>
      <c r="AA88" s="383"/>
      <c r="AB88" s="384"/>
      <c r="AC88" s="343" t="s">
        <v>214</v>
      </c>
      <c r="AD88" s="612" t="str">
        <f>RI86</f>
        <v>*****************</v>
      </c>
      <c r="AE88" s="607"/>
      <c r="AF88" s="607"/>
      <c r="AG88" s="607"/>
      <c r="AH88" s="607"/>
      <c r="AI88" s="607"/>
      <c r="AJ88" s="607"/>
      <c r="AK88" s="607"/>
      <c r="AL88" s="613"/>
      <c r="AM88" s="344" t="s">
        <v>211</v>
      </c>
      <c r="AN88" s="607" t="str">
        <f>RI122</f>
        <v>*******************</v>
      </c>
      <c r="AO88" s="607"/>
      <c r="AP88" s="607"/>
      <c r="AQ88" s="607"/>
      <c r="AR88" s="608"/>
      <c r="AS88" s="617"/>
      <c r="AT88" s="618"/>
      <c r="AU88" s="618"/>
      <c r="AV88" s="618"/>
      <c r="AW88" s="618"/>
      <c r="AX88" s="619"/>
      <c r="AY88" s="1"/>
      <c r="AZ88" s="1"/>
      <c r="BA88" s="1"/>
      <c r="BB88" s="29">
        <f t="shared" si="342"/>
        <v>12</v>
      </c>
      <c r="BC88" s="159" t="s">
        <v>226</v>
      </c>
      <c r="BD88" s="163" t="s">
        <v>32</v>
      </c>
      <c r="BE88" s="177" t="s">
        <v>32</v>
      </c>
      <c r="BF88" s="516" t="s">
        <v>32</v>
      </c>
      <c r="BG88" s="515" t="s">
        <v>32</v>
      </c>
      <c r="BH88" s="516" t="s">
        <v>32</v>
      </c>
      <c r="BI88" s="515" t="s">
        <v>32</v>
      </c>
      <c r="BJ88" s="516" t="s">
        <v>32</v>
      </c>
      <c r="BK88" s="515" t="s">
        <v>32</v>
      </c>
      <c r="BL88" s="516" t="s">
        <v>32</v>
      </c>
      <c r="BM88" s="515" t="s">
        <v>32</v>
      </c>
      <c r="BN88" s="516" t="s">
        <v>32</v>
      </c>
      <c r="BO88" s="515" t="s">
        <v>32</v>
      </c>
      <c r="BP88" s="516" t="s">
        <v>32</v>
      </c>
      <c r="BQ88" s="516" t="s">
        <v>32</v>
      </c>
      <c r="BR88" s="515" t="s">
        <v>32</v>
      </c>
      <c r="BS88" s="516" t="s">
        <v>32</v>
      </c>
      <c r="BT88" s="515" t="s">
        <v>32</v>
      </c>
      <c r="BU88" s="516" t="s">
        <v>32</v>
      </c>
      <c r="BV88" s="515" t="s">
        <v>32</v>
      </c>
      <c r="BW88" s="516" t="s">
        <v>32</v>
      </c>
      <c r="BX88" s="515" t="s">
        <v>32</v>
      </c>
      <c r="BY88" s="516" t="s">
        <v>32</v>
      </c>
      <c r="BZ88" s="515" t="s">
        <v>32</v>
      </c>
      <c r="CA88" s="516" t="s">
        <v>32</v>
      </c>
      <c r="CB88" s="515" t="s">
        <v>32</v>
      </c>
      <c r="CC88" s="516" t="s">
        <v>32</v>
      </c>
      <c r="CD88" s="515" t="s">
        <v>32</v>
      </c>
      <c r="CE88" s="516" t="s">
        <v>32</v>
      </c>
      <c r="CF88" s="515" t="s">
        <v>32</v>
      </c>
      <c r="CG88" s="516" t="s">
        <v>32</v>
      </c>
      <c r="CH88" s="515" t="s">
        <v>32</v>
      </c>
      <c r="CI88" s="516" t="s">
        <v>32</v>
      </c>
      <c r="CJ88" s="29">
        <f t="shared" si="376"/>
        <v>12</v>
      </c>
      <c r="CK88" s="159" t="s">
        <v>226</v>
      </c>
      <c r="CL88" s="400" t="s">
        <v>32</v>
      </c>
      <c r="CM88" s="544">
        <v>1</v>
      </c>
      <c r="CN88" s="400" t="s">
        <v>32</v>
      </c>
      <c r="CO88" s="401" t="s">
        <v>32</v>
      </c>
      <c r="CP88" s="400" t="s">
        <v>32</v>
      </c>
      <c r="CQ88" s="401" t="s">
        <v>32</v>
      </c>
      <c r="CR88" s="400" t="s">
        <v>32</v>
      </c>
      <c r="CS88" s="401" t="s">
        <v>32</v>
      </c>
      <c r="CT88" s="400" t="s">
        <v>32</v>
      </c>
      <c r="CU88" s="401" t="s">
        <v>32</v>
      </c>
      <c r="CV88" s="400" t="s">
        <v>32</v>
      </c>
      <c r="CW88" s="401" t="s">
        <v>32</v>
      </c>
      <c r="CX88" s="400" t="s">
        <v>32</v>
      </c>
      <c r="CY88" s="401" t="s">
        <v>32</v>
      </c>
      <c r="CZ88" s="400" t="s">
        <v>32</v>
      </c>
      <c r="DA88" s="401" t="s">
        <v>32</v>
      </c>
      <c r="DB88" s="400" t="s">
        <v>32</v>
      </c>
      <c r="DC88" s="401" t="s">
        <v>32</v>
      </c>
      <c r="DD88" s="421" t="s">
        <v>32</v>
      </c>
      <c r="DE88" s="401" t="s">
        <v>32</v>
      </c>
      <c r="DF88" s="400" t="s">
        <v>32</v>
      </c>
      <c r="DG88" s="401" t="s">
        <v>32</v>
      </c>
      <c r="DH88" s="400" t="s">
        <v>32</v>
      </c>
      <c r="DI88" s="401" t="s">
        <v>32</v>
      </c>
      <c r="DJ88" s="400" t="s">
        <v>32</v>
      </c>
      <c r="DK88" s="401" t="s">
        <v>32</v>
      </c>
      <c r="DL88" s="7"/>
      <c r="DM88" s="7"/>
      <c r="DN88" s="29">
        <f t="shared" si="343"/>
        <v>12</v>
      </c>
      <c r="DO88" s="30" t="str">
        <f t="shared" si="404"/>
        <v>پنجشنبه</v>
      </c>
      <c r="DP88" s="32" t="str">
        <f t="shared" si="344"/>
        <v>*</v>
      </c>
      <c r="DQ88" s="33" t="str">
        <f t="shared" si="344"/>
        <v>*</v>
      </c>
      <c r="DR88" s="32" t="str">
        <f t="shared" si="345"/>
        <v>*</v>
      </c>
      <c r="DS88" s="33" t="str">
        <f t="shared" si="345"/>
        <v>*</v>
      </c>
      <c r="DT88" s="32" t="str">
        <f t="shared" si="377"/>
        <v>*</v>
      </c>
      <c r="DU88" s="33" t="str">
        <f t="shared" si="378"/>
        <v>*</v>
      </c>
      <c r="DV88" s="32" t="str">
        <f t="shared" si="346"/>
        <v>*</v>
      </c>
      <c r="DW88" s="33" t="str">
        <f t="shared" si="346"/>
        <v>*</v>
      </c>
      <c r="DX88" s="32" t="str">
        <f t="shared" si="347"/>
        <v>*</v>
      </c>
      <c r="DY88" s="33" t="str">
        <f t="shared" si="347"/>
        <v>*</v>
      </c>
      <c r="DZ88" s="32" t="str">
        <f t="shared" si="379"/>
        <v>*</v>
      </c>
      <c r="EA88" s="33" t="str">
        <f t="shared" si="380"/>
        <v>*</v>
      </c>
      <c r="EB88" s="32" t="str">
        <f t="shared" si="381"/>
        <v>*</v>
      </c>
      <c r="EC88" s="33" t="str">
        <f t="shared" si="382"/>
        <v>*</v>
      </c>
      <c r="ED88" s="22"/>
      <c r="EE88" s="22"/>
      <c r="EF88" s="29">
        <f t="shared" si="348"/>
        <v>12</v>
      </c>
      <c r="EG88" s="30" t="str">
        <f t="shared" si="405"/>
        <v>پنجشنبه</v>
      </c>
      <c r="EH88" s="32" t="str">
        <f t="shared" si="383"/>
        <v>*</v>
      </c>
      <c r="EI88" s="33" t="str">
        <f t="shared" si="384"/>
        <v>*</v>
      </c>
      <c r="EJ88" s="32" t="str">
        <f t="shared" si="349"/>
        <v>*</v>
      </c>
      <c r="EK88" s="33" t="str">
        <f t="shared" si="349"/>
        <v>*</v>
      </c>
      <c r="EL88" s="32" t="str">
        <f t="shared" si="350"/>
        <v>*</v>
      </c>
      <c r="EM88" s="33" t="str">
        <f t="shared" si="350"/>
        <v>*</v>
      </c>
      <c r="EN88" s="32" t="str">
        <f t="shared" si="403"/>
        <v>*</v>
      </c>
      <c r="EO88" s="33" t="str">
        <f t="shared" si="351"/>
        <v>*</v>
      </c>
      <c r="EP88" s="32" t="str">
        <f t="shared" si="352"/>
        <v>*</v>
      </c>
      <c r="EQ88" s="33" t="str">
        <f t="shared" si="353"/>
        <v>*</v>
      </c>
      <c r="ER88" s="32" t="str">
        <f t="shared" si="354"/>
        <v>*</v>
      </c>
      <c r="ES88" s="33" t="str">
        <f t="shared" si="354"/>
        <v>*</v>
      </c>
      <c r="ET88" s="32" t="str">
        <f t="shared" si="355"/>
        <v>*</v>
      </c>
      <c r="EU88" s="33" t="str">
        <f t="shared" si="356"/>
        <v>*</v>
      </c>
      <c r="EV88" s="32" t="str">
        <f t="shared" si="385"/>
        <v>*</v>
      </c>
      <c r="EW88" s="33" t="str">
        <f t="shared" si="386"/>
        <v>*</v>
      </c>
      <c r="EX88" s="32" t="str">
        <f t="shared" si="357"/>
        <v>*</v>
      </c>
      <c r="EY88" s="33" t="str">
        <f t="shared" si="358"/>
        <v>*</v>
      </c>
      <c r="EZ88" s="21"/>
      <c r="FA88" s="21"/>
      <c r="FB88" s="29">
        <f t="shared" si="359"/>
        <v>12</v>
      </c>
      <c r="FC88" s="30" t="str">
        <f t="shared" si="406"/>
        <v>پنجشنبه</v>
      </c>
      <c r="FD88" s="32" t="str">
        <f t="shared" si="387"/>
        <v>*</v>
      </c>
      <c r="FE88" s="33" t="str">
        <f t="shared" si="388"/>
        <v>آجعفری-</v>
      </c>
      <c r="FF88" s="32" t="str">
        <f t="shared" si="389"/>
        <v>*</v>
      </c>
      <c r="FG88" s="72" t="str">
        <f t="shared" si="390"/>
        <v>*</v>
      </c>
      <c r="FH88" s="32" t="str">
        <f t="shared" si="391"/>
        <v>*</v>
      </c>
      <c r="FI88" s="33" t="str">
        <f t="shared" si="392"/>
        <v>*</v>
      </c>
      <c r="FJ88" s="32" t="str">
        <f t="shared" si="393"/>
        <v>*</v>
      </c>
      <c r="FK88" s="33" t="str">
        <f t="shared" si="394"/>
        <v>*</v>
      </c>
      <c r="FL88" s="21" t="str">
        <f t="shared" si="360"/>
        <v>*</v>
      </c>
      <c r="FM88" s="21" t="str">
        <f t="shared" si="361"/>
        <v>*</v>
      </c>
      <c r="FN88" s="32" t="str">
        <f t="shared" si="362"/>
        <v>*</v>
      </c>
      <c r="FO88" s="33" t="str">
        <f t="shared" si="363"/>
        <v>*</v>
      </c>
      <c r="FP88" s="32" t="str">
        <f t="shared" si="395"/>
        <v>*</v>
      </c>
      <c r="FQ88" s="33" t="str">
        <f t="shared" si="396"/>
        <v>*</v>
      </c>
      <c r="FR88" s="32" t="str">
        <f t="shared" si="364"/>
        <v>*</v>
      </c>
      <c r="FS88" s="33" t="str">
        <f t="shared" si="365"/>
        <v>*</v>
      </c>
      <c r="FT88" s="32" t="str">
        <f t="shared" si="366"/>
        <v>*</v>
      </c>
      <c r="FU88" s="33" t="str">
        <f t="shared" si="367"/>
        <v>*</v>
      </c>
      <c r="FV88" s="32" t="str">
        <f t="shared" si="397"/>
        <v>*</v>
      </c>
      <c r="FW88" s="33" t="str">
        <f t="shared" si="398"/>
        <v>*</v>
      </c>
      <c r="FX88" s="32" t="str">
        <f t="shared" si="368"/>
        <v>*</v>
      </c>
      <c r="FY88" s="33" t="str">
        <f t="shared" si="369"/>
        <v>*</v>
      </c>
      <c r="FZ88" s="32" t="str">
        <f t="shared" si="370"/>
        <v>*</v>
      </c>
      <c r="GA88" s="33" t="str">
        <f t="shared" si="371"/>
        <v>*</v>
      </c>
      <c r="GB88" s="32" t="str">
        <f t="shared" si="372"/>
        <v>*</v>
      </c>
      <c r="GC88" s="33" t="str">
        <f t="shared" si="373"/>
        <v>*</v>
      </c>
      <c r="GD88" s="21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335">
        <f t="shared" si="374"/>
        <v>12</v>
      </c>
      <c r="RE88" s="30" t="str">
        <f t="shared" si="407"/>
        <v>پنجشنبه</v>
      </c>
      <c r="RF88" s="34" t="s">
        <v>33</v>
      </c>
      <c r="RG88" s="110" t="str">
        <f t="shared" si="399"/>
        <v>*****************</v>
      </c>
      <c r="RH88" s="111"/>
      <c r="RI88" s="756" t="str">
        <f t="shared" si="400"/>
        <v>******آجعفری-**********</v>
      </c>
      <c r="RJ88" s="757"/>
      <c r="RK88" s="29">
        <f t="shared" si="375"/>
        <v>12</v>
      </c>
      <c r="RL88" s="30" t="str">
        <f t="shared" si="408"/>
        <v>پنجشنبه</v>
      </c>
      <c r="RM88" s="36" t="s">
        <v>29</v>
      </c>
      <c r="RN88" s="760" t="str">
        <f t="shared" si="401"/>
        <v>************</v>
      </c>
      <c r="RO88" s="761"/>
      <c r="RP88" s="758" t="str">
        <f t="shared" si="402"/>
        <v>************</v>
      </c>
      <c r="RQ88" s="759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</row>
    <row r="89" spans="1:566" s="2" customFormat="1" ht="72" customHeight="1" thickTop="1" thickBot="1">
      <c r="A89" s="385" t="s">
        <v>205</v>
      </c>
      <c r="B89" s="386" t="s">
        <v>209</v>
      </c>
      <c r="C89" s="387"/>
      <c r="D89" s="388"/>
      <c r="E89" s="318" t="s">
        <v>119</v>
      </c>
      <c r="F89" s="331" t="s">
        <v>156</v>
      </c>
      <c r="G89" s="572" t="s">
        <v>194</v>
      </c>
      <c r="H89" s="573"/>
      <c r="I89" s="573"/>
      <c r="J89" s="574"/>
      <c r="K89" s="583" t="s">
        <v>186</v>
      </c>
      <c r="L89" s="583"/>
      <c r="M89" s="583"/>
      <c r="N89" s="595" t="s">
        <v>195</v>
      </c>
      <c r="O89" s="595"/>
      <c r="P89" s="595"/>
      <c r="Q89" s="595" t="s">
        <v>196</v>
      </c>
      <c r="R89" s="595"/>
      <c r="S89" s="596"/>
      <c r="T89" s="592" t="s">
        <v>203</v>
      </c>
      <c r="U89" s="593"/>
      <c r="V89" s="593"/>
      <c r="W89" s="594"/>
      <c r="X89" s="589" t="s">
        <v>200</v>
      </c>
      <c r="Y89" s="590"/>
      <c r="Z89" s="590"/>
      <c r="AA89" s="590"/>
      <c r="AB89" s="591"/>
      <c r="AC89" s="603" t="str">
        <f>RO50</f>
        <v>************************************جعفری-</v>
      </c>
      <c r="AD89" s="603"/>
      <c r="AE89" s="603"/>
      <c r="AF89" s="603"/>
      <c r="AG89" s="603"/>
      <c r="AH89" s="603"/>
      <c r="AI89" s="604"/>
      <c r="AJ89" s="605"/>
      <c r="AK89" s="605"/>
      <c r="AL89" s="605"/>
      <c r="AM89" s="605"/>
      <c r="AN89" s="605"/>
      <c r="AO89" s="605"/>
      <c r="AP89" s="605"/>
      <c r="AQ89" s="605"/>
      <c r="AR89" s="606"/>
      <c r="AS89" s="617"/>
      <c r="AT89" s="618"/>
      <c r="AU89" s="618"/>
      <c r="AV89" s="618"/>
      <c r="AW89" s="618"/>
      <c r="AX89" s="619"/>
      <c r="AY89" s="1"/>
      <c r="AZ89" s="1"/>
      <c r="BA89" s="1"/>
      <c r="BB89" s="29">
        <f t="shared" si="342"/>
        <v>13</v>
      </c>
      <c r="BC89" s="159" t="s">
        <v>38</v>
      </c>
      <c r="BD89" s="163" t="s">
        <v>32</v>
      </c>
      <c r="BE89" s="177" t="s">
        <v>32</v>
      </c>
      <c r="BF89" s="516" t="s">
        <v>32</v>
      </c>
      <c r="BG89" s="515" t="s">
        <v>32</v>
      </c>
      <c r="BH89" s="516" t="s">
        <v>32</v>
      </c>
      <c r="BI89" s="515" t="s">
        <v>32</v>
      </c>
      <c r="BJ89" s="516" t="s">
        <v>32</v>
      </c>
      <c r="BK89" s="515" t="s">
        <v>32</v>
      </c>
      <c r="BL89" s="516" t="s">
        <v>32</v>
      </c>
      <c r="BM89" s="515" t="s">
        <v>32</v>
      </c>
      <c r="BN89" s="516" t="s">
        <v>32</v>
      </c>
      <c r="BO89" s="515" t="s">
        <v>32</v>
      </c>
      <c r="BP89" s="516" t="s">
        <v>32</v>
      </c>
      <c r="BQ89" s="516" t="s">
        <v>32</v>
      </c>
      <c r="BR89" s="515">
        <v>1</v>
      </c>
      <c r="BS89" s="516" t="s">
        <v>32</v>
      </c>
      <c r="BT89" s="515" t="s">
        <v>32</v>
      </c>
      <c r="BU89" s="516" t="s">
        <v>32</v>
      </c>
      <c r="BV89" s="515" t="s">
        <v>32</v>
      </c>
      <c r="BW89" s="516" t="s">
        <v>32</v>
      </c>
      <c r="BX89" s="515" t="s">
        <v>32</v>
      </c>
      <c r="BY89" s="516" t="s">
        <v>32</v>
      </c>
      <c r="BZ89" s="515" t="s">
        <v>32</v>
      </c>
      <c r="CA89" s="516" t="s">
        <v>32</v>
      </c>
      <c r="CB89" s="515" t="s">
        <v>32</v>
      </c>
      <c r="CC89" s="516" t="s">
        <v>32</v>
      </c>
      <c r="CD89" s="515" t="s">
        <v>32</v>
      </c>
      <c r="CE89" s="516" t="s">
        <v>32</v>
      </c>
      <c r="CF89" s="515" t="s">
        <v>32</v>
      </c>
      <c r="CG89" s="516" t="s">
        <v>32</v>
      </c>
      <c r="CH89" s="515" t="s">
        <v>32</v>
      </c>
      <c r="CI89" s="516" t="s">
        <v>32</v>
      </c>
      <c r="CJ89" s="29">
        <f t="shared" si="376"/>
        <v>13</v>
      </c>
      <c r="CK89" s="159" t="s">
        <v>38</v>
      </c>
      <c r="CL89" s="400" t="s">
        <v>32</v>
      </c>
      <c r="CM89" s="422" t="s">
        <v>32</v>
      </c>
      <c r="CN89" s="400" t="s">
        <v>32</v>
      </c>
      <c r="CO89" s="401" t="s">
        <v>32</v>
      </c>
      <c r="CP89" s="400" t="s">
        <v>32</v>
      </c>
      <c r="CQ89" s="401" t="s">
        <v>32</v>
      </c>
      <c r="CR89" s="400" t="s">
        <v>32</v>
      </c>
      <c r="CS89" s="401" t="s">
        <v>32</v>
      </c>
      <c r="CT89" s="400" t="s">
        <v>32</v>
      </c>
      <c r="CU89" s="401" t="s">
        <v>32</v>
      </c>
      <c r="CV89" s="400" t="s">
        <v>32</v>
      </c>
      <c r="CW89" s="401" t="s">
        <v>32</v>
      </c>
      <c r="CX89" s="400" t="s">
        <v>32</v>
      </c>
      <c r="CY89" s="401" t="s">
        <v>32</v>
      </c>
      <c r="CZ89" s="400" t="s">
        <v>32</v>
      </c>
      <c r="DA89" s="401" t="s">
        <v>32</v>
      </c>
      <c r="DB89" s="400" t="s">
        <v>32</v>
      </c>
      <c r="DC89" s="401" t="s">
        <v>32</v>
      </c>
      <c r="DD89" s="421" t="s">
        <v>32</v>
      </c>
      <c r="DE89" s="401" t="s">
        <v>32</v>
      </c>
      <c r="DF89" s="400" t="s">
        <v>32</v>
      </c>
      <c r="DG89" s="401" t="s">
        <v>32</v>
      </c>
      <c r="DH89" s="400" t="s">
        <v>32</v>
      </c>
      <c r="DI89" s="401" t="s">
        <v>32</v>
      </c>
      <c r="DJ89" s="400" t="s">
        <v>32</v>
      </c>
      <c r="DK89" s="401" t="s">
        <v>32</v>
      </c>
      <c r="DL89" s="7"/>
      <c r="DM89" s="7"/>
      <c r="DN89" s="29">
        <f t="shared" si="343"/>
        <v>13</v>
      </c>
      <c r="DO89" s="30" t="str">
        <f t="shared" si="404"/>
        <v>جمعه</v>
      </c>
      <c r="DP89" s="32" t="str">
        <f t="shared" si="344"/>
        <v>*</v>
      </c>
      <c r="DQ89" s="33" t="str">
        <f t="shared" si="344"/>
        <v>*</v>
      </c>
      <c r="DR89" s="32" t="str">
        <f t="shared" si="345"/>
        <v>*</v>
      </c>
      <c r="DS89" s="33" t="str">
        <f t="shared" si="345"/>
        <v>*</v>
      </c>
      <c r="DT89" s="32" t="str">
        <f t="shared" si="377"/>
        <v>*</v>
      </c>
      <c r="DU89" s="33" t="str">
        <f t="shared" si="378"/>
        <v>*</v>
      </c>
      <c r="DV89" s="32" t="str">
        <f t="shared" si="346"/>
        <v>*</v>
      </c>
      <c r="DW89" s="33" t="str">
        <f t="shared" si="346"/>
        <v>*</v>
      </c>
      <c r="DX89" s="32" t="str">
        <f t="shared" si="347"/>
        <v>*</v>
      </c>
      <c r="DY89" s="33" t="str">
        <f t="shared" si="347"/>
        <v>*</v>
      </c>
      <c r="DZ89" s="32" t="str">
        <f t="shared" si="379"/>
        <v>*</v>
      </c>
      <c r="EA89" s="33" t="str">
        <f t="shared" si="380"/>
        <v>*</v>
      </c>
      <c r="EB89" s="32" t="str">
        <f t="shared" si="381"/>
        <v>*</v>
      </c>
      <c r="EC89" s="33" t="str">
        <f t="shared" si="382"/>
        <v>*</v>
      </c>
      <c r="ED89" s="22"/>
      <c r="EE89" s="22"/>
      <c r="EF89" s="29">
        <f t="shared" si="348"/>
        <v>13</v>
      </c>
      <c r="EG89" s="30" t="str">
        <f t="shared" si="405"/>
        <v>جمعه</v>
      </c>
      <c r="EH89" s="32" t="str">
        <f t="shared" si="383"/>
        <v xml:space="preserve">خ جعفري - </v>
      </c>
      <c r="EI89" s="33" t="str">
        <f t="shared" si="384"/>
        <v>*</v>
      </c>
      <c r="EJ89" s="32" t="str">
        <f t="shared" si="349"/>
        <v>*</v>
      </c>
      <c r="EK89" s="33" t="str">
        <f t="shared" si="349"/>
        <v>*</v>
      </c>
      <c r="EL89" s="32" t="str">
        <f t="shared" si="350"/>
        <v>*</v>
      </c>
      <c r="EM89" s="33" t="str">
        <f t="shared" si="350"/>
        <v>*</v>
      </c>
      <c r="EN89" s="32" t="str">
        <f t="shared" si="403"/>
        <v>*</v>
      </c>
      <c r="EO89" s="33" t="str">
        <f t="shared" si="351"/>
        <v>*</v>
      </c>
      <c r="EP89" s="32" t="str">
        <f t="shared" si="352"/>
        <v>*</v>
      </c>
      <c r="EQ89" s="33" t="str">
        <f t="shared" si="353"/>
        <v>*</v>
      </c>
      <c r="ER89" s="32" t="str">
        <f t="shared" si="354"/>
        <v>*</v>
      </c>
      <c r="ES89" s="33" t="str">
        <f t="shared" si="354"/>
        <v>*</v>
      </c>
      <c r="ET89" s="32" t="str">
        <f t="shared" si="355"/>
        <v>*</v>
      </c>
      <c r="EU89" s="33" t="str">
        <f t="shared" si="356"/>
        <v>*</v>
      </c>
      <c r="EV89" s="32" t="str">
        <f t="shared" si="385"/>
        <v>*</v>
      </c>
      <c r="EW89" s="33" t="str">
        <f t="shared" si="386"/>
        <v>*</v>
      </c>
      <c r="EX89" s="32" t="str">
        <f t="shared" si="357"/>
        <v>*</v>
      </c>
      <c r="EY89" s="33" t="str">
        <f t="shared" si="358"/>
        <v>*</v>
      </c>
      <c r="EZ89" s="21"/>
      <c r="FA89" s="21"/>
      <c r="FB89" s="29">
        <f t="shared" si="359"/>
        <v>13</v>
      </c>
      <c r="FC89" s="30" t="str">
        <f t="shared" si="406"/>
        <v>جمعه</v>
      </c>
      <c r="FD89" s="32" t="str">
        <f t="shared" si="387"/>
        <v>*</v>
      </c>
      <c r="FE89" s="33" t="str">
        <f t="shared" si="388"/>
        <v>*</v>
      </c>
      <c r="FF89" s="32" t="str">
        <f t="shared" si="389"/>
        <v>*</v>
      </c>
      <c r="FG89" s="72" t="str">
        <f t="shared" si="390"/>
        <v>*</v>
      </c>
      <c r="FH89" s="32" t="str">
        <f t="shared" si="391"/>
        <v>*</v>
      </c>
      <c r="FI89" s="33" t="str">
        <f t="shared" si="392"/>
        <v>*</v>
      </c>
      <c r="FJ89" s="32" t="str">
        <f t="shared" si="393"/>
        <v>*</v>
      </c>
      <c r="FK89" s="33" t="str">
        <f t="shared" si="394"/>
        <v>*</v>
      </c>
      <c r="FL89" s="21" t="str">
        <f t="shared" si="360"/>
        <v>*</v>
      </c>
      <c r="FM89" s="21" t="str">
        <f t="shared" si="361"/>
        <v>*</v>
      </c>
      <c r="FN89" s="32" t="str">
        <f t="shared" si="362"/>
        <v>*</v>
      </c>
      <c r="FO89" s="33" t="str">
        <f t="shared" si="363"/>
        <v>*</v>
      </c>
      <c r="FP89" s="32" t="str">
        <f t="shared" si="395"/>
        <v>*</v>
      </c>
      <c r="FQ89" s="33" t="str">
        <f t="shared" si="396"/>
        <v>*</v>
      </c>
      <c r="FR89" s="32" t="str">
        <f t="shared" si="364"/>
        <v>*</v>
      </c>
      <c r="FS89" s="33" t="str">
        <f t="shared" si="365"/>
        <v>*</v>
      </c>
      <c r="FT89" s="32" t="str">
        <f t="shared" si="366"/>
        <v>*</v>
      </c>
      <c r="FU89" s="33" t="str">
        <f t="shared" si="367"/>
        <v>*</v>
      </c>
      <c r="FV89" s="32" t="str">
        <f t="shared" si="397"/>
        <v>*</v>
      </c>
      <c r="FW89" s="33" t="str">
        <f t="shared" si="398"/>
        <v>*</v>
      </c>
      <c r="FX89" s="32" t="str">
        <f t="shared" si="368"/>
        <v>*</v>
      </c>
      <c r="FY89" s="33" t="str">
        <f t="shared" si="369"/>
        <v>*</v>
      </c>
      <c r="FZ89" s="32" t="str">
        <f t="shared" si="370"/>
        <v>*</v>
      </c>
      <c r="GA89" s="33" t="str">
        <f t="shared" si="371"/>
        <v>*</v>
      </c>
      <c r="GB89" s="32" t="str">
        <f t="shared" si="372"/>
        <v>*</v>
      </c>
      <c r="GC89" s="33" t="str">
        <f t="shared" si="373"/>
        <v>*</v>
      </c>
      <c r="GD89" s="21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335">
        <f t="shared" si="374"/>
        <v>13</v>
      </c>
      <c r="RE89" s="30" t="str">
        <f t="shared" si="407"/>
        <v>جمعه</v>
      </c>
      <c r="RF89" s="34" t="s">
        <v>33</v>
      </c>
      <c r="RG89" s="110" t="str">
        <f t="shared" si="399"/>
        <v>*******خ جعفري - *********</v>
      </c>
      <c r="RH89" s="111"/>
      <c r="RI89" s="756" t="str">
        <f t="shared" si="400"/>
        <v>*****************</v>
      </c>
      <c r="RJ89" s="757"/>
      <c r="RK89" s="29">
        <f t="shared" si="375"/>
        <v>13</v>
      </c>
      <c r="RL89" s="30" t="str">
        <f t="shared" si="408"/>
        <v>جمعه</v>
      </c>
      <c r="RM89" s="36" t="s">
        <v>29</v>
      </c>
      <c r="RN89" s="760" t="str">
        <f t="shared" si="401"/>
        <v>************</v>
      </c>
      <c r="RO89" s="761"/>
      <c r="RP89" s="758" t="str">
        <f t="shared" si="402"/>
        <v>************</v>
      </c>
      <c r="RQ89" s="759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</row>
    <row r="90" spans="1:566" s="2" customFormat="1" ht="72" customHeight="1" thickBot="1">
      <c r="A90" s="389" t="s">
        <v>29</v>
      </c>
      <c r="B90" s="390"/>
      <c r="C90" s="391"/>
      <c r="D90" s="392"/>
      <c r="E90" s="319" t="s">
        <v>108</v>
      </c>
      <c r="F90" s="320" t="s">
        <v>34</v>
      </c>
      <c r="G90" s="575"/>
      <c r="H90" s="576"/>
      <c r="I90" s="576"/>
      <c r="J90" s="577"/>
      <c r="K90" s="597"/>
      <c r="L90" s="597"/>
      <c r="M90" s="597"/>
      <c r="N90" s="597"/>
      <c r="O90" s="597"/>
      <c r="P90" s="597"/>
      <c r="Q90" s="597"/>
      <c r="R90" s="597"/>
      <c r="S90" s="598"/>
      <c r="T90" s="584"/>
      <c r="U90" s="585"/>
      <c r="V90" s="585"/>
      <c r="W90" s="586"/>
      <c r="X90" s="587"/>
      <c r="Y90" s="587"/>
      <c r="Z90" s="587"/>
      <c r="AA90" s="587"/>
      <c r="AB90" s="588"/>
      <c r="AC90" s="599" t="str">
        <f>RO14</f>
        <v>***********</v>
      </c>
      <c r="AD90" s="600"/>
      <c r="AE90" s="600"/>
      <c r="AF90" s="600"/>
      <c r="AG90" s="600"/>
      <c r="AH90" s="600"/>
      <c r="AI90" s="601"/>
      <c r="AJ90" s="602"/>
      <c r="AK90" s="587"/>
      <c r="AL90" s="587"/>
      <c r="AM90" s="587"/>
      <c r="AN90" s="587"/>
      <c r="AO90" s="587"/>
      <c r="AP90" s="587"/>
      <c r="AQ90" s="587"/>
      <c r="AR90" s="588"/>
      <c r="AS90" s="620"/>
      <c r="AT90" s="621"/>
      <c r="AU90" s="621"/>
      <c r="AV90" s="621"/>
      <c r="AW90" s="621"/>
      <c r="AX90" s="622"/>
      <c r="AY90" s="1"/>
      <c r="AZ90" s="1"/>
      <c r="BA90" s="1"/>
      <c r="BB90" s="29">
        <f t="shared" si="342"/>
        <v>14</v>
      </c>
      <c r="BC90" s="159" t="s">
        <v>285</v>
      </c>
      <c r="BD90" s="163" t="s">
        <v>32</v>
      </c>
      <c r="BE90" s="177" t="s">
        <v>32</v>
      </c>
      <c r="BF90" s="516" t="s">
        <v>32</v>
      </c>
      <c r="BG90" s="515" t="s">
        <v>32</v>
      </c>
      <c r="BH90" s="516" t="s">
        <v>32</v>
      </c>
      <c r="BI90" s="515" t="s">
        <v>32</v>
      </c>
      <c r="BJ90" s="516" t="s">
        <v>32</v>
      </c>
      <c r="BK90" s="515" t="s">
        <v>32</v>
      </c>
      <c r="BL90" s="516" t="s">
        <v>32</v>
      </c>
      <c r="BM90" s="515" t="s">
        <v>32</v>
      </c>
      <c r="BN90" s="516" t="s">
        <v>32</v>
      </c>
      <c r="BO90" s="515" t="s">
        <v>32</v>
      </c>
      <c r="BP90" s="516" t="s">
        <v>32</v>
      </c>
      <c r="BQ90" s="516" t="s">
        <v>32</v>
      </c>
      <c r="BR90" s="515">
        <v>1</v>
      </c>
      <c r="BS90" s="516" t="s">
        <v>32</v>
      </c>
      <c r="BT90" s="515" t="s">
        <v>32</v>
      </c>
      <c r="BU90" s="516" t="s">
        <v>32</v>
      </c>
      <c r="BV90" s="515" t="s">
        <v>32</v>
      </c>
      <c r="BW90" s="516" t="s">
        <v>32</v>
      </c>
      <c r="BX90" s="515" t="s">
        <v>32</v>
      </c>
      <c r="BY90" s="516" t="s">
        <v>32</v>
      </c>
      <c r="BZ90" s="515" t="s">
        <v>32</v>
      </c>
      <c r="CA90" s="516" t="s">
        <v>32</v>
      </c>
      <c r="CB90" s="515" t="s">
        <v>32</v>
      </c>
      <c r="CC90" s="516" t="s">
        <v>32</v>
      </c>
      <c r="CD90" s="515" t="s">
        <v>32</v>
      </c>
      <c r="CE90" s="516" t="s">
        <v>32</v>
      </c>
      <c r="CF90" s="515" t="s">
        <v>32</v>
      </c>
      <c r="CG90" s="516" t="s">
        <v>32</v>
      </c>
      <c r="CH90" s="515" t="s">
        <v>32</v>
      </c>
      <c r="CI90" s="516" t="s">
        <v>32</v>
      </c>
      <c r="CJ90" s="29">
        <f t="shared" si="376"/>
        <v>14</v>
      </c>
      <c r="CK90" s="159" t="s">
        <v>285</v>
      </c>
      <c r="CL90" s="400" t="s">
        <v>32</v>
      </c>
      <c r="CM90" s="422" t="s">
        <v>32</v>
      </c>
      <c r="CN90" s="400" t="s">
        <v>32</v>
      </c>
      <c r="CO90" s="401" t="s">
        <v>32</v>
      </c>
      <c r="CP90" s="400" t="s">
        <v>32</v>
      </c>
      <c r="CQ90" s="401" t="s">
        <v>32</v>
      </c>
      <c r="CR90" s="400" t="s">
        <v>32</v>
      </c>
      <c r="CS90" s="401" t="s">
        <v>32</v>
      </c>
      <c r="CT90" s="400" t="s">
        <v>32</v>
      </c>
      <c r="CU90" s="401" t="s">
        <v>32</v>
      </c>
      <c r="CV90" s="400" t="s">
        <v>32</v>
      </c>
      <c r="CW90" s="401" t="s">
        <v>32</v>
      </c>
      <c r="CX90" s="400" t="s">
        <v>32</v>
      </c>
      <c r="CY90" s="401" t="s">
        <v>32</v>
      </c>
      <c r="CZ90" s="400" t="s">
        <v>32</v>
      </c>
      <c r="DA90" s="401" t="s">
        <v>32</v>
      </c>
      <c r="DB90" s="400" t="s">
        <v>32</v>
      </c>
      <c r="DC90" s="401" t="s">
        <v>32</v>
      </c>
      <c r="DD90" s="421" t="s">
        <v>32</v>
      </c>
      <c r="DE90" s="401" t="s">
        <v>32</v>
      </c>
      <c r="DF90" s="400" t="s">
        <v>32</v>
      </c>
      <c r="DG90" s="401" t="s">
        <v>32</v>
      </c>
      <c r="DH90" s="400" t="s">
        <v>32</v>
      </c>
      <c r="DI90" s="401" t="s">
        <v>32</v>
      </c>
      <c r="DJ90" s="400" t="s">
        <v>32</v>
      </c>
      <c r="DK90" s="401" t="s">
        <v>32</v>
      </c>
      <c r="DL90" s="7"/>
      <c r="DM90" s="7"/>
      <c r="DN90" s="29">
        <f t="shared" si="343"/>
        <v>14</v>
      </c>
      <c r="DO90" s="30" t="str">
        <f t="shared" si="404"/>
        <v>شنبه</v>
      </c>
      <c r="DP90" s="32" t="str">
        <f t="shared" si="344"/>
        <v>*</v>
      </c>
      <c r="DQ90" s="33" t="str">
        <f t="shared" si="344"/>
        <v>*</v>
      </c>
      <c r="DR90" s="32" t="str">
        <f t="shared" si="345"/>
        <v>*</v>
      </c>
      <c r="DS90" s="33" t="str">
        <f t="shared" si="345"/>
        <v>*</v>
      </c>
      <c r="DT90" s="32" t="str">
        <f t="shared" si="377"/>
        <v>*</v>
      </c>
      <c r="DU90" s="33" t="str">
        <f t="shared" si="378"/>
        <v>*</v>
      </c>
      <c r="DV90" s="32" t="str">
        <f t="shared" si="346"/>
        <v>*</v>
      </c>
      <c r="DW90" s="33" t="str">
        <f t="shared" si="346"/>
        <v>*</v>
      </c>
      <c r="DX90" s="32" t="str">
        <f t="shared" si="347"/>
        <v>*</v>
      </c>
      <c r="DY90" s="33" t="str">
        <f t="shared" si="347"/>
        <v>*</v>
      </c>
      <c r="DZ90" s="32" t="str">
        <f t="shared" si="379"/>
        <v>*</v>
      </c>
      <c r="EA90" s="33" t="str">
        <f t="shared" si="380"/>
        <v>*</v>
      </c>
      <c r="EB90" s="32" t="str">
        <f t="shared" si="381"/>
        <v>*</v>
      </c>
      <c r="EC90" s="33" t="str">
        <f t="shared" si="382"/>
        <v>*</v>
      </c>
      <c r="ED90" s="22"/>
      <c r="EE90" s="22"/>
      <c r="EF90" s="29">
        <f t="shared" si="348"/>
        <v>14</v>
      </c>
      <c r="EG90" s="30" t="str">
        <f t="shared" si="405"/>
        <v>شنبه</v>
      </c>
      <c r="EH90" s="32" t="str">
        <f t="shared" si="383"/>
        <v xml:space="preserve">خ جعفري - </v>
      </c>
      <c r="EI90" s="33" t="str">
        <f t="shared" si="384"/>
        <v>*</v>
      </c>
      <c r="EJ90" s="32" t="str">
        <f t="shared" si="349"/>
        <v>*</v>
      </c>
      <c r="EK90" s="33" t="str">
        <f t="shared" si="349"/>
        <v>*</v>
      </c>
      <c r="EL90" s="32" t="str">
        <f t="shared" si="350"/>
        <v>*</v>
      </c>
      <c r="EM90" s="33" t="str">
        <f t="shared" si="350"/>
        <v>*</v>
      </c>
      <c r="EN90" s="32" t="str">
        <f t="shared" si="403"/>
        <v>*</v>
      </c>
      <c r="EO90" s="33" t="str">
        <f t="shared" si="351"/>
        <v>*</v>
      </c>
      <c r="EP90" s="32" t="str">
        <f t="shared" si="352"/>
        <v>*</v>
      </c>
      <c r="EQ90" s="33" t="str">
        <f t="shared" si="353"/>
        <v>*</v>
      </c>
      <c r="ER90" s="32" t="str">
        <f t="shared" si="354"/>
        <v>*</v>
      </c>
      <c r="ES90" s="33" t="str">
        <f t="shared" si="354"/>
        <v>*</v>
      </c>
      <c r="ET90" s="32" t="str">
        <f t="shared" si="355"/>
        <v>*</v>
      </c>
      <c r="EU90" s="33" t="str">
        <f t="shared" si="356"/>
        <v>*</v>
      </c>
      <c r="EV90" s="32" t="str">
        <f t="shared" si="385"/>
        <v>*</v>
      </c>
      <c r="EW90" s="33" t="str">
        <f t="shared" si="386"/>
        <v>*</v>
      </c>
      <c r="EX90" s="32" t="str">
        <f t="shared" si="357"/>
        <v>*</v>
      </c>
      <c r="EY90" s="33" t="str">
        <f t="shared" si="358"/>
        <v>*</v>
      </c>
      <c r="EZ90" s="21"/>
      <c r="FA90" s="21"/>
      <c r="FB90" s="29">
        <f t="shared" si="359"/>
        <v>14</v>
      </c>
      <c r="FC90" s="30" t="str">
        <f t="shared" si="406"/>
        <v>شنبه</v>
      </c>
      <c r="FD90" s="32" t="str">
        <f t="shared" si="387"/>
        <v>*</v>
      </c>
      <c r="FE90" s="33" t="str">
        <f t="shared" si="388"/>
        <v>*</v>
      </c>
      <c r="FF90" s="32" t="str">
        <f t="shared" si="389"/>
        <v>*</v>
      </c>
      <c r="FG90" s="72" t="str">
        <f t="shared" si="390"/>
        <v>*</v>
      </c>
      <c r="FH90" s="32" t="str">
        <f t="shared" si="391"/>
        <v>*</v>
      </c>
      <c r="FI90" s="33" t="str">
        <f t="shared" si="392"/>
        <v>*</v>
      </c>
      <c r="FJ90" s="32" t="str">
        <f t="shared" si="393"/>
        <v>*</v>
      </c>
      <c r="FK90" s="33" t="str">
        <f t="shared" si="394"/>
        <v>*</v>
      </c>
      <c r="FL90" s="21" t="str">
        <f t="shared" si="360"/>
        <v>*</v>
      </c>
      <c r="FM90" s="21" t="str">
        <f t="shared" si="361"/>
        <v>*</v>
      </c>
      <c r="FN90" s="32" t="str">
        <f t="shared" si="362"/>
        <v>*</v>
      </c>
      <c r="FO90" s="33" t="str">
        <f t="shared" si="363"/>
        <v>*</v>
      </c>
      <c r="FP90" s="32" t="str">
        <f t="shared" si="395"/>
        <v>*</v>
      </c>
      <c r="FQ90" s="33" t="str">
        <f t="shared" si="396"/>
        <v>*</v>
      </c>
      <c r="FR90" s="32" t="str">
        <f t="shared" si="364"/>
        <v>*</v>
      </c>
      <c r="FS90" s="33" t="str">
        <f t="shared" si="365"/>
        <v>*</v>
      </c>
      <c r="FT90" s="32" t="str">
        <f t="shared" si="366"/>
        <v>*</v>
      </c>
      <c r="FU90" s="33" t="str">
        <f t="shared" si="367"/>
        <v>*</v>
      </c>
      <c r="FV90" s="32" t="str">
        <f t="shared" si="397"/>
        <v>*</v>
      </c>
      <c r="FW90" s="33" t="str">
        <f t="shared" si="398"/>
        <v>*</v>
      </c>
      <c r="FX90" s="32" t="str">
        <f t="shared" si="368"/>
        <v>*</v>
      </c>
      <c r="FY90" s="33" t="str">
        <f t="shared" si="369"/>
        <v>*</v>
      </c>
      <c r="FZ90" s="32" t="str">
        <f t="shared" si="370"/>
        <v>*</v>
      </c>
      <c r="GA90" s="33" t="str">
        <f t="shared" si="371"/>
        <v>*</v>
      </c>
      <c r="GB90" s="32" t="str">
        <f t="shared" si="372"/>
        <v>*</v>
      </c>
      <c r="GC90" s="33" t="str">
        <f t="shared" si="373"/>
        <v>*</v>
      </c>
      <c r="GD90" s="21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335">
        <f t="shared" si="374"/>
        <v>14</v>
      </c>
      <c r="RE90" s="30" t="str">
        <f t="shared" si="407"/>
        <v>شنبه</v>
      </c>
      <c r="RF90" s="34" t="s">
        <v>33</v>
      </c>
      <c r="RG90" s="110" t="str">
        <f t="shared" si="399"/>
        <v>*******خ جعفري - *********</v>
      </c>
      <c r="RH90" s="111"/>
      <c r="RI90" s="756" t="str">
        <f t="shared" si="400"/>
        <v>*****************</v>
      </c>
      <c r="RJ90" s="757"/>
      <c r="RK90" s="29">
        <f t="shared" si="375"/>
        <v>14</v>
      </c>
      <c r="RL90" s="30" t="str">
        <f t="shared" si="408"/>
        <v>شنبه</v>
      </c>
      <c r="RM90" s="36" t="s">
        <v>29</v>
      </c>
      <c r="RN90" s="760" t="str">
        <f t="shared" si="401"/>
        <v>************</v>
      </c>
      <c r="RO90" s="761"/>
      <c r="RP90" s="758" t="str">
        <f t="shared" si="402"/>
        <v>************</v>
      </c>
      <c r="RQ90" s="759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</row>
    <row r="91" spans="1:566" s="2" customFormat="1" ht="72" customHeight="1" thickTop="1" thickBot="1">
      <c r="A91" s="227" t="s">
        <v>43</v>
      </c>
      <c r="B91" s="251" t="s">
        <v>309</v>
      </c>
      <c r="C91" s="349" t="s">
        <v>171</v>
      </c>
      <c r="D91" s="350" t="s">
        <v>206</v>
      </c>
      <c r="E91" s="351" t="s">
        <v>208</v>
      </c>
      <c r="F91" s="352" t="s">
        <v>207</v>
      </c>
      <c r="G91" s="353"/>
      <c r="H91" s="191">
        <v>1</v>
      </c>
      <c r="I91" s="192">
        <v>2</v>
      </c>
      <c r="J91" s="193">
        <v>3</v>
      </c>
      <c r="K91" s="193">
        <v>4</v>
      </c>
      <c r="L91" s="405">
        <v>5</v>
      </c>
      <c r="M91" s="405">
        <v>6</v>
      </c>
      <c r="N91" s="244" t="s">
        <v>302</v>
      </c>
      <c r="O91" s="245" t="s">
        <v>302</v>
      </c>
      <c r="P91" s="193" t="s">
        <v>302</v>
      </c>
      <c r="Q91" s="581" t="s">
        <v>302</v>
      </c>
      <c r="R91" s="582"/>
      <c r="S91" s="246" t="s">
        <v>109</v>
      </c>
      <c r="T91" s="354"/>
      <c r="U91" s="354"/>
      <c r="V91" s="354"/>
      <c r="W91" s="354"/>
      <c r="X91" s="246" t="s">
        <v>110</v>
      </c>
      <c r="Y91" s="354"/>
      <c r="Z91" s="354"/>
      <c r="AA91" s="354"/>
      <c r="AB91" s="354"/>
      <c r="AC91" s="247" t="s">
        <v>134</v>
      </c>
      <c r="AD91" s="248"/>
      <c r="AE91" s="248"/>
      <c r="AF91" s="248"/>
      <c r="AG91" s="249" t="s">
        <v>31</v>
      </c>
      <c r="AH91" s="248"/>
      <c r="AI91" s="248"/>
      <c r="AJ91" s="248"/>
      <c r="AK91" s="247" t="s">
        <v>111</v>
      </c>
      <c r="AL91" s="248"/>
      <c r="AM91" s="248"/>
      <c r="AN91" s="248"/>
      <c r="AO91" s="249" t="s">
        <v>112</v>
      </c>
      <c r="AP91" s="248"/>
      <c r="AQ91" s="248"/>
      <c r="AR91" s="248"/>
      <c r="AS91" s="247" t="s">
        <v>197</v>
      </c>
      <c r="AT91" s="248"/>
      <c r="AU91" s="248"/>
      <c r="AV91" s="250" t="s">
        <v>113</v>
      </c>
      <c r="AW91" s="189"/>
      <c r="AX91" s="194"/>
      <c r="AY91" s="1"/>
      <c r="AZ91" s="1"/>
      <c r="BA91" s="1"/>
      <c r="BB91" s="29">
        <f t="shared" si="342"/>
        <v>15</v>
      </c>
      <c r="BC91" s="159" t="s">
        <v>40</v>
      </c>
      <c r="BD91" s="163" t="s">
        <v>32</v>
      </c>
      <c r="BE91" s="177" t="s">
        <v>32</v>
      </c>
      <c r="BF91" s="516" t="s">
        <v>32</v>
      </c>
      <c r="BG91" s="515" t="s">
        <v>32</v>
      </c>
      <c r="BH91" s="516" t="s">
        <v>32</v>
      </c>
      <c r="BI91" s="515" t="s">
        <v>32</v>
      </c>
      <c r="BJ91" s="516" t="s">
        <v>32</v>
      </c>
      <c r="BK91" s="515" t="s">
        <v>32</v>
      </c>
      <c r="BL91" s="516" t="s">
        <v>32</v>
      </c>
      <c r="BM91" s="515" t="s">
        <v>32</v>
      </c>
      <c r="BN91" s="516" t="s">
        <v>32</v>
      </c>
      <c r="BO91" s="515" t="s">
        <v>32</v>
      </c>
      <c r="BP91" s="516" t="s">
        <v>32</v>
      </c>
      <c r="BQ91" s="516" t="s">
        <v>32</v>
      </c>
      <c r="BR91" s="515" t="s">
        <v>32</v>
      </c>
      <c r="BS91" s="516" t="s">
        <v>32</v>
      </c>
      <c r="BT91" s="515" t="s">
        <v>32</v>
      </c>
      <c r="BU91" s="516" t="s">
        <v>32</v>
      </c>
      <c r="BV91" s="515" t="s">
        <v>32</v>
      </c>
      <c r="BW91" s="516" t="s">
        <v>32</v>
      </c>
      <c r="BX91" s="515" t="s">
        <v>32</v>
      </c>
      <c r="BY91" s="516" t="s">
        <v>32</v>
      </c>
      <c r="BZ91" s="515" t="s">
        <v>32</v>
      </c>
      <c r="CA91" s="516" t="s">
        <v>32</v>
      </c>
      <c r="CB91" s="515" t="s">
        <v>32</v>
      </c>
      <c r="CC91" s="516" t="s">
        <v>32</v>
      </c>
      <c r="CD91" s="515" t="s">
        <v>32</v>
      </c>
      <c r="CE91" s="516" t="s">
        <v>32</v>
      </c>
      <c r="CF91" s="515" t="s">
        <v>32</v>
      </c>
      <c r="CG91" s="516" t="s">
        <v>32</v>
      </c>
      <c r="CH91" s="515" t="s">
        <v>32</v>
      </c>
      <c r="CI91" s="516" t="s">
        <v>32</v>
      </c>
      <c r="CJ91" s="29">
        <f t="shared" si="376"/>
        <v>15</v>
      </c>
      <c r="CK91" s="159" t="s">
        <v>40</v>
      </c>
      <c r="CL91" s="400" t="s">
        <v>32</v>
      </c>
      <c r="CM91" s="545">
        <v>1</v>
      </c>
      <c r="CN91" s="400" t="s">
        <v>32</v>
      </c>
      <c r="CO91" s="401" t="s">
        <v>32</v>
      </c>
      <c r="CP91" s="400" t="s">
        <v>32</v>
      </c>
      <c r="CQ91" s="401" t="s">
        <v>32</v>
      </c>
      <c r="CR91" s="400" t="s">
        <v>32</v>
      </c>
      <c r="CS91" s="401" t="s">
        <v>32</v>
      </c>
      <c r="CT91" s="400" t="s">
        <v>32</v>
      </c>
      <c r="CU91" s="401" t="s">
        <v>32</v>
      </c>
      <c r="CV91" s="400" t="s">
        <v>32</v>
      </c>
      <c r="CW91" s="401" t="s">
        <v>32</v>
      </c>
      <c r="CX91" s="400" t="s">
        <v>32</v>
      </c>
      <c r="CY91" s="401" t="s">
        <v>32</v>
      </c>
      <c r="CZ91" s="400" t="s">
        <v>32</v>
      </c>
      <c r="DA91" s="401" t="s">
        <v>32</v>
      </c>
      <c r="DB91" s="400" t="s">
        <v>32</v>
      </c>
      <c r="DC91" s="401" t="s">
        <v>32</v>
      </c>
      <c r="DD91" s="547" t="s">
        <v>32</v>
      </c>
      <c r="DE91" s="401" t="s">
        <v>32</v>
      </c>
      <c r="DF91" s="400" t="s">
        <v>32</v>
      </c>
      <c r="DG91" s="401" t="s">
        <v>32</v>
      </c>
      <c r="DH91" s="400" t="s">
        <v>32</v>
      </c>
      <c r="DI91" s="401" t="s">
        <v>32</v>
      </c>
      <c r="DJ91" s="400" t="s">
        <v>32</v>
      </c>
      <c r="DK91" s="401" t="s">
        <v>32</v>
      </c>
      <c r="DL91" s="7"/>
      <c r="DM91" s="7"/>
      <c r="DN91" s="29">
        <f t="shared" si="343"/>
        <v>15</v>
      </c>
      <c r="DO91" s="30" t="str">
        <f t="shared" si="404"/>
        <v>یکشنبه</v>
      </c>
      <c r="DP91" s="32" t="str">
        <f t="shared" si="344"/>
        <v>*</v>
      </c>
      <c r="DQ91" s="33" t="str">
        <f t="shared" si="344"/>
        <v>*</v>
      </c>
      <c r="DR91" s="32" t="str">
        <f t="shared" si="345"/>
        <v>*</v>
      </c>
      <c r="DS91" s="33" t="str">
        <f t="shared" si="345"/>
        <v>*</v>
      </c>
      <c r="DT91" s="32" t="str">
        <f t="shared" si="377"/>
        <v>*</v>
      </c>
      <c r="DU91" s="33" t="str">
        <f t="shared" si="378"/>
        <v>*</v>
      </c>
      <c r="DV91" s="32" t="str">
        <f t="shared" si="346"/>
        <v>*</v>
      </c>
      <c r="DW91" s="33" t="str">
        <f t="shared" si="346"/>
        <v>*</v>
      </c>
      <c r="DX91" s="32" t="str">
        <f t="shared" si="347"/>
        <v>*</v>
      </c>
      <c r="DY91" s="33" t="str">
        <f t="shared" si="347"/>
        <v>*</v>
      </c>
      <c r="DZ91" s="32" t="str">
        <f t="shared" si="379"/>
        <v>*</v>
      </c>
      <c r="EA91" s="33" t="str">
        <f t="shared" si="380"/>
        <v>*</v>
      </c>
      <c r="EB91" s="32" t="str">
        <f t="shared" si="381"/>
        <v>*</v>
      </c>
      <c r="EC91" s="33" t="str">
        <f t="shared" si="382"/>
        <v>*</v>
      </c>
      <c r="ED91" s="22"/>
      <c r="EE91" s="22"/>
      <c r="EF91" s="29">
        <f t="shared" si="348"/>
        <v>15</v>
      </c>
      <c r="EG91" s="30" t="str">
        <f t="shared" si="405"/>
        <v>یکشنبه</v>
      </c>
      <c r="EH91" s="32" t="str">
        <f t="shared" si="383"/>
        <v>*</v>
      </c>
      <c r="EI91" s="33" t="str">
        <f t="shared" si="384"/>
        <v>*</v>
      </c>
      <c r="EJ91" s="32" t="str">
        <f t="shared" si="349"/>
        <v>*</v>
      </c>
      <c r="EK91" s="33" t="str">
        <f t="shared" si="349"/>
        <v>*</v>
      </c>
      <c r="EL91" s="32" t="str">
        <f t="shared" si="350"/>
        <v>*</v>
      </c>
      <c r="EM91" s="33" t="str">
        <f t="shared" si="350"/>
        <v>*</v>
      </c>
      <c r="EN91" s="32" t="str">
        <f t="shared" si="403"/>
        <v>*</v>
      </c>
      <c r="EO91" s="33" t="str">
        <f t="shared" si="351"/>
        <v>*</v>
      </c>
      <c r="EP91" s="32" t="str">
        <f t="shared" si="352"/>
        <v>*</v>
      </c>
      <c r="EQ91" s="33" t="str">
        <f t="shared" si="353"/>
        <v>*</v>
      </c>
      <c r="ER91" s="32" t="str">
        <f t="shared" si="354"/>
        <v>*</v>
      </c>
      <c r="ES91" s="33" t="str">
        <f t="shared" si="354"/>
        <v>*</v>
      </c>
      <c r="ET91" s="32" t="str">
        <f t="shared" si="355"/>
        <v>*</v>
      </c>
      <c r="EU91" s="33" t="str">
        <f t="shared" si="356"/>
        <v>*</v>
      </c>
      <c r="EV91" s="32" t="str">
        <f t="shared" si="385"/>
        <v>*</v>
      </c>
      <c r="EW91" s="33" t="str">
        <f t="shared" si="386"/>
        <v>*</v>
      </c>
      <c r="EX91" s="32" t="str">
        <f t="shared" si="357"/>
        <v>*</v>
      </c>
      <c r="EY91" s="33" t="str">
        <f t="shared" si="358"/>
        <v>*</v>
      </c>
      <c r="EZ91" s="21"/>
      <c r="FA91" s="21"/>
      <c r="FB91" s="29">
        <f t="shared" si="359"/>
        <v>15</v>
      </c>
      <c r="FC91" s="30" t="str">
        <f t="shared" si="406"/>
        <v>یکشنبه</v>
      </c>
      <c r="FD91" s="32" t="str">
        <f t="shared" si="387"/>
        <v>*</v>
      </c>
      <c r="FE91" s="33" t="str">
        <f t="shared" si="388"/>
        <v>آجعفری-</v>
      </c>
      <c r="FF91" s="32" t="str">
        <f t="shared" si="389"/>
        <v>*</v>
      </c>
      <c r="FG91" s="72" t="str">
        <f t="shared" si="390"/>
        <v>*</v>
      </c>
      <c r="FH91" s="32" t="str">
        <f t="shared" si="391"/>
        <v>*</v>
      </c>
      <c r="FI91" s="33" t="str">
        <f t="shared" si="392"/>
        <v>*</v>
      </c>
      <c r="FJ91" s="32" t="str">
        <f t="shared" si="393"/>
        <v>*</v>
      </c>
      <c r="FK91" s="33" t="str">
        <f t="shared" si="394"/>
        <v>*</v>
      </c>
      <c r="FL91" s="21" t="str">
        <f t="shared" si="360"/>
        <v>*</v>
      </c>
      <c r="FM91" s="21" t="str">
        <f t="shared" si="361"/>
        <v>*</v>
      </c>
      <c r="FN91" s="32" t="str">
        <f t="shared" si="362"/>
        <v>*</v>
      </c>
      <c r="FO91" s="33" t="str">
        <f t="shared" si="363"/>
        <v>*</v>
      </c>
      <c r="FP91" s="32" t="str">
        <f t="shared" si="395"/>
        <v>*</v>
      </c>
      <c r="FQ91" s="33" t="str">
        <f t="shared" si="396"/>
        <v>*</v>
      </c>
      <c r="FR91" s="32" t="str">
        <f t="shared" si="364"/>
        <v>*</v>
      </c>
      <c r="FS91" s="33" t="str">
        <f t="shared" si="365"/>
        <v>*</v>
      </c>
      <c r="FT91" s="32" t="str">
        <f t="shared" si="366"/>
        <v>*</v>
      </c>
      <c r="FU91" s="33" t="str">
        <f t="shared" si="367"/>
        <v>*</v>
      </c>
      <c r="FV91" s="32" t="str">
        <f t="shared" si="397"/>
        <v>*</v>
      </c>
      <c r="FW91" s="33" t="str">
        <f t="shared" si="398"/>
        <v>*</v>
      </c>
      <c r="FX91" s="32" t="str">
        <f t="shared" si="368"/>
        <v>*</v>
      </c>
      <c r="FY91" s="33" t="str">
        <f t="shared" si="369"/>
        <v>*</v>
      </c>
      <c r="FZ91" s="32" t="str">
        <f t="shared" si="370"/>
        <v>*</v>
      </c>
      <c r="GA91" s="33" t="str">
        <f t="shared" si="371"/>
        <v>*</v>
      </c>
      <c r="GB91" s="32" t="str">
        <f t="shared" si="372"/>
        <v>*</v>
      </c>
      <c r="GC91" s="33" t="str">
        <f t="shared" si="373"/>
        <v>*</v>
      </c>
      <c r="GD91" s="21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335">
        <f t="shared" si="374"/>
        <v>15</v>
      </c>
      <c r="RE91" s="30" t="str">
        <f t="shared" si="407"/>
        <v>یکشنبه</v>
      </c>
      <c r="RF91" s="34" t="s">
        <v>33</v>
      </c>
      <c r="RG91" s="110" t="str">
        <f t="shared" si="399"/>
        <v>*****************</v>
      </c>
      <c r="RH91" s="111"/>
      <c r="RI91" s="756" t="str">
        <f t="shared" si="400"/>
        <v>******آجعفری-**********</v>
      </c>
      <c r="RJ91" s="757"/>
      <c r="RK91" s="29">
        <f t="shared" si="375"/>
        <v>15</v>
      </c>
      <c r="RL91" s="30" t="str">
        <f t="shared" si="408"/>
        <v>یکشنبه</v>
      </c>
      <c r="RM91" s="36" t="s">
        <v>29</v>
      </c>
      <c r="RN91" s="760" t="str">
        <f t="shared" si="401"/>
        <v>************</v>
      </c>
      <c r="RO91" s="761"/>
      <c r="RP91" s="758" t="str">
        <f t="shared" si="402"/>
        <v>************</v>
      </c>
      <c r="RQ91" s="759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</row>
    <row r="92" spans="1:566" s="2" customFormat="1" ht="72" customHeight="1" thickTop="1" thickBot="1">
      <c r="A92" s="355" t="s">
        <v>289</v>
      </c>
      <c r="B92" s="252" t="s">
        <v>167</v>
      </c>
      <c r="C92" s="315"/>
      <c r="D92" s="314"/>
      <c r="E92" s="308"/>
      <c r="F92" s="321" t="s">
        <v>103</v>
      </c>
      <c r="G92" s="322" t="s">
        <v>27</v>
      </c>
      <c r="H92" s="560" t="s">
        <v>292</v>
      </c>
      <c r="I92" s="561"/>
      <c r="J92" s="279" t="s">
        <v>363</v>
      </c>
      <c r="K92" s="568" t="s">
        <v>296</v>
      </c>
      <c r="L92" s="569"/>
      <c r="M92" s="254" t="s">
        <v>157</v>
      </c>
      <c r="N92" s="356" t="s">
        <v>201</v>
      </c>
      <c r="O92" s="255"/>
      <c r="P92" s="253"/>
      <c r="Q92" s="256"/>
      <c r="R92" s="257"/>
      <c r="S92" s="357" t="s">
        <v>193</v>
      </c>
      <c r="T92" s="258" t="s">
        <v>235</v>
      </c>
      <c r="U92" s="259" t="s">
        <v>356</v>
      </c>
      <c r="V92" s="260"/>
      <c r="W92" s="253"/>
      <c r="X92" s="261"/>
      <c r="Y92" s="261"/>
      <c r="Z92" s="261"/>
      <c r="AA92" s="262"/>
      <c r="AB92" s="263"/>
      <c r="AC92" s="332" t="s">
        <v>212</v>
      </c>
      <c r="AD92" s="578" t="str">
        <f>RG51</f>
        <v>********خوشروزاده- *****گذشتی- *حبیبی - *خورسند - ****************************محبوبی-*********</v>
      </c>
      <c r="AE92" s="579"/>
      <c r="AF92" s="579"/>
      <c r="AG92" s="579"/>
      <c r="AH92" s="579"/>
      <c r="AI92" s="579"/>
      <c r="AJ92" s="579"/>
      <c r="AK92" s="579"/>
      <c r="AL92" s="579"/>
      <c r="AM92" s="579"/>
      <c r="AN92" s="579"/>
      <c r="AO92" s="579"/>
      <c r="AP92" s="579"/>
      <c r="AQ92" s="579"/>
      <c r="AR92" s="580"/>
      <c r="AS92" s="609" t="s">
        <v>215</v>
      </c>
      <c r="AT92" s="610"/>
      <c r="AU92" s="610"/>
      <c r="AV92" s="610"/>
      <c r="AW92" s="610"/>
      <c r="AX92" s="611"/>
      <c r="AY92" s="1"/>
      <c r="AZ92" s="1"/>
      <c r="BA92" s="1"/>
      <c r="BB92" s="29">
        <f t="shared" si="342"/>
        <v>16</v>
      </c>
      <c r="BC92" s="518" t="s">
        <v>41</v>
      </c>
      <c r="BD92" s="163" t="s">
        <v>32</v>
      </c>
      <c r="BE92" s="177" t="s">
        <v>32</v>
      </c>
      <c r="BF92" s="516" t="s">
        <v>32</v>
      </c>
      <c r="BG92" s="515" t="s">
        <v>32</v>
      </c>
      <c r="BH92" s="516" t="s">
        <v>32</v>
      </c>
      <c r="BI92" s="515" t="s">
        <v>32</v>
      </c>
      <c r="BJ92" s="516" t="s">
        <v>32</v>
      </c>
      <c r="BK92" s="515" t="s">
        <v>32</v>
      </c>
      <c r="BL92" s="516" t="s">
        <v>32</v>
      </c>
      <c r="BM92" s="515" t="s">
        <v>32</v>
      </c>
      <c r="BN92" s="516" t="s">
        <v>32</v>
      </c>
      <c r="BO92" s="515" t="s">
        <v>32</v>
      </c>
      <c r="BP92" s="516" t="s">
        <v>32</v>
      </c>
      <c r="BQ92" s="516" t="s">
        <v>32</v>
      </c>
      <c r="BR92" s="515">
        <v>1</v>
      </c>
      <c r="BS92" s="516" t="s">
        <v>32</v>
      </c>
      <c r="BT92" s="515" t="s">
        <v>32</v>
      </c>
      <c r="BU92" s="516" t="s">
        <v>32</v>
      </c>
      <c r="BV92" s="515" t="s">
        <v>32</v>
      </c>
      <c r="BW92" s="516" t="s">
        <v>32</v>
      </c>
      <c r="BX92" s="515" t="s">
        <v>32</v>
      </c>
      <c r="BY92" s="516" t="s">
        <v>32</v>
      </c>
      <c r="BZ92" s="515" t="s">
        <v>32</v>
      </c>
      <c r="CA92" s="516" t="s">
        <v>32</v>
      </c>
      <c r="CB92" s="515" t="s">
        <v>32</v>
      </c>
      <c r="CC92" s="516" t="s">
        <v>32</v>
      </c>
      <c r="CD92" s="515" t="s">
        <v>32</v>
      </c>
      <c r="CE92" s="516" t="s">
        <v>32</v>
      </c>
      <c r="CF92" s="515" t="s">
        <v>32</v>
      </c>
      <c r="CG92" s="516" t="s">
        <v>32</v>
      </c>
      <c r="CH92" s="515" t="s">
        <v>32</v>
      </c>
      <c r="CI92" s="516" t="s">
        <v>32</v>
      </c>
      <c r="CJ92" s="29">
        <f t="shared" si="376"/>
        <v>16</v>
      </c>
      <c r="CK92" s="518" t="s">
        <v>41</v>
      </c>
      <c r="CL92" s="400" t="s">
        <v>32</v>
      </c>
      <c r="CM92" s="422" t="s">
        <v>32</v>
      </c>
      <c r="CN92" s="400" t="s">
        <v>32</v>
      </c>
      <c r="CO92" s="401" t="s">
        <v>32</v>
      </c>
      <c r="CP92" s="400" t="s">
        <v>32</v>
      </c>
      <c r="CQ92" s="401" t="s">
        <v>32</v>
      </c>
      <c r="CR92" s="400" t="s">
        <v>32</v>
      </c>
      <c r="CS92" s="401" t="s">
        <v>32</v>
      </c>
      <c r="CT92" s="400" t="s">
        <v>32</v>
      </c>
      <c r="CU92" s="401" t="s">
        <v>32</v>
      </c>
      <c r="CV92" s="400" t="s">
        <v>32</v>
      </c>
      <c r="CW92" s="401" t="s">
        <v>32</v>
      </c>
      <c r="CX92" s="400" t="s">
        <v>32</v>
      </c>
      <c r="CY92" s="401" t="s">
        <v>32</v>
      </c>
      <c r="CZ92" s="400" t="s">
        <v>32</v>
      </c>
      <c r="DA92" s="401" t="s">
        <v>32</v>
      </c>
      <c r="DB92" s="400" t="s">
        <v>32</v>
      </c>
      <c r="DC92" s="401" t="s">
        <v>32</v>
      </c>
      <c r="DD92" s="548">
        <v>1</v>
      </c>
      <c r="DE92" s="401" t="s">
        <v>32</v>
      </c>
      <c r="DF92" s="400" t="s">
        <v>32</v>
      </c>
      <c r="DG92" s="401" t="s">
        <v>32</v>
      </c>
      <c r="DH92" s="400" t="s">
        <v>32</v>
      </c>
      <c r="DI92" s="401" t="s">
        <v>32</v>
      </c>
      <c r="DJ92" s="400" t="s">
        <v>32</v>
      </c>
      <c r="DK92" s="401" t="s">
        <v>32</v>
      </c>
      <c r="DL92" s="7"/>
      <c r="DM92" s="7"/>
      <c r="DN92" s="29">
        <f t="shared" si="343"/>
        <v>16</v>
      </c>
      <c r="DO92" s="30" t="str">
        <f t="shared" si="404"/>
        <v>دوشنبه</v>
      </c>
      <c r="DP92" s="32" t="str">
        <f t="shared" si="344"/>
        <v>*</v>
      </c>
      <c r="DQ92" s="33" t="str">
        <f t="shared" si="344"/>
        <v>*</v>
      </c>
      <c r="DR92" s="32" t="str">
        <f t="shared" si="345"/>
        <v>*</v>
      </c>
      <c r="DS92" s="33" t="str">
        <f t="shared" si="345"/>
        <v>*</v>
      </c>
      <c r="DT92" s="32" t="str">
        <f t="shared" si="377"/>
        <v>*</v>
      </c>
      <c r="DU92" s="33" t="str">
        <f t="shared" si="378"/>
        <v>*</v>
      </c>
      <c r="DV92" s="32" t="str">
        <f t="shared" si="346"/>
        <v>*</v>
      </c>
      <c r="DW92" s="33" t="str">
        <f t="shared" si="346"/>
        <v>*</v>
      </c>
      <c r="DX92" s="32" t="str">
        <f t="shared" si="347"/>
        <v>*</v>
      </c>
      <c r="DY92" s="33" t="str">
        <f t="shared" si="347"/>
        <v>*</v>
      </c>
      <c r="DZ92" s="32" t="str">
        <f t="shared" si="379"/>
        <v>*</v>
      </c>
      <c r="EA92" s="33" t="str">
        <f t="shared" si="380"/>
        <v>*</v>
      </c>
      <c r="EB92" s="32" t="str">
        <f t="shared" si="381"/>
        <v>*</v>
      </c>
      <c r="EC92" s="33" t="str">
        <f t="shared" si="382"/>
        <v>*</v>
      </c>
      <c r="ED92" s="22"/>
      <c r="EE92" s="22"/>
      <c r="EF92" s="29">
        <f t="shared" si="348"/>
        <v>16</v>
      </c>
      <c r="EG92" s="30" t="str">
        <f t="shared" si="405"/>
        <v>دوشنبه</v>
      </c>
      <c r="EH92" s="32" t="str">
        <f t="shared" si="383"/>
        <v xml:space="preserve">خ جعفري - </v>
      </c>
      <c r="EI92" s="33" t="str">
        <f t="shared" si="384"/>
        <v>*</v>
      </c>
      <c r="EJ92" s="32" t="str">
        <f t="shared" si="349"/>
        <v>*</v>
      </c>
      <c r="EK92" s="33" t="str">
        <f t="shared" si="349"/>
        <v>*</v>
      </c>
      <c r="EL92" s="32" t="str">
        <f t="shared" si="350"/>
        <v>*</v>
      </c>
      <c r="EM92" s="33" t="str">
        <f t="shared" si="350"/>
        <v>*</v>
      </c>
      <c r="EN92" s="32" t="str">
        <f t="shared" si="403"/>
        <v>*</v>
      </c>
      <c r="EO92" s="33" t="str">
        <f t="shared" si="351"/>
        <v>*</v>
      </c>
      <c r="EP92" s="32" t="str">
        <f t="shared" si="352"/>
        <v>*</v>
      </c>
      <c r="EQ92" s="33" t="str">
        <f t="shared" si="353"/>
        <v>*</v>
      </c>
      <c r="ER92" s="32" t="str">
        <f t="shared" si="354"/>
        <v>*</v>
      </c>
      <c r="ES92" s="33" t="str">
        <f t="shared" si="354"/>
        <v>*</v>
      </c>
      <c r="ET92" s="32" t="str">
        <f t="shared" si="355"/>
        <v>*</v>
      </c>
      <c r="EU92" s="33" t="str">
        <f t="shared" si="356"/>
        <v>*</v>
      </c>
      <c r="EV92" s="32" t="str">
        <f t="shared" si="385"/>
        <v>*</v>
      </c>
      <c r="EW92" s="33" t="str">
        <f t="shared" si="386"/>
        <v>*</v>
      </c>
      <c r="EX92" s="32" t="str">
        <f t="shared" si="357"/>
        <v>*</v>
      </c>
      <c r="EY92" s="33" t="str">
        <f t="shared" si="358"/>
        <v>*</v>
      </c>
      <c r="EZ92" s="21"/>
      <c r="FA92" s="21"/>
      <c r="FB92" s="29">
        <f t="shared" si="359"/>
        <v>16</v>
      </c>
      <c r="FC92" s="30" t="str">
        <f t="shared" si="406"/>
        <v>دوشنبه</v>
      </c>
      <c r="FD92" s="32" t="str">
        <f t="shared" si="387"/>
        <v>*</v>
      </c>
      <c r="FE92" s="33" t="str">
        <f t="shared" si="388"/>
        <v>*</v>
      </c>
      <c r="FF92" s="32" t="str">
        <f t="shared" si="389"/>
        <v>*</v>
      </c>
      <c r="FG92" s="72" t="str">
        <f t="shared" si="390"/>
        <v>*</v>
      </c>
      <c r="FH92" s="32" t="str">
        <f t="shared" si="391"/>
        <v>*</v>
      </c>
      <c r="FI92" s="33" t="str">
        <f t="shared" si="392"/>
        <v>*</v>
      </c>
      <c r="FJ92" s="32" t="str">
        <f t="shared" si="393"/>
        <v>*</v>
      </c>
      <c r="FK92" s="33" t="str">
        <f t="shared" si="394"/>
        <v>*</v>
      </c>
      <c r="FL92" s="21" t="str">
        <f t="shared" si="360"/>
        <v>*</v>
      </c>
      <c r="FM92" s="21" t="str">
        <f t="shared" si="361"/>
        <v>*</v>
      </c>
      <c r="FN92" s="32" t="str">
        <f t="shared" si="362"/>
        <v>*</v>
      </c>
      <c r="FO92" s="33" t="str">
        <f t="shared" si="363"/>
        <v>*</v>
      </c>
      <c r="FP92" s="32" t="str">
        <f t="shared" si="395"/>
        <v>*</v>
      </c>
      <c r="FQ92" s="33" t="str">
        <f t="shared" si="396"/>
        <v>*</v>
      </c>
      <c r="FR92" s="32" t="str">
        <f t="shared" si="364"/>
        <v>*</v>
      </c>
      <c r="FS92" s="33" t="str">
        <f t="shared" si="365"/>
        <v>*</v>
      </c>
      <c r="FT92" s="32" t="str">
        <f t="shared" si="366"/>
        <v>*</v>
      </c>
      <c r="FU92" s="33" t="str">
        <f t="shared" si="367"/>
        <v>*</v>
      </c>
      <c r="FV92" s="32" t="str">
        <f t="shared" si="397"/>
        <v>عشقی -</v>
      </c>
      <c r="FW92" s="33" t="str">
        <f t="shared" si="398"/>
        <v>*</v>
      </c>
      <c r="FX92" s="32" t="str">
        <f t="shared" si="368"/>
        <v>*</v>
      </c>
      <c r="FY92" s="33" t="str">
        <f t="shared" si="369"/>
        <v>*</v>
      </c>
      <c r="FZ92" s="32" t="str">
        <f t="shared" si="370"/>
        <v>*</v>
      </c>
      <c r="GA92" s="33" t="str">
        <f t="shared" si="371"/>
        <v>*</v>
      </c>
      <c r="GB92" s="32" t="str">
        <f t="shared" si="372"/>
        <v>*</v>
      </c>
      <c r="GC92" s="33" t="str">
        <f t="shared" si="373"/>
        <v>*</v>
      </c>
      <c r="GD92" s="21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335">
        <f t="shared" si="374"/>
        <v>16</v>
      </c>
      <c r="RE92" s="30" t="str">
        <f t="shared" si="407"/>
        <v>دوشنبه</v>
      </c>
      <c r="RF92" s="34" t="s">
        <v>33</v>
      </c>
      <c r="RG92" s="110" t="str">
        <f t="shared" si="399"/>
        <v>*******خ جعفري - *********</v>
      </c>
      <c r="RH92" s="111"/>
      <c r="RI92" s="756" t="str">
        <f t="shared" si="400"/>
        <v>*****************</v>
      </c>
      <c r="RJ92" s="757"/>
      <c r="RK92" s="29">
        <f t="shared" si="375"/>
        <v>16</v>
      </c>
      <c r="RL92" s="30" t="str">
        <f t="shared" si="408"/>
        <v>دوشنبه</v>
      </c>
      <c r="RM92" s="36" t="s">
        <v>29</v>
      </c>
      <c r="RN92" s="760" t="str">
        <f t="shared" si="401"/>
        <v>********عشقی -***</v>
      </c>
      <c r="RO92" s="761"/>
      <c r="RP92" s="758" t="str">
        <f t="shared" si="402"/>
        <v>************</v>
      </c>
      <c r="RQ92" s="759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</row>
    <row r="93" spans="1:566" s="2" customFormat="1" ht="72" customHeight="1" thickTop="1" thickBot="1">
      <c r="A93" s="358" t="s">
        <v>290</v>
      </c>
      <c r="B93" s="359" t="s">
        <v>305</v>
      </c>
      <c r="C93" s="360"/>
      <c r="D93" s="361"/>
      <c r="E93" s="309"/>
      <c r="F93" s="323" t="s">
        <v>106</v>
      </c>
      <c r="G93" s="324" t="s">
        <v>27</v>
      </c>
      <c r="H93" s="560" t="s">
        <v>202</v>
      </c>
      <c r="I93" s="561"/>
      <c r="J93" s="279" t="s">
        <v>355</v>
      </c>
      <c r="K93" s="568" t="s">
        <v>225</v>
      </c>
      <c r="L93" s="569"/>
      <c r="M93" s="275"/>
      <c r="N93" s="362" t="s">
        <v>198</v>
      </c>
      <c r="O93" s="275"/>
      <c r="P93" s="271"/>
      <c r="Q93" s="271"/>
      <c r="R93" s="276"/>
      <c r="S93" s="363" t="s">
        <v>193</v>
      </c>
      <c r="T93" s="268" t="s">
        <v>216</v>
      </c>
      <c r="U93" s="269" t="s">
        <v>365</v>
      </c>
      <c r="V93" s="270" t="s">
        <v>160</v>
      </c>
      <c r="W93" s="271"/>
      <c r="X93" s="265"/>
      <c r="Y93" s="424"/>
      <c r="Z93" s="264"/>
      <c r="AA93" s="265"/>
      <c r="AB93" s="266"/>
      <c r="AC93" s="333" t="s">
        <v>213</v>
      </c>
      <c r="AD93" s="635" t="str">
        <f>RG15</f>
        <v>******************داداشي-*************</v>
      </c>
      <c r="AE93" s="636"/>
      <c r="AF93" s="636"/>
      <c r="AG93" s="636"/>
      <c r="AH93" s="636"/>
      <c r="AI93" s="636"/>
      <c r="AJ93" s="636"/>
      <c r="AK93" s="636"/>
      <c r="AL93" s="636"/>
      <c r="AM93" s="636"/>
      <c r="AN93" s="636"/>
      <c r="AO93" s="636"/>
      <c r="AP93" s="636"/>
      <c r="AQ93" s="636"/>
      <c r="AR93" s="637"/>
      <c r="AS93" s="614" t="s">
        <v>222</v>
      </c>
      <c r="AT93" s="615"/>
      <c r="AU93" s="615"/>
      <c r="AV93" s="615"/>
      <c r="AW93" s="615"/>
      <c r="AX93" s="616"/>
      <c r="AY93" s="1"/>
      <c r="AZ93" s="1"/>
      <c r="BA93" s="1"/>
      <c r="BB93" s="29">
        <f t="shared" si="342"/>
        <v>17</v>
      </c>
      <c r="BC93" s="159" t="s">
        <v>42</v>
      </c>
      <c r="BD93" s="163" t="s">
        <v>32</v>
      </c>
      <c r="BE93" s="177" t="s">
        <v>32</v>
      </c>
      <c r="BF93" s="516" t="s">
        <v>32</v>
      </c>
      <c r="BG93" s="515" t="s">
        <v>32</v>
      </c>
      <c r="BH93" s="516" t="s">
        <v>32</v>
      </c>
      <c r="BI93" s="515" t="s">
        <v>32</v>
      </c>
      <c r="BJ93" s="516" t="s">
        <v>32</v>
      </c>
      <c r="BK93" s="515" t="s">
        <v>32</v>
      </c>
      <c r="BL93" s="516" t="s">
        <v>32</v>
      </c>
      <c r="BM93" s="515" t="s">
        <v>32</v>
      </c>
      <c r="BN93" s="516" t="s">
        <v>32</v>
      </c>
      <c r="BO93" s="515" t="s">
        <v>32</v>
      </c>
      <c r="BP93" s="516" t="s">
        <v>32</v>
      </c>
      <c r="BQ93" s="516" t="s">
        <v>32</v>
      </c>
      <c r="BR93" s="515" t="s">
        <v>32</v>
      </c>
      <c r="BS93" s="516" t="s">
        <v>32</v>
      </c>
      <c r="BT93" s="515" t="s">
        <v>32</v>
      </c>
      <c r="BU93" s="516" t="s">
        <v>32</v>
      </c>
      <c r="BV93" s="515" t="s">
        <v>32</v>
      </c>
      <c r="BW93" s="516" t="s">
        <v>32</v>
      </c>
      <c r="BX93" s="515" t="s">
        <v>32</v>
      </c>
      <c r="BY93" s="516" t="s">
        <v>32</v>
      </c>
      <c r="BZ93" s="515" t="s">
        <v>32</v>
      </c>
      <c r="CA93" s="516" t="s">
        <v>32</v>
      </c>
      <c r="CB93" s="515" t="s">
        <v>32</v>
      </c>
      <c r="CC93" s="516" t="s">
        <v>32</v>
      </c>
      <c r="CD93" s="515" t="s">
        <v>32</v>
      </c>
      <c r="CE93" s="516" t="s">
        <v>32</v>
      </c>
      <c r="CF93" s="515" t="s">
        <v>32</v>
      </c>
      <c r="CG93" s="516" t="s">
        <v>32</v>
      </c>
      <c r="CH93" s="515" t="s">
        <v>32</v>
      </c>
      <c r="CI93" s="516" t="s">
        <v>32</v>
      </c>
      <c r="CJ93" s="29">
        <f t="shared" si="376"/>
        <v>17</v>
      </c>
      <c r="CK93" s="159" t="s">
        <v>42</v>
      </c>
      <c r="CL93" s="400" t="s">
        <v>32</v>
      </c>
      <c r="CM93" s="422">
        <v>1</v>
      </c>
      <c r="CN93" s="400" t="s">
        <v>32</v>
      </c>
      <c r="CO93" s="401" t="s">
        <v>32</v>
      </c>
      <c r="CP93" s="400" t="s">
        <v>32</v>
      </c>
      <c r="CQ93" s="401" t="s">
        <v>32</v>
      </c>
      <c r="CR93" s="400" t="s">
        <v>32</v>
      </c>
      <c r="CS93" s="401" t="s">
        <v>32</v>
      </c>
      <c r="CT93" s="400" t="s">
        <v>32</v>
      </c>
      <c r="CU93" s="401" t="s">
        <v>32</v>
      </c>
      <c r="CV93" s="400" t="s">
        <v>32</v>
      </c>
      <c r="CW93" s="401" t="s">
        <v>32</v>
      </c>
      <c r="CX93" s="400" t="s">
        <v>32</v>
      </c>
      <c r="CY93" s="401" t="s">
        <v>32</v>
      </c>
      <c r="CZ93" s="400" t="s">
        <v>32</v>
      </c>
      <c r="DA93" s="401" t="s">
        <v>32</v>
      </c>
      <c r="DB93" s="400" t="s">
        <v>32</v>
      </c>
      <c r="DC93" s="401" t="s">
        <v>32</v>
      </c>
      <c r="DD93" s="421" t="s">
        <v>32</v>
      </c>
      <c r="DE93" s="401" t="s">
        <v>32</v>
      </c>
      <c r="DF93" s="400" t="s">
        <v>32</v>
      </c>
      <c r="DG93" s="401" t="s">
        <v>32</v>
      </c>
      <c r="DH93" s="400" t="s">
        <v>32</v>
      </c>
      <c r="DI93" s="401" t="s">
        <v>32</v>
      </c>
      <c r="DJ93" s="400" t="s">
        <v>32</v>
      </c>
      <c r="DK93" s="401" t="s">
        <v>32</v>
      </c>
      <c r="DL93" s="7"/>
      <c r="DM93" s="7"/>
      <c r="DN93" s="29">
        <f t="shared" si="343"/>
        <v>17</v>
      </c>
      <c r="DO93" s="30" t="str">
        <f t="shared" si="404"/>
        <v>سه شنبه</v>
      </c>
      <c r="DP93" s="32" t="str">
        <f t="shared" si="344"/>
        <v>*</v>
      </c>
      <c r="DQ93" s="33" t="str">
        <f t="shared" si="344"/>
        <v>*</v>
      </c>
      <c r="DR93" s="32" t="str">
        <f t="shared" si="345"/>
        <v>*</v>
      </c>
      <c r="DS93" s="33" t="str">
        <f t="shared" si="345"/>
        <v>*</v>
      </c>
      <c r="DT93" s="32" t="str">
        <f t="shared" si="377"/>
        <v>*</v>
      </c>
      <c r="DU93" s="33" t="str">
        <f t="shared" si="378"/>
        <v>*</v>
      </c>
      <c r="DV93" s="32" t="str">
        <f t="shared" si="346"/>
        <v>*</v>
      </c>
      <c r="DW93" s="33" t="str">
        <f t="shared" si="346"/>
        <v>*</v>
      </c>
      <c r="DX93" s="32" t="str">
        <f t="shared" si="347"/>
        <v>*</v>
      </c>
      <c r="DY93" s="33" t="str">
        <f t="shared" si="347"/>
        <v>*</v>
      </c>
      <c r="DZ93" s="32" t="str">
        <f t="shared" si="379"/>
        <v>*</v>
      </c>
      <c r="EA93" s="33" t="str">
        <f t="shared" si="380"/>
        <v>*</v>
      </c>
      <c r="EB93" s="32" t="str">
        <f t="shared" si="381"/>
        <v>*</v>
      </c>
      <c r="EC93" s="33" t="str">
        <f t="shared" si="382"/>
        <v>*</v>
      </c>
      <c r="ED93" s="22"/>
      <c r="EE93" s="22"/>
      <c r="EF93" s="29">
        <f t="shared" si="348"/>
        <v>17</v>
      </c>
      <c r="EG93" s="30" t="str">
        <f t="shared" si="405"/>
        <v>سه شنبه</v>
      </c>
      <c r="EH93" s="32" t="str">
        <f t="shared" si="383"/>
        <v>*</v>
      </c>
      <c r="EI93" s="33" t="str">
        <f t="shared" si="384"/>
        <v>*</v>
      </c>
      <c r="EJ93" s="32" t="str">
        <f t="shared" si="349"/>
        <v>*</v>
      </c>
      <c r="EK93" s="33" t="str">
        <f t="shared" si="349"/>
        <v>*</v>
      </c>
      <c r="EL93" s="32" t="str">
        <f t="shared" si="350"/>
        <v>*</v>
      </c>
      <c r="EM93" s="33" t="str">
        <f t="shared" si="350"/>
        <v>*</v>
      </c>
      <c r="EN93" s="32" t="str">
        <f t="shared" si="403"/>
        <v>*</v>
      </c>
      <c r="EO93" s="33" t="str">
        <f t="shared" si="351"/>
        <v>*</v>
      </c>
      <c r="EP93" s="32" t="str">
        <f t="shared" si="352"/>
        <v>*</v>
      </c>
      <c r="EQ93" s="33" t="str">
        <f t="shared" si="353"/>
        <v>*</v>
      </c>
      <c r="ER93" s="32" t="str">
        <f t="shared" si="354"/>
        <v>*</v>
      </c>
      <c r="ES93" s="33" t="str">
        <f t="shared" si="354"/>
        <v>*</v>
      </c>
      <c r="ET93" s="32" t="str">
        <f t="shared" si="355"/>
        <v>*</v>
      </c>
      <c r="EU93" s="33" t="str">
        <f t="shared" si="356"/>
        <v>*</v>
      </c>
      <c r="EV93" s="32" t="str">
        <f t="shared" si="385"/>
        <v>*</v>
      </c>
      <c r="EW93" s="33" t="str">
        <f t="shared" si="386"/>
        <v>*</v>
      </c>
      <c r="EX93" s="32" t="str">
        <f t="shared" si="357"/>
        <v>*</v>
      </c>
      <c r="EY93" s="33" t="str">
        <f t="shared" si="358"/>
        <v>*</v>
      </c>
      <c r="EZ93" s="21"/>
      <c r="FA93" s="21"/>
      <c r="FB93" s="29">
        <f t="shared" si="359"/>
        <v>17</v>
      </c>
      <c r="FC93" s="30" t="str">
        <f t="shared" si="406"/>
        <v>سه شنبه</v>
      </c>
      <c r="FD93" s="32" t="str">
        <f t="shared" si="387"/>
        <v>*</v>
      </c>
      <c r="FE93" s="33" t="str">
        <f t="shared" si="388"/>
        <v>آجعفری-</v>
      </c>
      <c r="FF93" s="32" t="str">
        <f t="shared" si="389"/>
        <v>*</v>
      </c>
      <c r="FG93" s="72" t="str">
        <f t="shared" si="390"/>
        <v>*</v>
      </c>
      <c r="FH93" s="32" t="str">
        <f t="shared" si="391"/>
        <v>*</v>
      </c>
      <c r="FI93" s="33" t="str">
        <f t="shared" si="392"/>
        <v>*</v>
      </c>
      <c r="FJ93" s="32" t="str">
        <f t="shared" si="393"/>
        <v>*</v>
      </c>
      <c r="FK93" s="33" t="str">
        <f t="shared" si="394"/>
        <v>*</v>
      </c>
      <c r="FL93" s="21" t="str">
        <f t="shared" si="360"/>
        <v>*</v>
      </c>
      <c r="FM93" s="21" t="str">
        <f t="shared" si="361"/>
        <v>*</v>
      </c>
      <c r="FN93" s="32" t="str">
        <f t="shared" si="362"/>
        <v>*</v>
      </c>
      <c r="FO93" s="33" t="str">
        <f t="shared" si="363"/>
        <v>*</v>
      </c>
      <c r="FP93" s="32" t="str">
        <f t="shared" si="395"/>
        <v>*</v>
      </c>
      <c r="FQ93" s="33" t="str">
        <f t="shared" si="396"/>
        <v>*</v>
      </c>
      <c r="FR93" s="32" t="str">
        <f t="shared" si="364"/>
        <v>*</v>
      </c>
      <c r="FS93" s="33" t="str">
        <f t="shared" si="365"/>
        <v>*</v>
      </c>
      <c r="FT93" s="32" t="str">
        <f t="shared" si="366"/>
        <v>*</v>
      </c>
      <c r="FU93" s="33" t="str">
        <f t="shared" si="367"/>
        <v>*</v>
      </c>
      <c r="FV93" s="32" t="str">
        <f t="shared" si="397"/>
        <v>*</v>
      </c>
      <c r="FW93" s="33" t="str">
        <f t="shared" si="398"/>
        <v>*</v>
      </c>
      <c r="FX93" s="32" t="str">
        <f t="shared" si="368"/>
        <v>*</v>
      </c>
      <c r="FY93" s="33" t="str">
        <f t="shared" si="369"/>
        <v>*</v>
      </c>
      <c r="FZ93" s="32" t="str">
        <f t="shared" si="370"/>
        <v>*</v>
      </c>
      <c r="GA93" s="33" t="str">
        <f t="shared" si="371"/>
        <v>*</v>
      </c>
      <c r="GB93" s="32" t="str">
        <f t="shared" si="372"/>
        <v>*</v>
      </c>
      <c r="GC93" s="33" t="str">
        <f t="shared" si="373"/>
        <v>*</v>
      </c>
      <c r="GD93" s="21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335">
        <f t="shared" si="374"/>
        <v>17</v>
      </c>
      <c r="RE93" s="30" t="str">
        <f t="shared" si="407"/>
        <v>سه شنبه</v>
      </c>
      <c r="RF93" s="34" t="s">
        <v>33</v>
      </c>
      <c r="RG93" s="110" t="str">
        <f t="shared" si="399"/>
        <v>*****************</v>
      </c>
      <c r="RH93" s="111"/>
      <c r="RI93" s="756" t="str">
        <f t="shared" si="400"/>
        <v>******آجعفری-**********</v>
      </c>
      <c r="RJ93" s="757"/>
      <c r="RK93" s="29">
        <f t="shared" si="375"/>
        <v>17</v>
      </c>
      <c r="RL93" s="30" t="str">
        <f t="shared" si="408"/>
        <v>سه شنبه</v>
      </c>
      <c r="RM93" s="36" t="s">
        <v>29</v>
      </c>
      <c r="RN93" s="760" t="str">
        <f t="shared" si="401"/>
        <v>************</v>
      </c>
      <c r="RO93" s="761"/>
      <c r="RP93" s="758" t="str">
        <f t="shared" si="402"/>
        <v>************</v>
      </c>
      <c r="RQ93" s="759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</row>
    <row r="94" spans="1:566" s="2" customFormat="1" ht="72" customHeight="1" thickTop="1" thickBot="1">
      <c r="A94" s="549" t="s">
        <v>291</v>
      </c>
      <c r="B94" s="551" t="s">
        <v>81</v>
      </c>
      <c r="C94" s="472" t="s">
        <v>342</v>
      </c>
      <c r="D94" s="473" t="s">
        <v>154</v>
      </c>
      <c r="E94" s="310"/>
      <c r="F94" s="325" t="s">
        <v>293</v>
      </c>
      <c r="G94" s="326" t="s">
        <v>27</v>
      </c>
      <c r="H94" s="568" t="s">
        <v>294</v>
      </c>
      <c r="I94" s="569"/>
      <c r="J94" s="496" t="s">
        <v>82</v>
      </c>
      <c r="K94" s="570" t="s">
        <v>225</v>
      </c>
      <c r="L94" s="571"/>
      <c r="M94" s="476"/>
      <c r="N94" s="366" t="s">
        <v>191</v>
      </c>
      <c r="O94" s="476"/>
      <c r="P94" s="366" t="s">
        <v>192</v>
      </c>
      <c r="Q94" s="477" t="s">
        <v>174</v>
      </c>
      <c r="R94" s="478"/>
      <c r="S94" s="267"/>
      <c r="T94" s="267"/>
      <c r="U94" s="483"/>
      <c r="V94" s="366" t="s">
        <v>131</v>
      </c>
      <c r="W94" s="272"/>
      <c r="X94" s="273"/>
      <c r="Y94" s="367" t="s">
        <v>199</v>
      </c>
      <c r="Z94" s="267" t="s">
        <v>184</v>
      </c>
      <c r="AA94" s="368"/>
      <c r="AB94" s="369"/>
      <c r="AC94" s="345" t="s">
        <v>214</v>
      </c>
      <c r="AD94" s="626" t="str">
        <f>RG87</f>
        <v>*******خ جعفري - *********</v>
      </c>
      <c r="AE94" s="626"/>
      <c r="AF94" s="626"/>
      <c r="AG94" s="626"/>
      <c r="AH94" s="626"/>
      <c r="AI94" s="626"/>
      <c r="AJ94" s="626"/>
      <c r="AK94" s="626"/>
      <c r="AL94" s="627"/>
      <c r="AM94" s="346" t="s">
        <v>211</v>
      </c>
      <c r="AN94" s="626" t="str">
        <f>RG123</f>
        <v>*******************</v>
      </c>
      <c r="AO94" s="626"/>
      <c r="AP94" s="626"/>
      <c r="AQ94" s="626"/>
      <c r="AR94" s="628"/>
      <c r="AS94" s="617"/>
      <c r="AT94" s="618"/>
      <c r="AU94" s="618"/>
      <c r="AV94" s="618"/>
      <c r="AW94" s="618"/>
      <c r="AX94" s="619"/>
      <c r="AY94" s="1"/>
      <c r="AZ94" s="1"/>
      <c r="BA94" s="1"/>
      <c r="BB94" s="29">
        <f t="shared" si="342"/>
        <v>18</v>
      </c>
      <c r="BC94" s="159" t="s">
        <v>43</v>
      </c>
      <c r="BD94" s="163" t="s">
        <v>32</v>
      </c>
      <c r="BE94" s="177" t="s">
        <v>32</v>
      </c>
      <c r="BF94" s="516" t="s">
        <v>32</v>
      </c>
      <c r="BG94" s="515" t="s">
        <v>32</v>
      </c>
      <c r="BH94" s="516" t="s">
        <v>32</v>
      </c>
      <c r="BI94" s="515" t="s">
        <v>32</v>
      </c>
      <c r="BJ94" s="516" t="s">
        <v>32</v>
      </c>
      <c r="BK94" s="515" t="s">
        <v>32</v>
      </c>
      <c r="BL94" s="516" t="s">
        <v>32</v>
      </c>
      <c r="BM94" s="515" t="s">
        <v>32</v>
      </c>
      <c r="BN94" s="516" t="s">
        <v>32</v>
      </c>
      <c r="BO94" s="515" t="s">
        <v>32</v>
      </c>
      <c r="BP94" s="516" t="s">
        <v>32</v>
      </c>
      <c r="BQ94" s="516" t="s">
        <v>32</v>
      </c>
      <c r="BR94" s="515" t="s">
        <v>32</v>
      </c>
      <c r="BS94" s="516" t="s">
        <v>32</v>
      </c>
      <c r="BT94" s="515" t="s">
        <v>32</v>
      </c>
      <c r="BU94" s="516" t="s">
        <v>32</v>
      </c>
      <c r="BV94" s="515" t="s">
        <v>32</v>
      </c>
      <c r="BW94" s="516" t="s">
        <v>32</v>
      </c>
      <c r="BX94" s="515" t="s">
        <v>32</v>
      </c>
      <c r="BY94" s="516" t="s">
        <v>32</v>
      </c>
      <c r="BZ94" s="515" t="s">
        <v>32</v>
      </c>
      <c r="CA94" s="516" t="s">
        <v>32</v>
      </c>
      <c r="CB94" s="515" t="s">
        <v>32</v>
      </c>
      <c r="CC94" s="516" t="s">
        <v>32</v>
      </c>
      <c r="CD94" s="515" t="s">
        <v>32</v>
      </c>
      <c r="CE94" s="516" t="s">
        <v>32</v>
      </c>
      <c r="CF94" s="515" t="s">
        <v>32</v>
      </c>
      <c r="CG94" s="516" t="s">
        <v>32</v>
      </c>
      <c r="CH94" s="515" t="s">
        <v>32</v>
      </c>
      <c r="CI94" s="516" t="s">
        <v>32</v>
      </c>
      <c r="CJ94" s="29">
        <f t="shared" si="376"/>
        <v>18</v>
      </c>
      <c r="CK94" s="159" t="s">
        <v>43</v>
      </c>
      <c r="CL94" s="400" t="s">
        <v>32</v>
      </c>
      <c r="CM94" s="544">
        <v>1</v>
      </c>
      <c r="CN94" s="400" t="s">
        <v>32</v>
      </c>
      <c r="CO94" s="401" t="s">
        <v>32</v>
      </c>
      <c r="CP94" s="400" t="s">
        <v>32</v>
      </c>
      <c r="CQ94" s="401" t="s">
        <v>32</v>
      </c>
      <c r="CR94" s="400" t="s">
        <v>32</v>
      </c>
      <c r="CS94" s="401" t="s">
        <v>32</v>
      </c>
      <c r="CT94" s="400" t="s">
        <v>32</v>
      </c>
      <c r="CU94" s="401" t="s">
        <v>32</v>
      </c>
      <c r="CV94" s="400" t="s">
        <v>32</v>
      </c>
      <c r="CW94" s="401" t="s">
        <v>32</v>
      </c>
      <c r="CX94" s="400" t="s">
        <v>32</v>
      </c>
      <c r="CY94" s="401" t="s">
        <v>32</v>
      </c>
      <c r="CZ94" s="400" t="s">
        <v>32</v>
      </c>
      <c r="DA94" s="401" t="s">
        <v>32</v>
      </c>
      <c r="DB94" s="400" t="s">
        <v>32</v>
      </c>
      <c r="DC94" s="401" t="s">
        <v>32</v>
      </c>
      <c r="DD94" s="421" t="s">
        <v>32</v>
      </c>
      <c r="DE94" s="401" t="s">
        <v>32</v>
      </c>
      <c r="DF94" s="400" t="s">
        <v>32</v>
      </c>
      <c r="DG94" s="401" t="s">
        <v>32</v>
      </c>
      <c r="DH94" s="400" t="s">
        <v>32</v>
      </c>
      <c r="DI94" s="401" t="s">
        <v>32</v>
      </c>
      <c r="DJ94" s="400" t="s">
        <v>32</v>
      </c>
      <c r="DK94" s="401" t="s">
        <v>32</v>
      </c>
      <c r="DL94" s="7"/>
      <c r="DM94" s="7"/>
      <c r="DN94" s="29">
        <f t="shared" si="343"/>
        <v>18</v>
      </c>
      <c r="DO94" s="30" t="str">
        <f t="shared" si="404"/>
        <v>چهارشنبه</v>
      </c>
      <c r="DP94" s="32" t="str">
        <f t="shared" si="344"/>
        <v>*</v>
      </c>
      <c r="DQ94" s="33" t="str">
        <f t="shared" si="344"/>
        <v>*</v>
      </c>
      <c r="DR94" s="32" t="str">
        <f t="shared" si="345"/>
        <v>*</v>
      </c>
      <c r="DS94" s="33" t="str">
        <f t="shared" si="345"/>
        <v>*</v>
      </c>
      <c r="DT94" s="32" t="str">
        <f t="shared" si="377"/>
        <v>*</v>
      </c>
      <c r="DU94" s="33" t="str">
        <f t="shared" si="378"/>
        <v>*</v>
      </c>
      <c r="DV94" s="32" t="str">
        <f t="shared" si="346"/>
        <v>*</v>
      </c>
      <c r="DW94" s="33" t="str">
        <f t="shared" si="346"/>
        <v>*</v>
      </c>
      <c r="DX94" s="32" t="str">
        <f t="shared" si="347"/>
        <v>*</v>
      </c>
      <c r="DY94" s="33" t="str">
        <f t="shared" si="347"/>
        <v>*</v>
      </c>
      <c r="DZ94" s="32" t="str">
        <f t="shared" si="379"/>
        <v>*</v>
      </c>
      <c r="EA94" s="33" t="str">
        <f t="shared" si="380"/>
        <v>*</v>
      </c>
      <c r="EB94" s="32" t="str">
        <f t="shared" si="381"/>
        <v>*</v>
      </c>
      <c r="EC94" s="33" t="str">
        <f t="shared" si="382"/>
        <v>*</v>
      </c>
      <c r="ED94" s="22"/>
      <c r="EE94" s="22"/>
      <c r="EF94" s="29">
        <f t="shared" si="348"/>
        <v>18</v>
      </c>
      <c r="EG94" s="30" t="str">
        <f t="shared" si="405"/>
        <v>چهارشنبه</v>
      </c>
      <c r="EH94" s="32" t="str">
        <f t="shared" si="383"/>
        <v>*</v>
      </c>
      <c r="EI94" s="33" t="str">
        <f t="shared" si="384"/>
        <v>*</v>
      </c>
      <c r="EJ94" s="32" t="str">
        <f t="shared" si="349"/>
        <v>*</v>
      </c>
      <c r="EK94" s="33" t="str">
        <f t="shared" si="349"/>
        <v>*</v>
      </c>
      <c r="EL94" s="32" t="str">
        <f t="shared" si="350"/>
        <v>*</v>
      </c>
      <c r="EM94" s="33" t="str">
        <f t="shared" si="350"/>
        <v>*</v>
      </c>
      <c r="EN94" s="32" t="str">
        <f t="shared" si="403"/>
        <v>*</v>
      </c>
      <c r="EO94" s="33" t="str">
        <f t="shared" si="351"/>
        <v>*</v>
      </c>
      <c r="EP94" s="32" t="str">
        <f t="shared" si="352"/>
        <v>*</v>
      </c>
      <c r="EQ94" s="33" t="str">
        <f t="shared" si="353"/>
        <v>*</v>
      </c>
      <c r="ER94" s="32" t="str">
        <f t="shared" si="354"/>
        <v>*</v>
      </c>
      <c r="ES94" s="33" t="str">
        <f t="shared" si="354"/>
        <v>*</v>
      </c>
      <c r="ET94" s="32" t="str">
        <f t="shared" si="355"/>
        <v>*</v>
      </c>
      <c r="EU94" s="33" t="str">
        <f t="shared" si="356"/>
        <v>*</v>
      </c>
      <c r="EV94" s="32" t="str">
        <f t="shared" si="385"/>
        <v>*</v>
      </c>
      <c r="EW94" s="33" t="str">
        <f t="shared" si="386"/>
        <v>*</v>
      </c>
      <c r="EX94" s="32" t="str">
        <f t="shared" si="357"/>
        <v>*</v>
      </c>
      <c r="EY94" s="33" t="str">
        <f t="shared" si="358"/>
        <v>*</v>
      </c>
      <c r="EZ94" s="21"/>
      <c r="FA94" s="21"/>
      <c r="FB94" s="29">
        <f t="shared" si="359"/>
        <v>18</v>
      </c>
      <c r="FC94" s="30" t="str">
        <f t="shared" si="406"/>
        <v>چهارشنبه</v>
      </c>
      <c r="FD94" s="32" t="str">
        <f t="shared" si="387"/>
        <v>*</v>
      </c>
      <c r="FE94" s="33" t="str">
        <f t="shared" si="388"/>
        <v>آجعفری-</v>
      </c>
      <c r="FF94" s="32" t="str">
        <f t="shared" si="389"/>
        <v>*</v>
      </c>
      <c r="FG94" s="72" t="str">
        <f t="shared" si="390"/>
        <v>*</v>
      </c>
      <c r="FH94" s="32" t="str">
        <f t="shared" si="391"/>
        <v>*</v>
      </c>
      <c r="FI94" s="33" t="str">
        <f t="shared" si="392"/>
        <v>*</v>
      </c>
      <c r="FJ94" s="32" t="str">
        <f t="shared" si="393"/>
        <v>*</v>
      </c>
      <c r="FK94" s="33" t="str">
        <f t="shared" si="394"/>
        <v>*</v>
      </c>
      <c r="FL94" s="21" t="str">
        <f t="shared" si="360"/>
        <v>*</v>
      </c>
      <c r="FM94" s="21" t="str">
        <f t="shared" si="361"/>
        <v>*</v>
      </c>
      <c r="FN94" s="32" t="str">
        <f t="shared" si="362"/>
        <v>*</v>
      </c>
      <c r="FO94" s="33" t="str">
        <f t="shared" si="363"/>
        <v>*</v>
      </c>
      <c r="FP94" s="32" t="str">
        <f t="shared" si="395"/>
        <v>*</v>
      </c>
      <c r="FQ94" s="33" t="str">
        <f t="shared" si="396"/>
        <v>*</v>
      </c>
      <c r="FR94" s="32" t="str">
        <f t="shared" si="364"/>
        <v>*</v>
      </c>
      <c r="FS94" s="33" t="str">
        <f t="shared" si="365"/>
        <v>*</v>
      </c>
      <c r="FT94" s="32" t="str">
        <f t="shared" si="366"/>
        <v>*</v>
      </c>
      <c r="FU94" s="33" t="str">
        <f t="shared" si="367"/>
        <v>*</v>
      </c>
      <c r="FV94" s="32" t="str">
        <f t="shared" si="397"/>
        <v>*</v>
      </c>
      <c r="FW94" s="33" t="str">
        <f t="shared" si="398"/>
        <v>*</v>
      </c>
      <c r="FX94" s="32" t="str">
        <f t="shared" si="368"/>
        <v>*</v>
      </c>
      <c r="FY94" s="33" t="str">
        <f t="shared" si="369"/>
        <v>*</v>
      </c>
      <c r="FZ94" s="32" t="str">
        <f t="shared" si="370"/>
        <v>*</v>
      </c>
      <c r="GA94" s="33" t="str">
        <f t="shared" si="371"/>
        <v>*</v>
      </c>
      <c r="GB94" s="32" t="str">
        <f t="shared" si="372"/>
        <v>*</v>
      </c>
      <c r="GC94" s="33" t="str">
        <f t="shared" si="373"/>
        <v>*</v>
      </c>
      <c r="GD94" s="21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335">
        <f t="shared" si="374"/>
        <v>18</v>
      </c>
      <c r="RE94" s="30" t="str">
        <f t="shared" si="407"/>
        <v>چهارشنبه</v>
      </c>
      <c r="RF94" s="34" t="s">
        <v>33</v>
      </c>
      <c r="RG94" s="110" t="str">
        <f t="shared" si="399"/>
        <v>*****************</v>
      </c>
      <c r="RH94" s="111"/>
      <c r="RI94" s="756" t="str">
        <f t="shared" si="400"/>
        <v>******آجعفری-**********</v>
      </c>
      <c r="RJ94" s="757"/>
      <c r="RK94" s="29">
        <f t="shared" si="375"/>
        <v>18</v>
      </c>
      <c r="RL94" s="30" t="str">
        <f t="shared" si="408"/>
        <v>چهارشنبه</v>
      </c>
      <c r="RM94" s="36" t="s">
        <v>29</v>
      </c>
      <c r="RN94" s="760" t="str">
        <f t="shared" si="401"/>
        <v>************</v>
      </c>
      <c r="RO94" s="761"/>
      <c r="RP94" s="758" t="str">
        <f t="shared" si="402"/>
        <v>************</v>
      </c>
      <c r="RQ94" s="759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</row>
    <row r="95" spans="1:566" s="2" customFormat="1" ht="72" customHeight="1" thickTop="1" thickBot="1">
      <c r="A95" s="370" t="s">
        <v>289</v>
      </c>
      <c r="B95" s="280" t="s">
        <v>231</v>
      </c>
      <c r="C95" s="316" t="s">
        <v>286</v>
      </c>
      <c r="D95" s="317" t="s">
        <v>229</v>
      </c>
      <c r="E95" s="311"/>
      <c r="F95" s="327" t="s">
        <v>103</v>
      </c>
      <c r="G95" s="328" t="s">
        <v>28</v>
      </c>
      <c r="H95" s="562" t="s">
        <v>292</v>
      </c>
      <c r="I95" s="563"/>
      <c r="J95" s="307" t="s">
        <v>47</v>
      </c>
      <c r="K95" s="566" t="s">
        <v>296</v>
      </c>
      <c r="L95" s="567"/>
      <c r="M95" s="282" t="s">
        <v>374</v>
      </c>
      <c r="N95" s="371" t="s">
        <v>201</v>
      </c>
      <c r="O95" s="283" t="s">
        <v>70</v>
      </c>
      <c r="P95" s="281"/>
      <c r="Q95" s="284"/>
      <c r="R95" s="285"/>
      <c r="S95" s="372" t="s">
        <v>193</v>
      </c>
      <c r="T95" s="286" t="s">
        <v>153</v>
      </c>
      <c r="U95" s="287" t="s">
        <v>284</v>
      </c>
      <c r="V95" s="288" t="s">
        <v>341</v>
      </c>
      <c r="W95" s="281" t="s">
        <v>141</v>
      </c>
      <c r="X95" s="281" t="s">
        <v>349</v>
      </c>
      <c r="Y95" s="281" t="s">
        <v>149</v>
      </c>
      <c r="Z95" s="281" t="s">
        <v>368</v>
      </c>
      <c r="AA95" s="294"/>
      <c r="AB95" s="295"/>
      <c r="AC95" s="347" t="s">
        <v>212</v>
      </c>
      <c r="AD95" s="632" t="str">
        <f>RJ51</f>
        <v>*****************************کاظمی - **********منفرد-***********حیدری-****</v>
      </c>
      <c r="AE95" s="633"/>
      <c r="AF95" s="633"/>
      <c r="AG95" s="633"/>
      <c r="AH95" s="633"/>
      <c r="AI95" s="633"/>
      <c r="AJ95" s="633"/>
      <c r="AK95" s="633"/>
      <c r="AL95" s="633"/>
      <c r="AM95" s="633"/>
      <c r="AN95" s="633"/>
      <c r="AO95" s="633"/>
      <c r="AP95" s="633"/>
      <c r="AQ95" s="633"/>
      <c r="AR95" s="634"/>
      <c r="AS95" s="617"/>
      <c r="AT95" s="618"/>
      <c r="AU95" s="618"/>
      <c r="AV95" s="618"/>
      <c r="AW95" s="618"/>
      <c r="AX95" s="619"/>
      <c r="AY95" s="1"/>
      <c r="AZ95" s="1"/>
      <c r="BA95" s="1"/>
      <c r="BB95" s="29">
        <f t="shared" si="342"/>
        <v>19</v>
      </c>
      <c r="BC95" s="159" t="s">
        <v>226</v>
      </c>
      <c r="BD95" s="163" t="s">
        <v>32</v>
      </c>
      <c r="BE95" s="177" t="s">
        <v>32</v>
      </c>
      <c r="BF95" s="516" t="s">
        <v>32</v>
      </c>
      <c r="BG95" s="515" t="s">
        <v>32</v>
      </c>
      <c r="BH95" s="516" t="s">
        <v>32</v>
      </c>
      <c r="BI95" s="515" t="s">
        <v>32</v>
      </c>
      <c r="BJ95" s="516" t="s">
        <v>32</v>
      </c>
      <c r="BK95" s="515" t="s">
        <v>32</v>
      </c>
      <c r="BL95" s="516" t="s">
        <v>32</v>
      </c>
      <c r="BM95" s="515" t="s">
        <v>32</v>
      </c>
      <c r="BN95" s="516" t="s">
        <v>32</v>
      </c>
      <c r="BO95" s="515" t="s">
        <v>32</v>
      </c>
      <c r="BP95" s="516" t="s">
        <v>32</v>
      </c>
      <c r="BQ95" s="516" t="s">
        <v>32</v>
      </c>
      <c r="BR95" s="515">
        <v>1</v>
      </c>
      <c r="BS95" s="516" t="s">
        <v>32</v>
      </c>
      <c r="BT95" s="515" t="s">
        <v>32</v>
      </c>
      <c r="BU95" s="516" t="s">
        <v>32</v>
      </c>
      <c r="BV95" s="515" t="s">
        <v>32</v>
      </c>
      <c r="BW95" s="516" t="s">
        <v>32</v>
      </c>
      <c r="BX95" s="515" t="s">
        <v>32</v>
      </c>
      <c r="BY95" s="516" t="s">
        <v>32</v>
      </c>
      <c r="BZ95" s="515" t="s">
        <v>32</v>
      </c>
      <c r="CA95" s="516" t="s">
        <v>32</v>
      </c>
      <c r="CB95" s="515" t="s">
        <v>32</v>
      </c>
      <c r="CC95" s="516" t="s">
        <v>32</v>
      </c>
      <c r="CD95" s="515" t="s">
        <v>32</v>
      </c>
      <c r="CE95" s="516" t="s">
        <v>32</v>
      </c>
      <c r="CF95" s="515" t="s">
        <v>32</v>
      </c>
      <c r="CG95" s="516" t="s">
        <v>32</v>
      </c>
      <c r="CH95" s="515" t="s">
        <v>32</v>
      </c>
      <c r="CI95" s="516" t="s">
        <v>32</v>
      </c>
      <c r="CJ95" s="29">
        <f t="shared" si="376"/>
        <v>19</v>
      </c>
      <c r="CK95" s="159" t="s">
        <v>226</v>
      </c>
      <c r="CL95" s="400" t="s">
        <v>32</v>
      </c>
      <c r="CM95" s="422" t="s">
        <v>32</v>
      </c>
      <c r="CN95" s="400" t="s">
        <v>32</v>
      </c>
      <c r="CO95" s="401" t="s">
        <v>32</v>
      </c>
      <c r="CP95" s="400" t="s">
        <v>32</v>
      </c>
      <c r="CQ95" s="401" t="s">
        <v>32</v>
      </c>
      <c r="CR95" s="400" t="s">
        <v>32</v>
      </c>
      <c r="CS95" s="401" t="s">
        <v>32</v>
      </c>
      <c r="CT95" s="400" t="s">
        <v>32</v>
      </c>
      <c r="CU95" s="401" t="s">
        <v>32</v>
      </c>
      <c r="CV95" s="400" t="s">
        <v>32</v>
      </c>
      <c r="CW95" s="401" t="s">
        <v>32</v>
      </c>
      <c r="CX95" s="400" t="s">
        <v>32</v>
      </c>
      <c r="CY95" s="401" t="s">
        <v>32</v>
      </c>
      <c r="CZ95" s="400" t="s">
        <v>32</v>
      </c>
      <c r="DA95" s="401" t="s">
        <v>32</v>
      </c>
      <c r="DB95" s="400" t="s">
        <v>32</v>
      </c>
      <c r="DC95" s="401" t="s">
        <v>32</v>
      </c>
      <c r="DD95" s="421" t="s">
        <v>32</v>
      </c>
      <c r="DE95" s="401" t="s">
        <v>32</v>
      </c>
      <c r="DF95" s="400" t="s">
        <v>32</v>
      </c>
      <c r="DG95" s="401" t="s">
        <v>32</v>
      </c>
      <c r="DH95" s="400" t="s">
        <v>32</v>
      </c>
      <c r="DI95" s="401" t="s">
        <v>32</v>
      </c>
      <c r="DJ95" s="400" t="s">
        <v>32</v>
      </c>
      <c r="DK95" s="401" t="s">
        <v>32</v>
      </c>
      <c r="DL95" s="7"/>
      <c r="DM95" s="7"/>
      <c r="DN95" s="29">
        <f t="shared" si="343"/>
        <v>19</v>
      </c>
      <c r="DO95" s="30" t="str">
        <f t="shared" si="404"/>
        <v>پنجشنبه</v>
      </c>
      <c r="DP95" s="32" t="str">
        <f t="shared" si="344"/>
        <v>*</v>
      </c>
      <c r="DQ95" s="33" t="str">
        <f t="shared" si="344"/>
        <v>*</v>
      </c>
      <c r="DR95" s="32" t="str">
        <f t="shared" si="345"/>
        <v>*</v>
      </c>
      <c r="DS95" s="33" t="str">
        <f t="shared" si="345"/>
        <v>*</v>
      </c>
      <c r="DT95" s="32" t="str">
        <f t="shared" si="377"/>
        <v>*</v>
      </c>
      <c r="DU95" s="33" t="str">
        <f t="shared" si="378"/>
        <v>*</v>
      </c>
      <c r="DV95" s="32" t="str">
        <f t="shared" si="346"/>
        <v>*</v>
      </c>
      <c r="DW95" s="33" t="str">
        <f t="shared" si="346"/>
        <v>*</v>
      </c>
      <c r="DX95" s="32" t="str">
        <f t="shared" si="347"/>
        <v>*</v>
      </c>
      <c r="DY95" s="33" t="str">
        <f t="shared" si="347"/>
        <v>*</v>
      </c>
      <c r="DZ95" s="32" t="str">
        <f t="shared" si="379"/>
        <v>*</v>
      </c>
      <c r="EA95" s="33" t="str">
        <f t="shared" si="380"/>
        <v>*</v>
      </c>
      <c r="EB95" s="32" t="str">
        <f t="shared" si="381"/>
        <v>*</v>
      </c>
      <c r="EC95" s="33" t="str">
        <f t="shared" si="382"/>
        <v>*</v>
      </c>
      <c r="ED95" s="22"/>
      <c r="EE95" s="22"/>
      <c r="EF95" s="29">
        <f t="shared" si="348"/>
        <v>19</v>
      </c>
      <c r="EG95" s="30" t="str">
        <f t="shared" si="405"/>
        <v>پنجشنبه</v>
      </c>
      <c r="EH95" s="32" t="str">
        <f t="shared" si="383"/>
        <v xml:space="preserve">خ جعفري - </v>
      </c>
      <c r="EI95" s="33" t="str">
        <f t="shared" si="384"/>
        <v>*</v>
      </c>
      <c r="EJ95" s="32" t="str">
        <f t="shared" si="349"/>
        <v>*</v>
      </c>
      <c r="EK95" s="33" t="str">
        <f t="shared" si="349"/>
        <v>*</v>
      </c>
      <c r="EL95" s="32" t="str">
        <f t="shared" si="350"/>
        <v>*</v>
      </c>
      <c r="EM95" s="33" t="str">
        <f t="shared" si="350"/>
        <v>*</v>
      </c>
      <c r="EN95" s="32" t="str">
        <f t="shared" si="403"/>
        <v>*</v>
      </c>
      <c r="EO95" s="33" t="str">
        <f t="shared" si="351"/>
        <v>*</v>
      </c>
      <c r="EP95" s="32" t="str">
        <f t="shared" si="352"/>
        <v>*</v>
      </c>
      <c r="EQ95" s="33" t="str">
        <f t="shared" si="353"/>
        <v>*</v>
      </c>
      <c r="ER95" s="32" t="str">
        <f t="shared" si="354"/>
        <v>*</v>
      </c>
      <c r="ES95" s="33" t="str">
        <f t="shared" si="354"/>
        <v>*</v>
      </c>
      <c r="ET95" s="32" t="str">
        <f t="shared" si="355"/>
        <v>*</v>
      </c>
      <c r="EU95" s="33" t="str">
        <f t="shared" si="356"/>
        <v>*</v>
      </c>
      <c r="EV95" s="32" t="str">
        <f t="shared" si="385"/>
        <v>*</v>
      </c>
      <c r="EW95" s="33" t="str">
        <f t="shared" si="386"/>
        <v>*</v>
      </c>
      <c r="EX95" s="32" t="str">
        <f t="shared" si="357"/>
        <v>*</v>
      </c>
      <c r="EY95" s="33" t="str">
        <f t="shared" si="358"/>
        <v>*</v>
      </c>
      <c r="EZ95" s="21"/>
      <c r="FA95" s="21"/>
      <c r="FB95" s="29">
        <f t="shared" si="359"/>
        <v>19</v>
      </c>
      <c r="FC95" s="30" t="str">
        <f t="shared" si="406"/>
        <v>پنجشنبه</v>
      </c>
      <c r="FD95" s="32" t="str">
        <f t="shared" si="387"/>
        <v>*</v>
      </c>
      <c r="FE95" s="33" t="str">
        <f t="shared" si="388"/>
        <v>*</v>
      </c>
      <c r="FF95" s="32" t="str">
        <f t="shared" si="389"/>
        <v>*</v>
      </c>
      <c r="FG95" s="72" t="str">
        <f t="shared" si="390"/>
        <v>*</v>
      </c>
      <c r="FH95" s="32" t="str">
        <f t="shared" si="391"/>
        <v>*</v>
      </c>
      <c r="FI95" s="33" t="str">
        <f t="shared" si="392"/>
        <v>*</v>
      </c>
      <c r="FJ95" s="32" t="str">
        <f t="shared" si="393"/>
        <v>*</v>
      </c>
      <c r="FK95" s="33" t="str">
        <f t="shared" si="394"/>
        <v>*</v>
      </c>
      <c r="FL95" s="21" t="str">
        <f t="shared" si="360"/>
        <v>*</v>
      </c>
      <c r="FM95" s="21" t="str">
        <f t="shared" si="361"/>
        <v>*</v>
      </c>
      <c r="FN95" s="32" t="str">
        <f t="shared" si="362"/>
        <v>*</v>
      </c>
      <c r="FO95" s="33" t="str">
        <f t="shared" si="363"/>
        <v>*</v>
      </c>
      <c r="FP95" s="32" t="str">
        <f t="shared" si="395"/>
        <v>*</v>
      </c>
      <c r="FQ95" s="33" t="str">
        <f t="shared" si="396"/>
        <v>*</v>
      </c>
      <c r="FR95" s="32" t="str">
        <f t="shared" si="364"/>
        <v>*</v>
      </c>
      <c r="FS95" s="33" t="str">
        <f t="shared" si="365"/>
        <v>*</v>
      </c>
      <c r="FT95" s="32" t="str">
        <f t="shared" si="366"/>
        <v>*</v>
      </c>
      <c r="FU95" s="33" t="str">
        <f t="shared" si="367"/>
        <v>*</v>
      </c>
      <c r="FV95" s="32" t="str">
        <f t="shared" si="397"/>
        <v>*</v>
      </c>
      <c r="FW95" s="33" t="str">
        <f t="shared" si="398"/>
        <v>*</v>
      </c>
      <c r="FX95" s="32" t="str">
        <f t="shared" si="368"/>
        <v>*</v>
      </c>
      <c r="FY95" s="33" t="str">
        <f t="shared" si="369"/>
        <v>*</v>
      </c>
      <c r="FZ95" s="32" t="str">
        <f t="shared" si="370"/>
        <v>*</v>
      </c>
      <c r="GA95" s="33" t="str">
        <f t="shared" si="371"/>
        <v>*</v>
      </c>
      <c r="GB95" s="32" t="str">
        <f t="shared" si="372"/>
        <v>*</v>
      </c>
      <c r="GC95" s="33" t="str">
        <f t="shared" si="373"/>
        <v>*</v>
      </c>
      <c r="GD95" s="21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335">
        <f t="shared" si="374"/>
        <v>19</v>
      </c>
      <c r="RE95" s="30" t="str">
        <f t="shared" si="407"/>
        <v>پنجشنبه</v>
      </c>
      <c r="RF95" s="34" t="s">
        <v>33</v>
      </c>
      <c r="RG95" s="110" t="str">
        <f t="shared" si="399"/>
        <v>*******خ جعفري - *********</v>
      </c>
      <c r="RH95" s="111"/>
      <c r="RI95" s="756" t="str">
        <f t="shared" si="400"/>
        <v>*****************</v>
      </c>
      <c r="RJ95" s="757"/>
      <c r="RK95" s="29">
        <f t="shared" si="375"/>
        <v>19</v>
      </c>
      <c r="RL95" s="30" t="str">
        <f t="shared" si="408"/>
        <v>پنجشنبه</v>
      </c>
      <c r="RM95" s="36" t="s">
        <v>29</v>
      </c>
      <c r="RN95" s="760" t="str">
        <f t="shared" si="401"/>
        <v>************</v>
      </c>
      <c r="RO95" s="761"/>
      <c r="RP95" s="758" t="str">
        <f t="shared" si="402"/>
        <v>************</v>
      </c>
      <c r="RQ95" s="759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</row>
    <row r="96" spans="1:566" s="2" customFormat="1" ht="72" customHeight="1" thickTop="1" thickBot="1">
      <c r="A96" s="373" t="s">
        <v>290</v>
      </c>
      <c r="B96" s="374" t="s">
        <v>305</v>
      </c>
      <c r="C96" s="375"/>
      <c r="D96" s="376"/>
      <c r="E96" s="312"/>
      <c r="F96" s="329" t="s">
        <v>106</v>
      </c>
      <c r="G96" s="330" t="s">
        <v>28</v>
      </c>
      <c r="H96" s="562" t="s">
        <v>202</v>
      </c>
      <c r="I96" s="563"/>
      <c r="J96" s="307"/>
      <c r="K96" s="566" t="s">
        <v>225</v>
      </c>
      <c r="L96" s="567"/>
      <c r="M96" s="303"/>
      <c r="N96" s="377" t="s">
        <v>198</v>
      </c>
      <c r="O96" s="303"/>
      <c r="P96" s="292"/>
      <c r="Q96" s="292"/>
      <c r="R96" s="304"/>
      <c r="S96" s="378" t="s">
        <v>193</v>
      </c>
      <c r="T96" s="289" t="s">
        <v>135</v>
      </c>
      <c r="U96" s="290"/>
      <c r="V96" s="291"/>
      <c r="W96" s="292"/>
      <c r="X96" s="297"/>
      <c r="Y96" s="297"/>
      <c r="Z96" s="296"/>
      <c r="AA96" s="297"/>
      <c r="AB96" s="298"/>
      <c r="AC96" s="334" t="s">
        <v>213</v>
      </c>
      <c r="AD96" s="629" t="str">
        <f>RJ15</f>
        <v>********************************</v>
      </c>
      <c r="AE96" s="630"/>
      <c r="AF96" s="630"/>
      <c r="AG96" s="630"/>
      <c r="AH96" s="630"/>
      <c r="AI96" s="630"/>
      <c r="AJ96" s="630"/>
      <c r="AK96" s="630"/>
      <c r="AL96" s="630"/>
      <c r="AM96" s="630"/>
      <c r="AN96" s="630"/>
      <c r="AO96" s="630"/>
      <c r="AP96" s="630"/>
      <c r="AQ96" s="630"/>
      <c r="AR96" s="631"/>
      <c r="AS96" s="617"/>
      <c r="AT96" s="618"/>
      <c r="AU96" s="618"/>
      <c r="AV96" s="618"/>
      <c r="AW96" s="618"/>
      <c r="AX96" s="619"/>
      <c r="AY96" s="1"/>
      <c r="AZ96" s="1"/>
      <c r="BA96" s="1"/>
      <c r="BB96" s="29">
        <f t="shared" si="342"/>
        <v>20</v>
      </c>
      <c r="BC96" s="159" t="s">
        <v>38</v>
      </c>
      <c r="BD96" s="163" t="s">
        <v>32</v>
      </c>
      <c r="BE96" s="177" t="s">
        <v>32</v>
      </c>
      <c r="BF96" s="516" t="s">
        <v>32</v>
      </c>
      <c r="BG96" s="515" t="s">
        <v>32</v>
      </c>
      <c r="BH96" s="516" t="s">
        <v>32</v>
      </c>
      <c r="BI96" s="515" t="s">
        <v>32</v>
      </c>
      <c r="BJ96" s="516" t="s">
        <v>32</v>
      </c>
      <c r="BK96" s="515" t="s">
        <v>32</v>
      </c>
      <c r="BL96" s="516" t="s">
        <v>32</v>
      </c>
      <c r="BM96" s="515" t="s">
        <v>32</v>
      </c>
      <c r="BN96" s="516" t="s">
        <v>32</v>
      </c>
      <c r="BO96" s="515" t="s">
        <v>32</v>
      </c>
      <c r="BP96" s="516" t="s">
        <v>32</v>
      </c>
      <c r="BQ96" s="516" t="s">
        <v>32</v>
      </c>
      <c r="BR96" s="515">
        <v>1</v>
      </c>
      <c r="BS96" s="516" t="s">
        <v>32</v>
      </c>
      <c r="BT96" s="515" t="s">
        <v>32</v>
      </c>
      <c r="BU96" s="516" t="s">
        <v>32</v>
      </c>
      <c r="BV96" s="515" t="s">
        <v>32</v>
      </c>
      <c r="BW96" s="516" t="s">
        <v>32</v>
      </c>
      <c r="BX96" s="515" t="s">
        <v>32</v>
      </c>
      <c r="BY96" s="516" t="s">
        <v>32</v>
      </c>
      <c r="BZ96" s="515" t="s">
        <v>32</v>
      </c>
      <c r="CA96" s="516" t="s">
        <v>32</v>
      </c>
      <c r="CB96" s="515" t="s">
        <v>32</v>
      </c>
      <c r="CC96" s="516" t="s">
        <v>32</v>
      </c>
      <c r="CD96" s="515" t="s">
        <v>32</v>
      </c>
      <c r="CE96" s="516" t="s">
        <v>32</v>
      </c>
      <c r="CF96" s="515" t="s">
        <v>32</v>
      </c>
      <c r="CG96" s="516" t="s">
        <v>32</v>
      </c>
      <c r="CH96" s="515" t="s">
        <v>32</v>
      </c>
      <c r="CI96" s="516" t="s">
        <v>32</v>
      </c>
      <c r="CJ96" s="29">
        <f t="shared" si="376"/>
        <v>20</v>
      </c>
      <c r="CK96" s="159" t="s">
        <v>38</v>
      </c>
      <c r="CL96" s="400" t="s">
        <v>32</v>
      </c>
      <c r="CM96" s="422" t="s">
        <v>32</v>
      </c>
      <c r="CN96" s="400" t="s">
        <v>32</v>
      </c>
      <c r="CO96" s="401" t="s">
        <v>32</v>
      </c>
      <c r="CP96" s="400" t="s">
        <v>32</v>
      </c>
      <c r="CQ96" s="401" t="s">
        <v>32</v>
      </c>
      <c r="CR96" s="400" t="s">
        <v>32</v>
      </c>
      <c r="CS96" s="401" t="s">
        <v>32</v>
      </c>
      <c r="CT96" s="400" t="s">
        <v>32</v>
      </c>
      <c r="CU96" s="401" t="s">
        <v>32</v>
      </c>
      <c r="CV96" s="400" t="s">
        <v>32</v>
      </c>
      <c r="CW96" s="401" t="s">
        <v>32</v>
      </c>
      <c r="CX96" s="400" t="s">
        <v>32</v>
      </c>
      <c r="CY96" s="401" t="s">
        <v>32</v>
      </c>
      <c r="CZ96" s="400" t="s">
        <v>32</v>
      </c>
      <c r="DA96" s="401" t="s">
        <v>32</v>
      </c>
      <c r="DB96" s="400" t="s">
        <v>32</v>
      </c>
      <c r="DC96" s="401" t="s">
        <v>32</v>
      </c>
      <c r="DD96" s="421" t="s">
        <v>32</v>
      </c>
      <c r="DE96" s="401" t="s">
        <v>32</v>
      </c>
      <c r="DF96" s="400" t="s">
        <v>32</v>
      </c>
      <c r="DG96" s="401" t="s">
        <v>32</v>
      </c>
      <c r="DH96" s="400" t="s">
        <v>32</v>
      </c>
      <c r="DI96" s="401" t="s">
        <v>32</v>
      </c>
      <c r="DJ96" s="400" t="s">
        <v>32</v>
      </c>
      <c r="DK96" s="401" t="s">
        <v>32</v>
      </c>
      <c r="DL96" s="7"/>
      <c r="DM96" s="7"/>
      <c r="DN96" s="29">
        <f t="shared" si="343"/>
        <v>20</v>
      </c>
      <c r="DO96" s="30" t="str">
        <f t="shared" si="404"/>
        <v>جمعه</v>
      </c>
      <c r="DP96" s="32" t="str">
        <f t="shared" si="344"/>
        <v>*</v>
      </c>
      <c r="DQ96" s="33" t="str">
        <f t="shared" si="344"/>
        <v>*</v>
      </c>
      <c r="DR96" s="32" t="str">
        <f t="shared" si="345"/>
        <v>*</v>
      </c>
      <c r="DS96" s="33" t="str">
        <f t="shared" si="345"/>
        <v>*</v>
      </c>
      <c r="DT96" s="32" t="str">
        <f t="shared" si="377"/>
        <v>*</v>
      </c>
      <c r="DU96" s="33" t="str">
        <f t="shared" si="378"/>
        <v>*</v>
      </c>
      <c r="DV96" s="32" t="str">
        <f t="shared" si="346"/>
        <v>*</v>
      </c>
      <c r="DW96" s="33" t="str">
        <f t="shared" si="346"/>
        <v>*</v>
      </c>
      <c r="DX96" s="32" t="str">
        <f t="shared" si="347"/>
        <v>*</v>
      </c>
      <c r="DY96" s="33" t="str">
        <f t="shared" si="347"/>
        <v>*</v>
      </c>
      <c r="DZ96" s="32" t="str">
        <f t="shared" si="379"/>
        <v>*</v>
      </c>
      <c r="EA96" s="33" t="str">
        <f t="shared" si="380"/>
        <v>*</v>
      </c>
      <c r="EB96" s="32" t="str">
        <f t="shared" si="381"/>
        <v>*</v>
      </c>
      <c r="EC96" s="33" t="str">
        <f t="shared" si="382"/>
        <v>*</v>
      </c>
      <c r="ED96" s="22"/>
      <c r="EE96" s="22"/>
      <c r="EF96" s="29">
        <f t="shared" si="348"/>
        <v>20</v>
      </c>
      <c r="EG96" s="30" t="str">
        <f t="shared" si="405"/>
        <v>جمعه</v>
      </c>
      <c r="EH96" s="32" t="str">
        <f t="shared" si="383"/>
        <v xml:space="preserve">خ جعفري - </v>
      </c>
      <c r="EI96" s="33" t="str">
        <f t="shared" si="384"/>
        <v>*</v>
      </c>
      <c r="EJ96" s="32" t="str">
        <f t="shared" si="349"/>
        <v>*</v>
      </c>
      <c r="EK96" s="33" t="str">
        <f t="shared" si="349"/>
        <v>*</v>
      </c>
      <c r="EL96" s="32" t="str">
        <f t="shared" si="350"/>
        <v>*</v>
      </c>
      <c r="EM96" s="33" t="str">
        <f t="shared" si="350"/>
        <v>*</v>
      </c>
      <c r="EN96" s="32" t="str">
        <f t="shared" si="403"/>
        <v>*</v>
      </c>
      <c r="EO96" s="33" t="str">
        <f t="shared" si="351"/>
        <v>*</v>
      </c>
      <c r="EP96" s="32" t="str">
        <f t="shared" si="352"/>
        <v>*</v>
      </c>
      <c r="EQ96" s="33" t="str">
        <f t="shared" si="353"/>
        <v>*</v>
      </c>
      <c r="ER96" s="32" t="str">
        <f t="shared" si="354"/>
        <v>*</v>
      </c>
      <c r="ES96" s="33" t="str">
        <f t="shared" si="354"/>
        <v>*</v>
      </c>
      <c r="ET96" s="32" t="str">
        <f t="shared" si="355"/>
        <v>*</v>
      </c>
      <c r="EU96" s="33" t="str">
        <f t="shared" si="356"/>
        <v>*</v>
      </c>
      <c r="EV96" s="32" t="str">
        <f t="shared" si="385"/>
        <v>*</v>
      </c>
      <c r="EW96" s="33" t="str">
        <f t="shared" si="386"/>
        <v>*</v>
      </c>
      <c r="EX96" s="32" t="str">
        <f t="shared" si="357"/>
        <v>*</v>
      </c>
      <c r="EY96" s="33" t="str">
        <f t="shared" si="358"/>
        <v>*</v>
      </c>
      <c r="EZ96" s="21"/>
      <c r="FA96" s="21"/>
      <c r="FB96" s="29">
        <f t="shared" si="359"/>
        <v>20</v>
      </c>
      <c r="FC96" s="30" t="str">
        <f t="shared" si="406"/>
        <v>جمعه</v>
      </c>
      <c r="FD96" s="32" t="str">
        <f t="shared" si="387"/>
        <v>*</v>
      </c>
      <c r="FE96" s="33" t="str">
        <f t="shared" si="388"/>
        <v>*</v>
      </c>
      <c r="FF96" s="32" t="str">
        <f t="shared" si="389"/>
        <v>*</v>
      </c>
      <c r="FG96" s="72" t="str">
        <f t="shared" si="390"/>
        <v>*</v>
      </c>
      <c r="FH96" s="32" t="str">
        <f t="shared" si="391"/>
        <v>*</v>
      </c>
      <c r="FI96" s="33" t="str">
        <f t="shared" si="392"/>
        <v>*</v>
      </c>
      <c r="FJ96" s="32" t="str">
        <f t="shared" si="393"/>
        <v>*</v>
      </c>
      <c r="FK96" s="33" t="str">
        <f t="shared" si="394"/>
        <v>*</v>
      </c>
      <c r="FL96" s="21" t="str">
        <f t="shared" si="360"/>
        <v>*</v>
      </c>
      <c r="FM96" s="21" t="str">
        <f t="shared" si="361"/>
        <v>*</v>
      </c>
      <c r="FN96" s="32" t="str">
        <f t="shared" si="362"/>
        <v>*</v>
      </c>
      <c r="FO96" s="33" t="str">
        <f t="shared" si="363"/>
        <v>*</v>
      </c>
      <c r="FP96" s="32" t="str">
        <f t="shared" si="395"/>
        <v>*</v>
      </c>
      <c r="FQ96" s="33" t="str">
        <f t="shared" si="396"/>
        <v>*</v>
      </c>
      <c r="FR96" s="32" t="str">
        <f t="shared" si="364"/>
        <v>*</v>
      </c>
      <c r="FS96" s="33" t="str">
        <f t="shared" si="365"/>
        <v>*</v>
      </c>
      <c r="FT96" s="32" t="str">
        <f t="shared" si="366"/>
        <v>*</v>
      </c>
      <c r="FU96" s="33" t="str">
        <f t="shared" si="367"/>
        <v>*</v>
      </c>
      <c r="FV96" s="32" t="str">
        <f t="shared" si="397"/>
        <v>*</v>
      </c>
      <c r="FW96" s="33" t="str">
        <f t="shared" si="398"/>
        <v>*</v>
      </c>
      <c r="FX96" s="32" t="str">
        <f t="shared" si="368"/>
        <v>*</v>
      </c>
      <c r="FY96" s="33" t="str">
        <f t="shared" si="369"/>
        <v>*</v>
      </c>
      <c r="FZ96" s="32" t="str">
        <f t="shared" si="370"/>
        <v>*</v>
      </c>
      <c r="GA96" s="33" t="str">
        <f t="shared" si="371"/>
        <v>*</v>
      </c>
      <c r="GB96" s="32" t="str">
        <f t="shared" si="372"/>
        <v>*</v>
      </c>
      <c r="GC96" s="33" t="str">
        <f t="shared" si="373"/>
        <v>*</v>
      </c>
      <c r="GD96" s="21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335">
        <f t="shared" si="374"/>
        <v>20</v>
      </c>
      <c r="RE96" s="30" t="str">
        <f t="shared" si="407"/>
        <v>جمعه</v>
      </c>
      <c r="RF96" s="34" t="s">
        <v>33</v>
      </c>
      <c r="RG96" s="110" t="str">
        <f t="shared" si="399"/>
        <v>*******خ جعفري - *********</v>
      </c>
      <c r="RH96" s="111"/>
      <c r="RI96" s="756" t="str">
        <f t="shared" si="400"/>
        <v>*****************</v>
      </c>
      <c r="RJ96" s="757"/>
      <c r="RK96" s="29">
        <f t="shared" si="375"/>
        <v>20</v>
      </c>
      <c r="RL96" s="30" t="str">
        <f t="shared" si="408"/>
        <v>جمعه</v>
      </c>
      <c r="RM96" s="36" t="s">
        <v>29</v>
      </c>
      <c r="RN96" s="760" t="str">
        <f t="shared" si="401"/>
        <v>************</v>
      </c>
      <c r="RO96" s="761"/>
      <c r="RP96" s="758" t="str">
        <f t="shared" si="402"/>
        <v>************</v>
      </c>
      <c r="RQ96" s="759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</row>
    <row r="97" spans="1:636" s="2" customFormat="1" ht="72" customHeight="1" thickTop="1" thickBot="1">
      <c r="A97" s="550" t="s">
        <v>291</v>
      </c>
      <c r="B97" s="552" t="s">
        <v>231</v>
      </c>
      <c r="C97" s="474"/>
      <c r="D97" s="475" t="s">
        <v>154</v>
      </c>
      <c r="E97" s="313"/>
      <c r="F97" s="338" t="s">
        <v>293</v>
      </c>
      <c r="G97" s="339" t="s">
        <v>28</v>
      </c>
      <c r="H97" s="564" t="s">
        <v>294</v>
      </c>
      <c r="I97" s="565"/>
      <c r="J97" s="481"/>
      <c r="K97" s="558" t="s">
        <v>225</v>
      </c>
      <c r="L97" s="559"/>
      <c r="M97" s="481"/>
      <c r="N97" s="381" t="s">
        <v>191</v>
      </c>
      <c r="O97" s="481" t="s">
        <v>343</v>
      </c>
      <c r="P97" s="381" t="s">
        <v>192</v>
      </c>
      <c r="Q97" s="479" t="s">
        <v>209</v>
      </c>
      <c r="R97" s="480" t="s">
        <v>174</v>
      </c>
      <c r="S97" s="299"/>
      <c r="T97" s="299"/>
      <c r="U97" s="484"/>
      <c r="V97" s="381" t="s">
        <v>131</v>
      </c>
      <c r="W97" s="300"/>
      <c r="X97" s="301"/>
      <c r="Y97" s="382" t="s">
        <v>199</v>
      </c>
      <c r="Z97" s="299" t="s">
        <v>184</v>
      </c>
      <c r="AA97" s="383"/>
      <c r="AB97" s="384"/>
      <c r="AC97" s="343" t="s">
        <v>214</v>
      </c>
      <c r="AD97" s="612" t="str">
        <f>RI87</f>
        <v>******آجعفری-**********</v>
      </c>
      <c r="AE97" s="607"/>
      <c r="AF97" s="607"/>
      <c r="AG97" s="607"/>
      <c r="AH97" s="607"/>
      <c r="AI97" s="607"/>
      <c r="AJ97" s="607"/>
      <c r="AK97" s="607"/>
      <c r="AL97" s="613"/>
      <c r="AM97" s="344" t="s">
        <v>211</v>
      </c>
      <c r="AN97" s="607" t="str">
        <f>RI123</f>
        <v>*******************</v>
      </c>
      <c r="AO97" s="607"/>
      <c r="AP97" s="607"/>
      <c r="AQ97" s="607"/>
      <c r="AR97" s="608"/>
      <c r="AS97" s="617"/>
      <c r="AT97" s="618"/>
      <c r="AU97" s="618"/>
      <c r="AV97" s="618"/>
      <c r="AW97" s="618"/>
      <c r="AX97" s="619"/>
      <c r="AY97" s="1"/>
      <c r="AZ97" s="1"/>
      <c r="BA97" s="1"/>
      <c r="BB97" s="29">
        <f t="shared" si="342"/>
        <v>21</v>
      </c>
      <c r="BC97" s="159" t="s">
        <v>285</v>
      </c>
      <c r="BD97" s="163" t="s">
        <v>32</v>
      </c>
      <c r="BE97" s="177" t="s">
        <v>32</v>
      </c>
      <c r="BF97" s="516" t="s">
        <v>32</v>
      </c>
      <c r="BG97" s="515" t="s">
        <v>32</v>
      </c>
      <c r="BH97" s="516" t="s">
        <v>32</v>
      </c>
      <c r="BI97" s="515" t="s">
        <v>32</v>
      </c>
      <c r="BJ97" s="516" t="s">
        <v>32</v>
      </c>
      <c r="BK97" s="515" t="s">
        <v>32</v>
      </c>
      <c r="BL97" s="516" t="s">
        <v>32</v>
      </c>
      <c r="BM97" s="515" t="s">
        <v>32</v>
      </c>
      <c r="BN97" s="516" t="s">
        <v>32</v>
      </c>
      <c r="BO97" s="515" t="s">
        <v>32</v>
      </c>
      <c r="BP97" s="516" t="s">
        <v>32</v>
      </c>
      <c r="BQ97" s="516" t="s">
        <v>32</v>
      </c>
      <c r="BR97" s="515">
        <v>1</v>
      </c>
      <c r="BS97" s="516" t="s">
        <v>32</v>
      </c>
      <c r="BT97" s="515" t="s">
        <v>32</v>
      </c>
      <c r="BU97" s="516" t="s">
        <v>32</v>
      </c>
      <c r="BV97" s="515" t="s">
        <v>32</v>
      </c>
      <c r="BW97" s="516" t="s">
        <v>32</v>
      </c>
      <c r="BX97" s="515" t="s">
        <v>32</v>
      </c>
      <c r="BY97" s="516" t="s">
        <v>32</v>
      </c>
      <c r="BZ97" s="515" t="s">
        <v>32</v>
      </c>
      <c r="CA97" s="516" t="s">
        <v>32</v>
      </c>
      <c r="CB97" s="515" t="s">
        <v>32</v>
      </c>
      <c r="CC97" s="516" t="s">
        <v>32</v>
      </c>
      <c r="CD97" s="515" t="s">
        <v>32</v>
      </c>
      <c r="CE97" s="516" t="s">
        <v>32</v>
      </c>
      <c r="CF97" s="515" t="s">
        <v>32</v>
      </c>
      <c r="CG97" s="516" t="s">
        <v>32</v>
      </c>
      <c r="CH97" s="515" t="s">
        <v>32</v>
      </c>
      <c r="CI97" s="516" t="s">
        <v>32</v>
      </c>
      <c r="CJ97" s="29">
        <f t="shared" si="376"/>
        <v>21</v>
      </c>
      <c r="CK97" s="159" t="s">
        <v>285</v>
      </c>
      <c r="CL97" s="400" t="s">
        <v>32</v>
      </c>
      <c r="CM97" s="544">
        <v>1</v>
      </c>
      <c r="CN97" s="400" t="s">
        <v>32</v>
      </c>
      <c r="CO97" s="401" t="s">
        <v>32</v>
      </c>
      <c r="CP97" s="400" t="s">
        <v>32</v>
      </c>
      <c r="CQ97" s="401" t="s">
        <v>32</v>
      </c>
      <c r="CR97" s="400" t="s">
        <v>32</v>
      </c>
      <c r="CS97" s="401" t="s">
        <v>32</v>
      </c>
      <c r="CT97" s="400" t="s">
        <v>32</v>
      </c>
      <c r="CU97" s="401" t="s">
        <v>32</v>
      </c>
      <c r="CV97" s="400" t="s">
        <v>32</v>
      </c>
      <c r="CW97" s="401" t="s">
        <v>32</v>
      </c>
      <c r="CX97" s="400" t="s">
        <v>32</v>
      </c>
      <c r="CY97" s="401" t="s">
        <v>32</v>
      </c>
      <c r="CZ97" s="400" t="s">
        <v>32</v>
      </c>
      <c r="DA97" s="401" t="s">
        <v>32</v>
      </c>
      <c r="DB97" s="400" t="s">
        <v>32</v>
      </c>
      <c r="DC97" s="401" t="s">
        <v>32</v>
      </c>
      <c r="DD97" s="421" t="s">
        <v>32</v>
      </c>
      <c r="DE97" s="401" t="s">
        <v>32</v>
      </c>
      <c r="DF97" s="400" t="s">
        <v>32</v>
      </c>
      <c r="DG97" s="401" t="s">
        <v>32</v>
      </c>
      <c r="DH97" s="400" t="s">
        <v>32</v>
      </c>
      <c r="DI97" s="401" t="s">
        <v>32</v>
      </c>
      <c r="DJ97" s="400" t="s">
        <v>32</v>
      </c>
      <c r="DK97" s="401" t="s">
        <v>32</v>
      </c>
      <c r="DL97" s="7"/>
      <c r="DM97" s="7"/>
      <c r="DN97" s="29">
        <f t="shared" si="343"/>
        <v>21</v>
      </c>
      <c r="DO97" s="30" t="str">
        <f t="shared" si="404"/>
        <v>شنبه</v>
      </c>
      <c r="DP97" s="32" t="str">
        <f t="shared" si="344"/>
        <v>*</v>
      </c>
      <c r="DQ97" s="33" t="str">
        <f t="shared" si="344"/>
        <v>*</v>
      </c>
      <c r="DR97" s="32" t="str">
        <f t="shared" si="345"/>
        <v>*</v>
      </c>
      <c r="DS97" s="33" t="str">
        <f t="shared" si="345"/>
        <v>*</v>
      </c>
      <c r="DT97" s="32" t="str">
        <f t="shared" si="377"/>
        <v>*</v>
      </c>
      <c r="DU97" s="33" t="str">
        <f t="shared" si="378"/>
        <v>*</v>
      </c>
      <c r="DV97" s="32" t="str">
        <f t="shared" si="346"/>
        <v>*</v>
      </c>
      <c r="DW97" s="33" t="str">
        <f t="shared" si="346"/>
        <v>*</v>
      </c>
      <c r="DX97" s="32" t="str">
        <f t="shared" si="347"/>
        <v>*</v>
      </c>
      <c r="DY97" s="33" t="str">
        <f t="shared" si="347"/>
        <v>*</v>
      </c>
      <c r="DZ97" s="32" t="str">
        <f t="shared" si="379"/>
        <v>*</v>
      </c>
      <c r="EA97" s="33" t="str">
        <f t="shared" si="380"/>
        <v>*</v>
      </c>
      <c r="EB97" s="32" t="str">
        <f t="shared" si="381"/>
        <v>*</v>
      </c>
      <c r="EC97" s="33" t="str">
        <f t="shared" si="382"/>
        <v>*</v>
      </c>
      <c r="ED97" s="22"/>
      <c r="EE97" s="22"/>
      <c r="EF97" s="29">
        <f t="shared" si="348"/>
        <v>21</v>
      </c>
      <c r="EG97" s="30" t="str">
        <f t="shared" si="405"/>
        <v>شنبه</v>
      </c>
      <c r="EH97" s="32" t="str">
        <f t="shared" si="383"/>
        <v xml:space="preserve">خ جعفري - </v>
      </c>
      <c r="EI97" s="33" t="str">
        <f t="shared" si="384"/>
        <v>*</v>
      </c>
      <c r="EJ97" s="32" t="str">
        <f t="shared" si="349"/>
        <v>*</v>
      </c>
      <c r="EK97" s="33" t="str">
        <f t="shared" si="349"/>
        <v>*</v>
      </c>
      <c r="EL97" s="32" t="str">
        <f t="shared" si="350"/>
        <v>*</v>
      </c>
      <c r="EM97" s="33" t="str">
        <f t="shared" si="350"/>
        <v>*</v>
      </c>
      <c r="EN97" s="32" t="str">
        <f t="shared" si="403"/>
        <v>*</v>
      </c>
      <c r="EO97" s="33" t="str">
        <f t="shared" si="351"/>
        <v>*</v>
      </c>
      <c r="EP97" s="32" t="str">
        <f t="shared" si="352"/>
        <v>*</v>
      </c>
      <c r="EQ97" s="33" t="str">
        <f t="shared" si="353"/>
        <v>*</v>
      </c>
      <c r="ER97" s="32" t="str">
        <f t="shared" si="354"/>
        <v>*</v>
      </c>
      <c r="ES97" s="33" t="str">
        <f t="shared" si="354"/>
        <v>*</v>
      </c>
      <c r="ET97" s="32" t="str">
        <f t="shared" si="355"/>
        <v>*</v>
      </c>
      <c r="EU97" s="33" t="str">
        <f t="shared" si="356"/>
        <v>*</v>
      </c>
      <c r="EV97" s="32" t="str">
        <f t="shared" si="385"/>
        <v>*</v>
      </c>
      <c r="EW97" s="33" t="str">
        <f t="shared" si="386"/>
        <v>*</v>
      </c>
      <c r="EX97" s="32" t="str">
        <f t="shared" si="357"/>
        <v>*</v>
      </c>
      <c r="EY97" s="33" t="str">
        <f t="shared" si="358"/>
        <v>*</v>
      </c>
      <c r="EZ97" s="21"/>
      <c r="FA97" s="21"/>
      <c r="FB97" s="29">
        <f t="shared" si="359"/>
        <v>21</v>
      </c>
      <c r="FC97" s="30" t="str">
        <f t="shared" si="406"/>
        <v>شنبه</v>
      </c>
      <c r="FD97" s="32" t="str">
        <f t="shared" si="387"/>
        <v>*</v>
      </c>
      <c r="FE97" s="33" t="str">
        <f t="shared" si="388"/>
        <v>آجعفری-</v>
      </c>
      <c r="FF97" s="32" t="str">
        <f t="shared" si="389"/>
        <v>*</v>
      </c>
      <c r="FG97" s="72" t="str">
        <f t="shared" si="390"/>
        <v>*</v>
      </c>
      <c r="FH97" s="32" t="str">
        <f t="shared" si="391"/>
        <v>*</v>
      </c>
      <c r="FI97" s="33" t="str">
        <f t="shared" si="392"/>
        <v>*</v>
      </c>
      <c r="FJ97" s="32" t="str">
        <f t="shared" si="393"/>
        <v>*</v>
      </c>
      <c r="FK97" s="33" t="str">
        <f t="shared" si="394"/>
        <v>*</v>
      </c>
      <c r="FL97" s="21" t="str">
        <f t="shared" si="360"/>
        <v>*</v>
      </c>
      <c r="FM97" s="21" t="str">
        <f t="shared" si="361"/>
        <v>*</v>
      </c>
      <c r="FN97" s="32" t="str">
        <f t="shared" si="362"/>
        <v>*</v>
      </c>
      <c r="FO97" s="33" t="str">
        <f t="shared" si="363"/>
        <v>*</v>
      </c>
      <c r="FP97" s="32" t="str">
        <f t="shared" si="395"/>
        <v>*</v>
      </c>
      <c r="FQ97" s="33" t="str">
        <f t="shared" si="396"/>
        <v>*</v>
      </c>
      <c r="FR97" s="32" t="str">
        <f t="shared" si="364"/>
        <v>*</v>
      </c>
      <c r="FS97" s="33" t="str">
        <f t="shared" si="365"/>
        <v>*</v>
      </c>
      <c r="FT97" s="32" t="str">
        <f t="shared" si="366"/>
        <v>*</v>
      </c>
      <c r="FU97" s="33" t="str">
        <f t="shared" si="367"/>
        <v>*</v>
      </c>
      <c r="FV97" s="32" t="str">
        <f t="shared" si="397"/>
        <v>*</v>
      </c>
      <c r="FW97" s="33" t="str">
        <f t="shared" si="398"/>
        <v>*</v>
      </c>
      <c r="FX97" s="32" t="str">
        <f t="shared" si="368"/>
        <v>*</v>
      </c>
      <c r="FY97" s="33" t="str">
        <f t="shared" si="369"/>
        <v>*</v>
      </c>
      <c r="FZ97" s="32" t="str">
        <f t="shared" si="370"/>
        <v>*</v>
      </c>
      <c r="GA97" s="33" t="str">
        <f t="shared" si="371"/>
        <v>*</v>
      </c>
      <c r="GB97" s="32" t="str">
        <f t="shared" si="372"/>
        <v>*</v>
      </c>
      <c r="GC97" s="33" t="str">
        <f t="shared" si="373"/>
        <v>*</v>
      </c>
      <c r="GD97" s="21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335">
        <f t="shared" si="374"/>
        <v>21</v>
      </c>
      <c r="RE97" s="30" t="str">
        <f t="shared" si="407"/>
        <v>شنبه</v>
      </c>
      <c r="RF97" s="34" t="s">
        <v>33</v>
      </c>
      <c r="RG97" s="110" t="str">
        <f t="shared" si="399"/>
        <v>*******خ جعفري - *********</v>
      </c>
      <c r="RH97" s="111"/>
      <c r="RI97" s="756" t="str">
        <f t="shared" si="400"/>
        <v>******آجعفری-**********</v>
      </c>
      <c r="RJ97" s="757"/>
      <c r="RK97" s="29">
        <f t="shared" si="375"/>
        <v>21</v>
      </c>
      <c r="RL97" s="30" t="str">
        <f t="shared" si="408"/>
        <v>شنبه</v>
      </c>
      <c r="RM97" s="36" t="s">
        <v>29</v>
      </c>
      <c r="RN97" s="760" t="str">
        <f t="shared" si="401"/>
        <v>************</v>
      </c>
      <c r="RO97" s="761"/>
      <c r="RP97" s="758" t="str">
        <f t="shared" si="402"/>
        <v>************</v>
      </c>
      <c r="RQ97" s="759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</row>
    <row r="98" spans="1:636" s="2" customFormat="1" ht="72" customHeight="1" thickTop="1" thickBot="1">
      <c r="A98" s="385" t="s">
        <v>205</v>
      </c>
      <c r="B98" s="386" t="s">
        <v>130</v>
      </c>
      <c r="C98" s="387"/>
      <c r="D98" s="388"/>
      <c r="E98" s="318" t="s">
        <v>119</v>
      </c>
      <c r="F98" s="331" t="s">
        <v>156</v>
      </c>
      <c r="G98" s="572" t="s">
        <v>194</v>
      </c>
      <c r="H98" s="573"/>
      <c r="I98" s="573"/>
      <c r="J98" s="574"/>
      <c r="K98" s="583" t="s">
        <v>186</v>
      </c>
      <c r="L98" s="583"/>
      <c r="M98" s="583"/>
      <c r="N98" s="595" t="s">
        <v>195</v>
      </c>
      <c r="O98" s="595"/>
      <c r="P98" s="595"/>
      <c r="Q98" s="595" t="s">
        <v>196</v>
      </c>
      <c r="R98" s="595"/>
      <c r="S98" s="596"/>
      <c r="T98" s="592" t="s">
        <v>203</v>
      </c>
      <c r="U98" s="593"/>
      <c r="V98" s="593"/>
      <c r="W98" s="594"/>
      <c r="X98" s="589" t="s">
        <v>200</v>
      </c>
      <c r="Y98" s="590"/>
      <c r="Z98" s="590"/>
      <c r="AA98" s="590"/>
      <c r="AB98" s="591"/>
      <c r="AC98" s="603" t="str">
        <f>RO51</f>
        <v>**********************************نجفی-**</v>
      </c>
      <c r="AD98" s="603"/>
      <c r="AE98" s="603"/>
      <c r="AF98" s="603"/>
      <c r="AG98" s="603"/>
      <c r="AH98" s="603"/>
      <c r="AI98" s="604"/>
      <c r="AJ98" s="605"/>
      <c r="AK98" s="605"/>
      <c r="AL98" s="605"/>
      <c r="AM98" s="605"/>
      <c r="AN98" s="605"/>
      <c r="AO98" s="605"/>
      <c r="AP98" s="605"/>
      <c r="AQ98" s="605"/>
      <c r="AR98" s="606"/>
      <c r="AS98" s="617"/>
      <c r="AT98" s="618"/>
      <c r="AU98" s="618"/>
      <c r="AV98" s="618"/>
      <c r="AW98" s="618"/>
      <c r="AX98" s="619"/>
      <c r="AY98" s="1"/>
      <c r="AZ98" s="1"/>
      <c r="BA98" s="1"/>
      <c r="BB98" s="29">
        <f t="shared" si="342"/>
        <v>22</v>
      </c>
      <c r="BC98" s="159" t="s">
        <v>40</v>
      </c>
      <c r="BD98" s="163" t="s">
        <v>32</v>
      </c>
      <c r="BE98" s="177" t="s">
        <v>32</v>
      </c>
      <c r="BF98" s="516" t="s">
        <v>32</v>
      </c>
      <c r="BG98" s="515" t="s">
        <v>32</v>
      </c>
      <c r="BH98" s="516" t="s">
        <v>32</v>
      </c>
      <c r="BI98" s="515" t="s">
        <v>32</v>
      </c>
      <c r="BJ98" s="516" t="s">
        <v>32</v>
      </c>
      <c r="BK98" s="515" t="s">
        <v>32</v>
      </c>
      <c r="BL98" s="516" t="s">
        <v>32</v>
      </c>
      <c r="BM98" s="515" t="s">
        <v>32</v>
      </c>
      <c r="BN98" s="516" t="s">
        <v>32</v>
      </c>
      <c r="BO98" s="515" t="s">
        <v>32</v>
      </c>
      <c r="BP98" s="516" t="s">
        <v>32</v>
      </c>
      <c r="BQ98" s="516" t="s">
        <v>32</v>
      </c>
      <c r="BR98" s="515" t="s">
        <v>32</v>
      </c>
      <c r="BS98" s="516" t="s">
        <v>32</v>
      </c>
      <c r="BT98" s="515" t="s">
        <v>32</v>
      </c>
      <c r="BU98" s="516" t="s">
        <v>32</v>
      </c>
      <c r="BV98" s="515" t="s">
        <v>32</v>
      </c>
      <c r="BW98" s="516" t="s">
        <v>32</v>
      </c>
      <c r="BX98" s="515" t="s">
        <v>32</v>
      </c>
      <c r="BY98" s="516" t="s">
        <v>32</v>
      </c>
      <c r="BZ98" s="515" t="s">
        <v>32</v>
      </c>
      <c r="CA98" s="516" t="s">
        <v>32</v>
      </c>
      <c r="CB98" s="515" t="s">
        <v>32</v>
      </c>
      <c r="CC98" s="516" t="s">
        <v>32</v>
      </c>
      <c r="CD98" s="515" t="s">
        <v>32</v>
      </c>
      <c r="CE98" s="516" t="s">
        <v>32</v>
      </c>
      <c r="CF98" s="515" t="s">
        <v>32</v>
      </c>
      <c r="CG98" s="516" t="s">
        <v>32</v>
      </c>
      <c r="CH98" s="515" t="s">
        <v>32</v>
      </c>
      <c r="CI98" s="516" t="s">
        <v>32</v>
      </c>
      <c r="CJ98" s="29">
        <f t="shared" si="376"/>
        <v>22</v>
      </c>
      <c r="CK98" s="159" t="s">
        <v>40</v>
      </c>
      <c r="CL98" s="400" t="s">
        <v>32</v>
      </c>
      <c r="CM98" s="543" t="s">
        <v>32</v>
      </c>
      <c r="CN98" s="400" t="s">
        <v>32</v>
      </c>
      <c r="CO98" s="401" t="s">
        <v>32</v>
      </c>
      <c r="CP98" s="400" t="s">
        <v>32</v>
      </c>
      <c r="CQ98" s="401" t="s">
        <v>32</v>
      </c>
      <c r="CR98" s="400" t="s">
        <v>32</v>
      </c>
      <c r="CS98" s="401" t="s">
        <v>32</v>
      </c>
      <c r="CT98" s="400" t="s">
        <v>32</v>
      </c>
      <c r="CU98" s="401" t="s">
        <v>32</v>
      </c>
      <c r="CV98" s="400" t="s">
        <v>32</v>
      </c>
      <c r="CW98" s="401" t="s">
        <v>32</v>
      </c>
      <c r="CX98" s="400" t="s">
        <v>32</v>
      </c>
      <c r="CY98" s="401" t="s">
        <v>32</v>
      </c>
      <c r="CZ98" s="400" t="s">
        <v>32</v>
      </c>
      <c r="DA98" s="401" t="s">
        <v>32</v>
      </c>
      <c r="DB98" s="400" t="s">
        <v>32</v>
      </c>
      <c r="DC98" s="401" t="s">
        <v>32</v>
      </c>
      <c r="DD98" s="547" t="s">
        <v>32</v>
      </c>
      <c r="DE98" s="401" t="s">
        <v>32</v>
      </c>
      <c r="DF98" s="400" t="s">
        <v>32</v>
      </c>
      <c r="DG98" s="401" t="s">
        <v>32</v>
      </c>
      <c r="DH98" s="400" t="s">
        <v>32</v>
      </c>
      <c r="DI98" s="401" t="s">
        <v>32</v>
      </c>
      <c r="DJ98" s="400" t="s">
        <v>32</v>
      </c>
      <c r="DK98" s="401" t="s">
        <v>32</v>
      </c>
      <c r="DL98" s="7"/>
      <c r="DM98" s="7"/>
      <c r="DN98" s="29">
        <f t="shared" si="343"/>
        <v>22</v>
      </c>
      <c r="DO98" s="30" t="str">
        <f t="shared" si="404"/>
        <v>یکشنبه</v>
      </c>
      <c r="DP98" s="32" t="str">
        <f t="shared" si="344"/>
        <v>*</v>
      </c>
      <c r="DQ98" s="33" t="str">
        <f t="shared" si="344"/>
        <v>*</v>
      </c>
      <c r="DR98" s="32" t="str">
        <f t="shared" si="345"/>
        <v>*</v>
      </c>
      <c r="DS98" s="33" t="str">
        <f t="shared" si="345"/>
        <v>*</v>
      </c>
      <c r="DT98" s="32" t="str">
        <f t="shared" si="377"/>
        <v>*</v>
      </c>
      <c r="DU98" s="33" t="str">
        <f t="shared" si="378"/>
        <v>*</v>
      </c>
      <c r="DV98" s="32" t="str">
        <f t="shared" si="346"/>
        <v>*</v>
      </c>
      <c r="DW98" s="33" t="str">
        <f t="shared" si="346"/>
        <v>*</v>
      </c>
      <c r="DX98" s="32" t="str">
        <f t="shared" si="347"/>
        <v>*</v>
      </c>
      <c r="DY98" s="33" t="str">
        <f t="shared" si="347"/>
        <v>*</v>
      </c>
      <c r="DZ98" s="32" t="str">
        <f t="shared" si="379"/>
        <v>*</v>
      </c>
      <c r="EA98" s="33" t="str">
        <f t="shared" si="380"/>
        <v>*</v>
      </c>
      <c r="EB98" s="32" t="str">
        <f t="shared" si="381"/>
        <v>*</v>
      </c>
      <c r="EC98" s="33" t="str">
        <f t="shared" si="382"/>
        <v>*</v>
      </c>
      <c r="ED98" s="22"/>
      <c r="EE98" s="22"/>
      <c r="EF98" s="29">
        <f t="shared" si="348"/>
        <v>22</v>
      </c>
      <c r="EG98" s="30" t="str">
        <f t="shared" si="405"/>
        <v>یکشنبه</v>
      </c>
      <c r="EH98" s="32" t="str">
        <f t="shared" si="383"/>
        <v>*</v>
      </c>
      <c r="EI98" s="33" t="str">
        <f t="shared" si="384"/>
        <v>*</v>
      </c>
      <c r="EJ98" s="32" t="str">
        <f t="shared" si="349"/>
        <v>*</v>
      </c>
      <c r="EK98" s="33" t="str">
        <f t="shared" si="349"/>
        <v>*</v>
      </c>
      <c r="EL98" s="32" t="str">
        <f t="shared" si="350"/>
        <v>*</v>
      </c>
      <c r="EM98" s="33" t="str">
        <f t="shared" si="350"/>
        <v>*</v>
      </c>
      <c r="EN98" s="32" t="str">
        <f t="shared" si="403"/>
        <v>*</v>
      </c>
      <c r="EO98" s="33" t="str">
        <f t="shared" si="351"/>
        <v>*</v>
      </c>
      <c r="EP98" s="32" t="str">
        <f t="shared" si="352"/>
        <v>*</v>
      </c>
      <c r="EQ98" s="33" t="str">
        <f t="shared" si="353"/>
        <v>*</v>
      </c>
      <c r="ER98" s="32" t="str">
        <f t="shared" si="354"/>
        <v>*</v>
      </c>
      <c r="ES98" s="33" t="str">
        <f t="shared" si="354"/>
        <v>*</v>
      </c>
      <c r="ET98" s="32" t="str">
        <f t="shared" si="355"/>
        <v>*</v>
      </c>
      <c r="EU98" s="33" t="str">
        <f t="shared" si="356"/>
        <v>*</v>
      </c>
      <c r="EV98" s="32" t="str">
        <f t="shared" si="385"/>
        <v>*</v>
      </c>
      <c r="EW98" s="33" t="str">
        <f t="shared" si="386"/>
        <v>*</v>
      </c>
      <c r="EX98" s="32" t="str">
        <f t="shared" si="357"/>
        <v>*</v>
      </c>
      <c r="EY98" s="33" t="str">
        <f t="shared" si="358"/>
        <v>*</v>
      </c>
      <c r="EZ98" s="21"/>
      <c r="FA98" s="21"/>
      <c r="FB98" s="29">
        <f t="shared" si="359"/>
        <v>22</v>
      </c>
      <c r="FC98" s="30" t="str">
        <f t="shared" si="406"/>
        <v>یکشنبه</v>
      </c>
      <c r="FD98" s="32" t="str">
        <f t="shared" si="387"/>
        <v>*</v>
      </c>
      <c r="FE98" s="33" t="str">
        <f t="shared" si="388"/>
        <v>*</v>
      </c>
      <c r="FF98" s="32" t="str">
        <f t="shared" si="389"/>
        <v>*</v>
      </c>
      <c r="FG98" s="72" t="str">
        <f t="shared" si="390"/>
        <v>*</v>
      </c>
      <c r="FH98" s="32" t="str">
        <f t="shared" si="391"/>
        <v>*</v>
      </c>
      <c r="FI98" s="33" t="str">
        <f t="shared" si="392"/>
        <v>*</v>
      </c>
      <c r="FJ98" s="32" t="str">
        <f t="shared" si="393"/>
        <v>*</v>
      </c>
      <c r="FK98" s="33" t="str">
        <f t="shared" si="394"/>
        <v>*</v>
      </c>
      <c r="FL98" s="21" t="str">
        <f t="shared" si="360"/>
        <v>*</v>
      </c>
      <c r="FM98" s="21" t="str">
        <f t="shared" si="361"/>
        <v>*</v>
      </c>
      <c r="FN98" s="32" t="str">
        <f t="shared" si="362"/>
        <v>*</v>
      </c>
      <c r="FO98" s="33" t="str">
        <f t="shared" si="363"/>
        <v>*</v>
      </c>
      <c r="FP98" s="32" t="str">
        <f t="shared" si="395"/>
        <v>*</v>
      </c>
      <c r="FQ98" s="33" t="str">
        <f t="shared" si="396"/>
        <v>*</v>
      </c>
      <c r="FR98" s="32" t="str">
        <f t="shared" si="364"/>
        <v>*</v>
      </c>
      <c r="FS98" s="33" t="str">
        <f t="shared" si="365"/>
        <v>*</v>
      </c>
      <c r="FT98" s="32" t="str">
        <f t="shared" si="366"/>
        <v>*</v>
      </c>
      <c r="FU98" s="33" t="str">
        <f t="shared" si="367"/>
        <v>*</v>
      </c>
      <c r="FV98" s="32" t="str">
        <f t="shared" si="397"/>
        <v>*</v>
      </c>
      <c r="FW98" s="33" t="str">
        <f t="shared" si="398"/>
        <v>*</v>
      </c>
      <c r="FX98" s="32" t="str">
        <f t="shared" si="368"/>
        <v>*</v>
      </c>
      <c r="FY98" s="33" t="str">
        <f t="shared" si="369"/>
        <v>*</v>
      </c>
      <c r="FZ98" s="32" t="str">
        <f t="shared" si="370"/>
        <v>*</v>
      </c>
      <c r="GA98" s="33" t="str">
        <f t="shared" si="371"/>
        <v>*</v>
      </c>
      <c r="GB98" s="32" t="str">
        <f t="shared" si="372"/>
        <v>*</v>
      </c>
      <c r="GC98" s="33" t="str">
        <f t="shared" si="373"/>
        <v>*</v>
      </c>
      <c r="GD98" s="21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335">
        <f t="shared" si="374"/>
        <v>22</v>
      </c>
      <c r="RE98" s="30" t="str">
        <f t="shared" si="407"/>
        <v>یکشنبه</v>
      </c>
      <c r="RF98" s="34" t="s">
        <v>33</v>
      </c>
      <c r="RG98" s="110" t="str">
        <f t="shared" si="399"/>
        <v>*****************</v>
      </c>
      <c r="RH98" s="111"/>
      <c r="RI98" s="756" t="str">
        <f t="shared" si="400"/>
        <v>*****************</v>
      </c>
      <c r="RJ98" s="757"/>
      <c r="RK98" s="29">
        <f t="shared" si="375"/>
        <v>22</v>
      </c>
      <c r="RL98" s="30" t="str">
        <f t="shared" si="408"/>
        <v>یکشنبه</v>
      </c>
      <c r="RM98" s="36" t="s">
        <v>29</v>
      </c>
      <c r="RN98" s="760" t="str">
        <f t="shared" si="401"/>
        <v>************</v>
      </c>
      <c r="RO98" s="761"/>
      <c r="RP98" s="758" t="str">
        <f t="shared" si="402"/>
        <v>************</v>
      </c>
      <c r="RQ98" s="759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</row>
    <row r="99" spans="1:636" s="2" customFormat="1" ht="72" customHeight="1" thickBot="1">
      <c r="A99" s="389" t="s">
        <v>29</v>
      </c>
      <c r="B99" s="390"/>
      <c r="C99" s="391"/>
      <c r="D99" s="392"/>
      <c r="E99" s="319" t="s">
        <v>108</v>
      </c>
      <c r="F99" s="320" t="s">
        <v>34</v>
      </c>
      <c r="G99" s="575"/>
      <c r="H99" s="576"/>
      <c r="I99" s="576"/>
      <c r="J99" s="577"/>
      <c r="K99" s="597"/>
      <c r="L99" s="597"/>
      <c r="M99" s="597"/>
      <c r="N99" s="597" t="s">
        <v>348</v>
      </c>
      <c r="O99" s="597"/>
      <c r="P99" s="597"/>
      <c r="Q99" s="597" t="s">
        <v>348</v>
      </c>
      <c r="R99" s="597"/>
      <c r="S99" s="598"/>
      <c r="T99" s="584"/>
      <c r="U99" s="585"/>
      <c r="V99" s="585"/>
      <c r="W99" s="586"/>
      <c r="X99" s="587" t="s">
        <v>365</v>
      </c>
      <c r="Y99" s="587"/>
      <c r="Z99" s="587"/>
      <c r="AA99" s="587"/>
      <c r="AB99" s="588"/>
      <c r="AC99" s="599" t="str">
        <f>RO15</f>
        <v>***********</v>
      </c>
      <c r="AD99" s="600"/>
      <c r="AE99" s="600"/>
      <c r="AF99" s="600"/>
      <c r="AG99" s="600"/>
      <c r="AH99" s="600"/>
      <c r="AI99" s="601"/>
      <c r="AJ99" s="602"/>
      <c r="AK99" s="587"/>
      <c r="AL99" s="587"/>
      <c r="AM99" s="587"/>
      <c r="AN99" s="587"/>
      <c r="AO99" s="587"/>
      <c r="AP99" s="587"/>
      <c r="AQ99" s="587"/>
      <c r="AR99" s="588"/>
      <c r="AS99" s="620"/>
      <c r="AT99" s="621"/>
      <c r="AU99" s="621"/>
      <c r="AV99" s="621"/>
      <c r="AW99" s="621"/>
      <c r="AX99" s="622"/>
      <c r="AY99" s="1"/>
      <c r="AZ99" s="1"/>
      <c r="BA99" s="1"/>
      <c r="BB99" s="29">
        <f t="shared" si="342"/>
        <v>23</v>
      </c>
      <c r="BC99" s="518" t="s">
        <v>41</v>
      </c>
      <c r="BD99" s="163" t="s">
        <v>32</v>
      </c>
      <c r="BE99" s="177" t="s">
        <v>32</v>
      </c>
      <c r="BF99" s="516" t="s">
        <v>32</v>
      </c>
      <c r="BG99" s="515" t="s">
        <v>32</v>
      </c>
      <c r="BH99" s="516" t="s">
        <v>32</v>
      </c>
      <c r="BI99" s="515" t="s">
        <v>32</v>
      </c>
      <c r="BJ99" s="516" t="s">
        <v>32</v>
      </c>
      <c r="BK99" s="515" t="s">
        <v>32</v>
      </c>
      <c r="BL99" s="516" t="s">
        <v>32</v>
      </c>
      <c r="BM99" s="515" t="s">
        <v>32</v>
      </c>
      <c r="BN99" s="516" t="s">
        <v>32</v>
      </c>
      <c r="BO99" s="515" t="s">
        <v>32</v>
      </c>
      <c r="BP99" s="516" t="s">
        <v>32</v>
      </c>
      <c r="BQ99" s="516" t="s">
        <v>32</v>
      </c>
      <c r="BR99" s="515" t="s">
        <v>32</v>
      </c>
      <c r="BS99" s="516" t="s">
        <v>32</v>
      </c>
      <c r="BT99" s="515" t="s">
        <v>32</v>
      </c>
      <c r="BU99" s="516" t="s">
        <v>32</v>
      </c>
      <c r="BV99" s="515" t="s">
        <v>32</v>
      </c>
      <c r="BW99" s="516" t="s">
        <v>32</v>
      </c>
      <c r="BX99" s="515" t="s">
        <v>32</v>
      </c>
      <c r="BY99" s="516" t="s">
        <v>32</v>
      </c>
      <c r="BZ99" s="515" t="s">
        <v>32</v>
      </c>
      <c r="CA99" s="516" t="s">
        <v>32</v>
      </c>
      <c r="CB99" s="515" t="s">
        <v>32</v>
      </c>
      <c r="CC99" s="516" t="s">
        <v>32</v>
      </c>
      <c r="CD99" s="515" t="s">
        <v>32</v>
      </c>
      <c r="CE99" s="516" t="s">
        <v>32</v>
      </c>
      <c r="CF99" s="515" t="s">
        <v>32</v>
      </c>
      <c r="CG99" s="516" t="s">
        <v>32</v>
      </c>
      <c r="CH99" s="515" t="s">
        <v>32</v>
      </c>
      <c r="CI99" s="516" t="s">
        <v>32</v>
      </c>
      <c r="CJ99" s="29">
        <f t="shared" si="376"/>
        <v>23</v>
      </c>
      <c r="CK99" s="518" t="s">
        <v>41</v>
      </c>
      <c r="CL99" s="400" t="s">
        <v>32</v>
      </c>
      <c r="CM99" s="422" t="s">
        <v>32</v>
      </c>
      <c r="CN99" s="400" t="s">
        <v>32</v>
      </c>
      <c r="CO99" s="401" t="s">
        <v>32</v>
      </c>
      <c r="CP99" s="400" t="s">
        <v>32</v>
      </c>
      <c r="CQ99" s="401" t="s">
        <v>32</v>
      </c>
      <c r="CR99" s="400" t="s">
        <v>32</v>
      </c>
      <c r="CS99" s="401" t="s">
        <v>32</v>
      </c>
      <c r="CT99" s="400" t="s">
        <v>32</v>
      </c>
      <c r="CU99" s="401" t="s">
        <v>32</v>
      </c>
      <c r="CV99" s="400" t="s">
        <v>32</v>
      </c>
      <c r="CW99" s="401" t="s">
        <v>32</v>
      </c>
      <c r="CX99" s="400" t="s">
        <v>32</v>
      </c>
      <c r="CY99" s="401" t="s">
        <v>32</v>
      </c>
      <c r="CZ99" s="400" t="s">
        <v>32</v>
      </c>
      <c r="DA99" s="401" t="s">
        <v>32</v>
      </c>
      <c r="DB99" s="400" t="s">
        <v>32</v>
      </c>
      <c r="DC99" s="401" t="s">
        <v>32</v>
      </c>
      <c r="DD99" s="548">
        <v>1</v>
      </c>
      <c r="DE99" s="401" t="s">
        <v>32</v>
      </c>
      <c r="DF99" s="400" t="s">
        <v>32</v>
      </c>
      <c r="DG99" s="401" t="s">
        <v>32</v>
      </c>
      <c r="DH99" s="400" t="s">
        <v>32</v>
      </c>
      <c r="DI99" s="401" t="s">
        <v>32</v>
      </c>
      <c r="DJ99" s="400" t="s">
        <v>32</v>
      </c>
      <c r="DK99" s="401" t="s">
        <v>32</v>
      </c>
      <c r="DL99" s="7"/>
      <c r="DM99" s="7"/>
      <c r="DN99" s="29">
        <f t="shared" si="343"/>
        <v>23</v>
      </c>
      <c r="DO99" s="30" t="str">
        <f t="shared" si="404"/>
        <v>دوشنبه</v>
      </c>
      <c r="DP99" s="32" t="str">
        <f t="shared" si="344"/>
        <v>*</v>
      </c>
      <c r="DQ99" s="33" t="str">
        <f t="shared" si="344"/>
        <v>*</v>
      </c>
      <c r="DR99" s="32" t="str">
        <f t="shared" si="345"/>
        <v>*</v>
      </c>
      <c r="DS99" s="33" t="str">
        <f t="shared" si="345"/>
        <v>*</v>
      </c>
      <c r="DT99" s="32" t="str">
        <f t="shared" si="377"/>
        <v>*</v>
      </c>
      <c r="DU99" s="33" t="str">
        <f t="shared" si="378"/>
        <v>*</v>
      </c>
      <c r="DV99" s="32" t="str">
        <f t="shared" si="346"/>
        <v>*</v>
      </c>
      <c r="DW99" s="33" t="str">
        <f t="shared" si="346"/>
        <v>*</v>
      </c>
      <c r="DX99" s="32" t="str">
        <f t="shared" si="347"/>
        <v>*</v>
      </c>
      <c r="DY99" s="33" t="str">
        <f t="shared" si="347"/>
        <v>*</v>
      </c>
      <c r="DZ99" s="32" t="str">
        <f t="shared" si="379"/>
        <v>*</v>
      </c>
      <c r="EA99" s="33" t="str">
        <f t="shared" si="380"/>
        <v>*</v>
      </c>
      <c r="EB99" s="32" t="str">
        <f t="shared" si="381"/>
        <v>*</v>
      </c>
      <c r="EC99" s="33" t="str">
        <f t="shared" si="382"/>
        <v>*</v>
      </c>
      <c r="ED99" s="22"/>
      <c r="EE99" s="22"/>
      <c r="EF99" s="29">
        <f t="shared" si="348"/>
        <v>23</v>
      </c>
      <c r="EG99" s="30" t="str">
        <f t="shared" si="405"/>
        <v>دوشنبه</v>
      </c>
      <c r="EH99" s="32" t="str">
        <f t="shared" si="383"/>
        <v>*</v>
      </c>
      <c r="EI99" s="33" t="str">
        <f t="shared" si="384"/>
        <v>*</v>
      </c>
      <c r="EJ99" s="32" t="str">
        <f t="shared" si="349"/>
        <v>*</v>
      </c>
      <c r="EK99" s="33" t="str">
        <f t="shared" si="349"/>
        <v>*</v>
      </c>
      <c r="EL99" s="32" t="str">
        <f t="shared" si="350"/>
        <v>*</v>
      </c>
      <c r="EM99" s="33" t="str">
        <f t="shared" si="350"/>
        <v>*</v>
      </c>
      <c r="EN99" s="32" t="str">
        <f t="shared" si="403"/>
        <v>*</v>
      </c>
      <c r="EO99" s="33" t="str">
        <f t="shared" si="351"/>
        <v>*</v>
      </c>
      <c r="EP99" s="32" t="str">
        <f t="shared" si="352"/>
        <v>*</v>
      </c>
      <c r="EQ99" s="33" t="str">
        <f t="shared" si="353"/>
        <v>*</v>
      </c>
      <c r="ER99" s="32" t="str">
        <f t="shared" si="354"/>
        <v>*</v>
      </c>
      <c r="ES99" s="33" t="str">
        <f t="shared" si="354"/>
        <v>*</v>
      </c>
      <c r="ET99" s="32" t="str">
        <f t="shared" si="355"/>
        <v>*</v>
      </c>
      <c r="EU99" s="33" t="str">
        <f t="shared" si="356"/>
        <v>*</v>
      </c>
      <c r="EV99" s="32" t="str">
        <f t="shared" si="385"/>
        <v>*</v>
      </c>
      <c r="EW99" s="33" t="str">
        <f t="shared" si="386"/>
        <v>*</v>
      </c>
      <c r="EX99" s="32" t="str">
        <f t="shared" si="357"/>
        <v>*</v>
      </c>
      <c r="EY99" s="33" t="str">
        <f t="shared" si="358"/>
        <v>*</v>
      </c>
      <c r="EZ99" s="21"/>
      <c r="FA99" s="21"/>
      <c r="FB99" s="29">
        <f t="shared" si="359"/>
        <v>23</v>
      </c>
      <c r="FC99" s="30" t="str">
        <f t="shared" si="406"/>
        <v>دوشنبه</v>
      </c>
      <c r="FD99" s="32" t="str">
        <f t="shared" si="387"/>
        <v>*</v>
      </c>
      <c r="FE99" s="33" t="str">
        <f t="shared" si="388"/>
        <v>*</v>
      </c>
      <c r="FF99" s="32" t="str">
        <f t="shared" si="389"/>
        <v>*</v>
      </c>
      <c r="FG99" s="72" t="str">
        <f t="shared" si="390"/>
        <v>*</v>
      </c>
      <c r="FH99" s="32" t="str">
        <f t="shared" si="391"/>
        <v>*</v>
      </c>
      <c r="FI99" s="33" t="str">
        <f t="shared" si="392"/>
        <v>*</v>
      </c>
      <c r="FJ99" s="32" t="str">
        <f t="shared" si="393"/>
        <v>*</v>
      </c>
      <c r="FK99" s="33" t="str">
        <f t="shared" si="394"/>
        <v>*</v>
      </c>
      <c r="FL99" s="21" t="str">
        <f t="shared" si="360"/>
        <v>*</v>
      </c>
      <c r="FM99" s="21" t="str">
        <f t="shared" si="361"/>
        <v>*</v>
      </c>
      <c r="FN99" s="32" t="str">
        <f t="shared" si="362"/>
        <v>*</v>
      </c>
      <c r="FO99" s="33" t="str">
        <f t="shared" si="363"/>
        <v>*</v>
      </c>
      <c r="FP99" s="32" t="str">
        <f t="shared" si="395"/>
        <v>*</v>
      </c>
      <c r="FQ99" s="33" t="str">
        <f t="shared" si="396"/>
        <v>*</v>
      </c>
      <c r="FR99" s="32" t="str">
        <f t="shared" si="364"/>
        <v>*</v>
      </c>
      <c r="FS99" s="33" t="str">
        <f t="shared" si="365"/>
        <v>*</v>
      </c>
      <c r="FT99" s="32" t="str">
        <f t="shared" si="366"/>
        <v>*</v>
      </c>
      <c r="FU99" s="33" t="str">
        <f t="shared" si="367"/>
        <v>*</v>
      </c>
      <c r="FV99" s="32" t="str">
        <f t="shared" si="397"/>
        <v>عشقی -</v>
      </c>
      <c r="FW99" s="33" t="str">
        <f t="shared" si="398"/>
        <v>*</v>
      </c>
      <c r="FX99" s="32" t="str">
        <f t="shared" si="368"/>
        <v>*</v>
      </c>
      <c r="FY99" s="33" t="str">
        <f t="shared" si="369"/>
        <v>*</v>
      </c>
      <c r="FZ99" s="32" t="str">
        <f t="shared" si="370"/>
        <v>*</v>
      </c>
      <c r="GA99" s="33" t="str">
        <f t="shared" si="371"/>
        <v>*</v>
      </c>
      <c r="GB99" s="32" t="str">
        <f t="shared" si="372"/>
        <v>*</v>
      </c>
      <c r="GC99" s="33" t="str">
        <f t="shared" si="373"/>
        <v>*</v>
      </c>
      <c r="GD99" s="21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335">
        <f t="shared" si="374"/>
        <v>23</v>
      </c>
      <c r="RE99" s="30" t="str">
        <f t="shared" si="407"/>
        <v>دوشنبه</v>
      </c>
      <c r="RF99" s="34" t="s">
        <v>33</v>
      </c>
      <c r="RG99" s="110" t="str">
        <f t="shared" si="399"/>
        <v>*****************</v>
      </c>
      <c r="RH99" s="111"/>
      <c r="RI99" s="756" t="str">
        <f t="shared" si="400"/>
        <v>*****************</v>
      </c>
      <c r="RJ99" s="757"/>
      <c r="RK99" s="29">
        <f t="shared" si="375"/>
        <v>23</v>
      </c>
      <c r="RL99" s="30" t="str">
        <f t="shared" si="408"/>
        <v>دوشنبه</v>
      </c>
      <c r="RM99" s="36" t="s">
        <v>29</v>
      </c>
      <c r="RN99" s="760" t="str">
        <f t="shared" si="401"/>
        <v>********عشقی -***</v>
      </c>
      <c r="RO99" s="761"/>
      <c r="RP99" s="758" t="str">
        <f t="shared" si="402"/>
        <v>************</v>
      </c>
      <c r="RQ99" s="759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</row>
    <row r="100" spans="1:636" s="2" customFormat="1" ht="72" customHeight="1" thickTop="1" thickBot="1">
      <c r="A100" s="227" t="s">
        <v>226</v>
      </c>
      <c r="B100" s="251" t="s">
        <v>316</v>
      </c>
      <c r="C100" s="349" t="s">
        <v>171</v>
      </c>
      <c r="D100" s="350" t="s">
        <v>206</v>
      </c>
      <c r="E100" s="351" t="s">
        <v>208</v>
      </c>
      <c r="F100" s="352" t="s">
        <v>207</v>
      </c>
      <c r="G100" s="353"/>
      <c r="H100" s="191">
        <v>1</v>
      </c>
      <c r="I100" s="192">
        <v>2</v>
      </c>
      <c r="J100" s="193">
        <v>3</v>
      </c>
      <c r="K100" s="193">
        <v>4</v>
      </c>
      <c r="L100" s="405">
        <v>5</v>
      </c>
      <c r="M100" s="405">
        <v>6</v>
      </c>
      <c r="N100" s="244" t="s">
        <v>302</v>
      </c>
      <c r="O100" s="245" t="s">
        <v>302</v>
      </c>
      <c r="P100" s="193" t="s">
        <v>302</v>
      </c>
      <c r="Q100" s="581" t="s">
        <v>302</v>
      </c>
      <c r="R100" s="582"/>
      <c r="S100" s="246" t="s">
        <v>109</v>
      </c>
      <c r="T100" s="354"/>
      <c r="U100" s="354"/>
      <c r="V100" s="354"/>
      <c r="W100" s="354"/>
      <c r="X100" s="246" t="s">
        <v>110</v>
      </c>
      <c r="Y100" s="354"/>
      <c r="Z100" s="354"/>
      <c r="AA100" s="354"/>
      <c r="AB100" s="354"/>
      <c r="AC100" s="247" t="s">
        <v>134</v>
      </c>
      <c r="AD100" s="248"/>
      <c r="AE100" s="248"/>
      <c r="AF100" s="248"/>
      <c r="AG100" s="249" t="s">
        <v>31</v>
      </c>
      <c r="AH100" s="248"/>
      <c r="AI100" s="248"/>
      <c r="AJ100" s="248"/>
      <c r="AK100" s="247" t="s">
        <v>111</v>
      </c>
      <c r="AL100" s="248"/>
      <c r="AM100" s="248"/>
      <c r="AN100" s="248"/>
      <c r="AO100" s="249" t="s">
        <v>112</v>
      </c>
      <c r="AP100" s="248"/>
      <c r="AQ100" s="248"/>
      <c r="AR100" s="248"/>
      <c r="AS100" s="247" t="s">
        <v>197</v>
      </c>
      <c r="AT100" s="248"/>
      <c r="AU100" s="248"/>
      <c r="AV100" s="250" t="s">
        <v>113</v>
      </c>
      <c r="AW100" s="189"/>
      <c r="AX100" s="194"/>
      <c r="AY100" s="1"/>
      <c r="AZ100" s="1"/>
      <c r="BA100" s="1"/>
      <c r="BB100" s="29">
        <f t="shared" si="342"/>
        <v>24</v>
      </c>
      <c r="BC100" s="159" t="s">
        <v>42</v>
      </c>
      <c r="BD100" s="163" t="s">
        <v>32</v>
      </c>
      <c r="BE100" s="177" t="s">
        <v>32</v>
      </c>
      <c r="BF100" s="516" t="s">
        <v>32</v>
      </c>
      <c r="BG100" s="515" t="s">
        <v>32</v>
      </c>
      <c r="BH100" s="516" t="s">
        <v>32</v>
      </c>
      <c r="BI100" s="515" t="s">
        <v>32</v>
      </c>
      <c r="BJ100" s="516" t="s">
        <v>32</v>
      </c>
      <c r="BK100" s="515" t="s">
        <v>32</v>
      </c>
      <c r="BL100" s="516" t="s">
        <v>32</v>
      </c>
      <c r="BM100" s="515" t="s">
        <v>32</v>
      </c>
      <c r="BN100" s="516" t="s">
        <v>32</v>
      </c>
      <c r="BO100" s="515" t="s">
        <v>32</v>
      </c>
      <c r="BP100" s="516" t="s">
        <v>32</v>
      </c>
      <c r="BQ100" s="516" t="s">
        <v>32</v>
      </c>
      <c r="BR100" s="515">
        <v>1</v>
      </c>
      <c r="BS100" s="516" t="s">
        <v>32</v>
      </c>
      <c r="BT100" s="515" t="s">
        <v>32</v>
      </c>
      <c r="BU100" s="516" t="s">
        <v>32</v>
      </c>
      <c r="BV100" s="515" t="s">
        <v>32</v>
      </c>
      <c r="BW100" s="516" t="s">
        <v>32</v>
      </c>
      <c r="BX100" s="515" t="s">
        <v>32</v>
      </c>
      <c r="BY100" s="516" t="s">
        <v>32</v>
      </c>
      <c r="BZ100" s="515" t="s">
        <v>32</v>
      </c>
      <c r="CA100" s="516" t="s">
        <v>32</v>
      </c>
      <c r="CB100" s="515" t="s">
        <v>32</v>
      </c>
      <c r="CC100" s="516" t="s">
        <v>32</v>
      </c>
      <c r="CD100" s="515" t="s">
        <v>32</v>
      </c>
      <c r="CE100" s="516" t="s">
        <v>32</v>
      </c>
      <c r="CF100" s="515" t="s">
        <v>32</v>
      </c>
      <c r="CG100" s="516" t="s">
        <v>32</v>
      </c>
      <c r="CH100" s="515" t="s">
        <v>32</v>
      </c>
      <c r="CI100" s="516" t="s">
        <v>32</v>
      </c>
      <c r="CJ100" s="29">
        <f t="shared" si="376"/>
        <v>24</v>
      </c>
      <c r="CK100" s="159" t="s">
        <v>42</v>
      </c>
      <c r="CL100" s="400" t="s">
        <v>32</v>
      </c>
      <c r="CM100" s="544">
        <v>1</v>
      </c>
      <c r="CN100" s="400" t="s">
        <v>32</v>
      </c>
      <c r="CO100" s="401" t="s">
        <v>32</v>
      </c>
      <c r="CP100" s="400" t="s">
        <v>32</v>
      </c>
      <c r="CQ100" s="401" t="s">
        <v>32</v>
      </c>
      <c r="CR100" s="400" t="s">
        <v>32</v>
      </c>
      <c r="CS100" s="401" t="s">
        <v>32</v>
      </c>
      <c r="CT100" s="400" t="s">
        <v>32</v>
      </c>
      <c r="CU100" s="401" t="s">
        <v>32</v>
      </c>
      <c r="CV100" s="400" t="s">
        <v>32</v>
      </c>
      <c r="CW100" s="401" t="s">
        <v>32</v>
      </c>
      <c r="CX100" s="400" t="s">
        <v>32</v>
      </c>
      <c r="CY100" s="401" t="s">
        <v>32</v>
      </c>
      <c r="CZ100" s="400" t="s">
        <v>32</v>
      </c>
      <c r="DA100" s="401" t="s">
        <v>32</v>
      </c>
      <c r="DB100" s="400" t="s">
        <v>32</v>
      </c>
      <c r="DC100" s="401" t="s">
        <v>32</v>
      </c>
      <c r="DD100" s="421" t="s">
        <v>32</v>
      </c>
      <c r="DE100" s="401" t="s">
        <v>32</v>
      </c>
      <c r="DF100" s="400" t="s">
        <v>32</v>
      </c>
      <c r="DG100" s="401" t="s">
        <v>32</v>
      </c>
      <c r="DH100" s="400" t="s">
        <v>32</v>
      </c>
      <c r="DI100" s="401" t="s">
        <v>32</v>
      </c>
      <c r="DJ100" s="400" t="s">
        <v>32</v>
      </c>
      <c r="DK100" s="401" t="s">
        <v>32</v>
      </c>
      <c r="DL100" s="7"/>
      <c r="DM100" s="7"/>
      <c r="DN100" s="29">
        <f t="shared" si="343"/>
        <v>24</v>
      </c>
      <c r="DO100" s="30" t="str">
        <f t="shared" si="404"/>
        <v>سه شنبه</v>
      </c>
      <c r="DP100" s="32" t="str">
        <f t="shared" si="344"/>
        <v>*</v>
      </c>
      <c r="DQ100" s="33" t="str">
        <f t="shared" si="344"/>
        <v>*</v>
      </c>
      <c r="DR100" s="32" t="str">
        <f t="shared" si="345"/>
        <v>*</v>
      </c>
      <c r="DS100" s="33" t="str">
        <f t="shared" si="345"/>
        <v>*</v>
      </c>
      <c r="DT100" s="32" t="str">
        <f t="shared" si="377"/>
        <v>*</v>
      </c>
      <c r="DU100" s="33" t="str">
        <f t="shared" si="378"/>
        <v>*</v>
      </c>
      <c r="DV100" s="32" t="str">
        <f t="shared" si="346"/>
        <v>*</v>
      </c>
      <c r="DW100" s="33" t="str">
        <f t="shared" si="346"/>
        <v>*</v>
      </c>
      <c r="DX100" s="32" t="str">
        <f t="shared" si="347"/>
        <v>*</v>
      </c>
      <c r="DY100" s="33" t="str">
        <f t="shared" si="347"/>
        <v>*</v>
      </c>
      <c r="DZ100" s="32" t="str">
        <f t="shared" si="379"/>
        <v>*</v>
      </c>
      <c r="EA100" s="33" t="str">
        <f t="shared" si="380"/>
        <v>*</v>
      </c>
      <c r="EB100" s="32" t="str">
        <f t="shared" si="381"/>
        <v>*</v>
      </c>
      <c r="EC100" s="33" t="str">
        <f t="shared" si="382"/>
        <v>*</v>
      </c>
      <c r="ED100" s="22"/>
      <c r="EE100" s="22"/>
      <c r="EF100" s="29">
        <f t="shared" si="348"/>
        <v>24</v>
      </c>
      <c r="EG100" s="30" t="str">
        <f t="shared" si="405"/>
        <v>سه شنبه</v>
      </c>
      <c r="EH100" s="32" t="str">
        <f t="shared" si="383"/>
        <v xml:space="preserve">خ جعفري - </v>
      </c>
      <c r="EI100" s="33" t="str">
        <f t="shared" si="384"/>
        <v>*</v>
      </c>
      <c r="EJ100" s="32" t="str">
        <f t="shared" si="349"/>
        <v>*</v>
      </c>
      <c r="EK100" s="33" t="str">
        <f t="shared" si="349"/>
        <v>*</v>
      </c>
      <c r="EL100" s="32" t="str">
        <f t="shared" si="350"/>
        <v>*</v>
      </c>
      <c r="EM100" s="33" t="str">
        <f t="shared" si="350"/>
        <v>*</v>
      </c>
      <c r="EN100" s="32" t="str">
        <f t="shared" si="403"/>
        <v>*</v>
      </c>
      <c r="EO100" s="33" t="str">
        <f t="shared" si="351"/>
        <v>*</v>
      </c>
      <c r="EP100" s="32" t="str">
        <f t="shared" si="352"/>
        <v>*</v>
      </c>
      <c r="EQ100" s="33" t="str">
        <f t="shared" si="353"/>
        <v>*</v>
      </c>
      <c r="ER100" s="32" t="str">
        <f t="shared" si="354"/>
        <v>*</v>
      </c>
      <c r="ES100" s="33" t="str">
        <f t="shared" si="354"/>
        <v>*</v>
      </c>
      <c r="ET100" s="32" t="str">
        <f t="shared" si="355"/>
        <v>*</v>
      </c>
      <c r="EU100" s="33" t="str">
        <f t="shared" si="356"/>
        <v>*</v>
      </c>
      <c r="EV100" s="32" t="str">
        <f t="shared" si="385"/>
        <v>*</v>
      </c>
      <c r="EW100" s="33" t="str">
        <f t="shared" si="386"/>
        <v>*</v>
      </c>
      <c r="EX100" s="32" t="str">
        <f t="shared" si="357"/>
        <v>*</v>
      </c>
      <c r="EY100" s="33" t="str">
        <f t="shared" si="358"/>
        <v>*</v>
      </c>
      <c r="EZ100" s="21"/>
      <c r="FA100" s="21"/>
      <c r="FB100" s="29">
        <f t="shared" si="359"/>
        <v>24</v>
      </c>
      <c r="FC100" s="30" t="str">
        <f t="shared" si="406"/>
        <v>سه شنبه</v>
      </c>
      <c r="FD100" s="32" t="str">
        <f t="shared" si="387"/>
        <v>*</v>
      </c>
      <c r="FE100" s="33" t="str">
        <f t="shared" si="388"/>
        <v>آجعفری-</v>
      </c>
      <c r="FF100" s="32" t="str">
        <f t="shared" si="389"/>
        <v>*</v>
      </c>
      <c r="FG100" s="72" t="str">
        <f t="shared" si="390"/>
        <v>*</v>
      </c>
      <c r="FH100" s="32" t="str">
        <f t="shared" si="391"/>
        <v>*</v>
      </c>
      <c r="FI100" s="33" t="str">
        <f t="shared" si="392"/>
        <v>*</v>
      </c>
      <c r="FJ100" s="32" t="str">
        <f t="shared" si="393"/>
        <v>*</v>
      </c>
      <c r="FK100" s="33" t="str">
        <f t="shared" si="394"/>
        <v>*</v>
      </c>
      <c r="FL100" s="21" t="str">
        <f t="shared" si="360"/>
        <v>*</v>
      </c>
      <c r="FM100" s="21" t="str">
        <f t="shared" si="361"/>
        <v>*</v>
      </c>
      <c r="FN100" s="32" t="str">
        <f t="shared" si="362"/>
        <v>*</v>
      </c>
      <c r="FO100" s="33" t="str">
        <f t="shared" si="363"/>
        <v>*</v>
      </c>
      <c r="FP100" s="32" t="str">
        <f t="shared" si="395"/>
        <v>*</v>
      </c>
      <c r="FQ100" s="33" t="str">
        <f t="shared" si="396"/>
        <v>*</v>
      </c>
      <c r="FR100" s="32" t="str">
        <f t="shared" si="364"/>
        <v>*</v>
      </c>
      <c r="FS100" s="33" t="str">
        <f t="shared" si="365"/>
        <v>*</v>
      </c>
      <c r="FT100" s="32" t="str">
        <f t="shared" si="366"/>
        <v>*</v>
      </c>
      <c r="FU100" s="33" t="str">
        <f t="shared" si="367"/>
        <v>*</v>
      </c>
      <c r="FV100" s="32" t="str">
        <f t="shared" si="397"/>
        <v>*</v>
      </c>
      <c r="FW100" s="33" t="str">
        <f t="shared" si="398"/>
        <v>*</v>
      </c>
      <c r="FX100" s="32" t="str">
        <f t="shared" si="368"/>
        <v>*</v>
      </c>
      <c r="FY100" s="33" t="str">
        <f t="shared" si="369"/>
        <v>*</v>
      </c>
      <c r="FZ100" s="32" t="str">
        <f t="shared" si="370"/>
        <v>*</v>
      </c>
      <c r="GA100" s="33" t="str">
        <f t="shared" si="371"/>
        <v>*</v>
      </c>
      <c r="GB100" s="32" t="str">
        <f t="shared" si="372"/>
        <v>*</v>
      </c>
      <c r="GC100" s="33" t="str">
        <f t="shared" si="373"/>
        <v>*</v>
      </c>
      <c r="GD100" s="21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335">
        <f t="shared" si="374"/>
        <v>24</v>
      </c>
      <c r="RE100" s="30" t="str">
        <f t="shared" si="407"/>
        <v>سه شنبه</v>
      </c>
      <c r="RF100" s="34" t="s">
        <v>33</v>
      </c>
      <c r="RG100" s="110" t="str">
        <f t="shared" si="399"/>
        <v>*******خ جعفري - *********</v>
      </c>
      <c r="RH100" s="111"/>
      <c r="RI100" s="756" t="str">
        <f t="shared" si="400"/>
        <v>******آجعفری-**********</v>
      </c>
      <c r="RJ100" s="757"/>
      <c r="RK100" s="29">
        <f t="shared" si="375"/>
        <v>24</v>
      </c>
      <c r="RL100" s="30" t="str">
        <f t="shared" si="408"/>
        <v>سه شنبه</v>
      </c>
      <c r="RM100" s="36" t="s">
        <v>29</v>
      </c>
      <c r="RN100" s="760" t="str">
        <f t="shared" si="401"/>
        <v>************</v>
      </c>
      <c r="RO100" s="761"/>
      <c r="RP100" s="758" t="str">
        <f t="shared" si="402"/>
        <v>************</v>
      </c>
      <c r="RQ100" s="759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</row>
    <row r="101" spans="1:636" s="2" customFormat="1" ht="72" customHeight="1" thickTop="1" thickBot="1">
      <c r="A101" s="355" t="s">
        <v>289</v>
      </c>
      <c r="B101" s="252" t="s">
        <v>148</v>
      </c>
      <c r="C101" s="315" t="s">
        <v>345</v>
      </c>
      <c r="D101" s="314"/>
      <c r="E101" s="308"/>
      <c r="F101" s="321" t="s">
        <v>103</v>
      </c>
      <c r="G101" s="322" t="s">
        <v>27</v>
      </c>
      <c r="H101" s="560" t="s">
        <v>292</v>
      </c>
      <c r="I101" s="561"/>
      <c r="J101" s="279" t="s">
        <v>363</v>
      </c>
      <c r="K101" s="568" t="s">
        <v>296</v>
      </c>
      <c r="L101" s="569"/>
      <c r="M101" s="254" t="s">
        <v>157</v>
      </c>
      <c r="N101" s="356" t="s">
        <v>201</v>
      </c>
      <c r="O101" s="255"/>
      <c r="P101" s="253"/>
      <c r="Q101" s="256"/>
      <c r="R101" s="257"/>
      <c r="S101" s="357" t="s">
        <v>193</v>
      </c>
      <c r="T101" s="258" t="s">
        <v>74</v>
      </c>
      <c r="U101" s="259" t="s">
        <v>346</v>
      </c>
      <c r="V101" s="260" t="s">
        <v>341</v>
      </c>
      <c r="W101" s="253" t="s">
        <v>145</v>
      </c>
      <c r="X101" s="262" t="s">
        <v>235</v>
      </c>
      <c r="Y101" s="557" t="s">
        <v>349</v>
      </c>
      <c r="Z101" s="261" t="s">
        <v>356</v>
      </c>
      <c r="AA101" s="262"/>
      <c r="AB101" s="263"/>
      <c r="AC101" s="332" t="s">
        <v>212</v>
      </c>
      <c r="AD101" s="578" t="str">
        <f>RG52</f>
        <v>*حا ج محمدی- ******خوشروزاده- *******حبیبی - *خورسند - ***********کاظمی-****************محبوبی-*********</v>
      </c>
      <c r="AE101" s="579"/>
      <c r="AF101" s="579"/>
      <c r="AG101" s="579"/>
      <c r="AH101" s="579"/>
      <c r="AI101" s="579"/>
      <c r="AJ101" s="579"/>
      <c r="AK101" s="579"/>
      <c r="AL101" s="579"/>
      <c r="AM101" s="579"/>
      <c r="AN101" s="579"/>
      <c r="AO101" s="579"/>
      <c r="AP101" s="579"/>
      <c r="AQ101" s="579"/>
      <c r="AR101" s="580"/>
      <c r="AS101" s="609" t="s">
        <v>215</v>
      </c>
      <c r="AT101" s="610"/>
      <c r="AU101" s="610"/>
      <c r="AV101" s="610"/>
      <c r="AW101" s="610"/>
      <c r="AX101" s="611"/>
      <c r="AY101" s="1"/>
      <c r="AZ101" s="1"/>
      <c r="BA101" s="1"/>
      <c r="BB101" s="29">
        <f t="shared" si="342"/>
        <v>25</v>
      </c>
      <c r="BC101" s="159" t="s">
        <v>43</v>
      </c>
      <c r="BD101" s="163" t="s">
        <v>32</v>
      </c>
      <c r="BE101" s="177" t="s">
        <v>32</v>
      </c>
      <c r="BF101" s="516" t="s">
        <v>32</v>
      </c>
      <c r="BG101" s="515" t="s">
        <v>32</v>
      </c>
      <c r="BH101" s="516" t="s">
        <v>32</v>
      </c>
      <c r="BI101" s="515" t="s">
        <v>32</v>
      </c>
      <c r="BJ101" s="516" t="s">
        <v>32</v>
      </c>
      <c r="BK101" s="515" t="s">
        <v>32</v>
      </c>
      <c r="BL101" s="516" t="s">
        <v>32</v>
      </c>
      <c r="BM101" s="515" t="s">
        <v>32</v>
      </c>
      <c r="BN101" s="516" t="s">
        <v>32</v>
      </c>
      <c r="BO101" s="515" t="s">
        <v>32</v>
      </c>
      <c r="BP101" s="516" t="s">
        <v>32</v>
      </c>
      <c r="BQ101" s="516" t="s">
        <v>32</v>
      </c>
      <c r="BR101" s="515">
        <v>1</v>
      </c>
      <c r="BS101" s="516" t="s">
        <v>32</v>
      </c>
      <c r="BT101" s="515" t="s">
        <v>32</v>
      </c>
      <c r="BU101" s="516" t="s">
        <v>32</v>
      </c>
      <c r="BV101" s="515" t="s">
        <v>32</v>
      </c>
      <c r="BW101" s="516" t="s">
        <v>32</v>
      </c>
      <c r="BX101" s="515" t="s">
        <v>32</v>
      </c>
      <c r="BY101" s="516" t="s">
        <v>32</v>
      </c>
      <c r="BZ101" s="515" t="s">
        <v>32</v>
      </c>
      <c r="CA101" s="516" t="s">
        <v>32</v>
      </c>
      <c r="CB101" s="515" t="s">
        <v>32</v>
      </c>
      <c r="CC101" s="516" t="s">
        <v>32</v>
      </c>
      <c r="CD101" s="515" t="s">
        <v>32</v>
      </c>
      <c r="CE101" s="516" t="s">
        <v>32</v>
      </c>
      <c r="CF101" s="515" t="s">
        <v>32</v>
      </c>
      <c r="CG101" s="516" t="s">
        <v>32</v>
      </c>
      <c r="CH101" s="515" t="s">
        <v>32</v>
      </c>
      <c r="CI101" s="516" t="s">
        <v>32</v>
      </c>
      <c r="CJ101" s="29">
        <f t="shared" si="376"/>
        <v>25</v>
      </c>
      <c r="CK101" s="159" t="s">
        <v>43</v>
      </c>
      <c r="CL101" s="400" t="s">
        <v>32</v>
      </c>
      <c r="CM101" s="543">
        <v>1</v>
      </c>
      <c r="CN101" s="400" t="s">
        <v>32</v>
      </c>
      <c r="CO101" s="401" t="s">
        <v>32</v>
      </c>
      <c r="CP101" s="400" t="s">
        <v>32</v>
      </c>
      <c r="CQ101" s="401" t="s">
        <v>32</v>
      </c>
      <c r="CR101" s="400" t="s">
        <v>32</v>
      </c>
      <c r="CS101" s="401" t="s">
        <v>32</v>
      </c>
      <c r="CT101" s="400" t="s">
        <v>32</v>
      </c>
      <c r="CU101" s="401" t="s">
        <v>32</v>
      </c>
      <c r="CV101" s="400" t="s">
        <v>32</v>
      </c>
      <c r="CW101" s="401" t="s">
        <v>32</v>
      </c>
      <c r="CX101" s="400" t="s">
        <v>32</v>
      </c>
      <c r="CY101" s="401" t="s">
        <v>32</v>
      </c>
      <c r="CZ101" s="400" t="s">
        <v>32</v>
      </c>
      <c r="DA101" s="401" t="s">
        <v>32</v>
      </c>
      <c r="DB101" s="400" t="s">
        <v>32</v>
      </c>
      <c r="DC101" s="401" t="s">
        <v>32</v>
      </c>
      <c r="DD101" s="547" t="s">
        <v>32</v>
      </c>
      <c r="DE101" s="401" t="s">
        <v>32</v>
      </c>
      <c r="DF101" s="400" t="s">
        <v>32</v>
      </c>
      <c r="DG101" s="401" t="s">
        <v>32</v>
      </c>
      <c r="DH101" s="400" t="s">
        <v>32</v>
      </c>
      <c r="DI101" s="401" t="s">
        <v>32</v>
      </c>
      <c r="DJ101" s="400" t="s">
        <v>32</v>
      </c>
      <c r="DK101" s="401" t="s">
        <v>32</v>
      </c>
      <c r="DL101" s="7"/>
      <c r="DM101" s="7"/>
      <c r="DN101" s="29">
        <f t="shared" si="343"/>
        <v>25</v>
      </c>
      <c r="DO101" s="30" t="str">
        <f t="shared" si="404"/>
        <v>چهارشنبه</v>
      </c>
      <c r="DP101" s="32" t="str">
        <f t="shared" si="344"/>
        <v>*</v>
      </c>
      <c r="DQ101" s="33" t="str">
        <f t="shared" si="344"/>
        <v>*</v>
      </c>
      <c r="DR101" s="32" t="str">
        <f t="shared" si="345"/>
        <v>*</v>
      </c>
      <c r="DS101" s="33" t="str">
        <f t="shared" si="345"/>
        <v>*</v>
      </c>
      <c r="DT101" s="32" t="str">
        <f t="shared" si="377"/>
        <v>*</v>
      </c>
      <c r="DU101" s="33" t="str">
        <f t="shared" si="378"/>
        <v>*</v>
      </c>
      <c r="DV101" s="32" t="str">
        <f t="shared" si="346"/>
        <v>*</v>
      </c>
      <c r="DW101" s="33" t="str">
        <f t="shared" si="346"/>
        <v>*</v>
      </c>
      <c r="DX101" s="32" t="str">
        <f t="shared" si="347"/>
        <v>*</v>
      </c>
      <c r="DY101" s="33" t="str">
        <f t="shared" si="347"/>
        <v>*</v>
      </c>
      <c r="DZ101" s="32" t="str">
        <f t="shared" si="379"/>
        <v>*</v>
      </c>
      <c r="EA101" s="33" t="str">
        <f t="shared" si="380"/>
        <v>*</v>
      </c>
      <c r="EB101" s="32" t="str">
        <f t="shared" si="381"/>
        <v>*</v>
      </c>
      <c r="EC101" s="33" t="str">
        <f t="shared" si="382"/>
        <v>*</v>
      </c>
      <c r="ED101" s="22"/>
      <c r="EE101" s="22"/>
      <c r="EF101" s="29">
        <f t="shared" si="348"/>
        <v>25</v>
      </c>
      <c r="EG101" s="30" t="str">
        <f t="shared" si="405"/>
        <v>چهارشنبه</v>
      </c>
      <c r="EH101" s="32" t="str">
        <f t="shared" si="383"/>
        <v xml:space="preserve">خ جعفري - </v>
      </c>
      <c r="EI101" s="33" t="str">
        <f t="shared" si="384"/>
        <v>*</v>
      </c>
      <c r="EJ101" s="32" t="str">
        <f t="shared" si="349"/>
        <v>*</v>
      </c>
      <c r="EK101" s="33" t="str">
        <f t="shared" si="349"/>
        <v>*</v>
      </c>
      <c r="EL101" s="32" t="str">
        <f t="shared" si="350"/>
        <v>*</v>
      </c>
      <c r="EM101" s="33" t="str">
        <f t="shared" si="350"/>
        <v>*</v>
      </c>
      <c r="EN101" s="32" t="str">
        <f t="shared" si="403"/>
        <v>*</v>
      </c>
      <c r="EO101" s="33" t="str">
        <f t="shared" si="351"/>
        <v>*</v>
      </c>
      <c r="EP101" s="32" t="str">
        <f t="shared" si="352"/>
        <v>*</v>
      </c>
      <c r="EQ101" s="33" t="str">
        <f t="shared" si="353"/>
        <v>*</v>
      </c>
      <c r="ER101" s="32" t="str">
        <f t="shared" si="354"/>
        <v>*</v>
      </c>
      <c r="ES101" s="33" t="str">
        <f t="shared" si="354"/>
        <v>*</v>
      </c>
      <c r="ET101" s="32" t="str">
        <f t="shared" si="355"/>
        <v>*</v>
      </c>
      <c r="EU101" s="33" t="str">
        <f t="shared" si="356"/>
        <v>*</v>
      </c>
      <c r="EV101" s="32" t="str">
        <f t="shared" si="385"/>
        <v>*</v>
      </c>
      <c r="EW101" s="33" t="str">
        <f t="shared" si="386"/>
        <v>*</v>
      </c>
      <c r="EX101" s="32" t="str">
        <f t="shared" si="357"/>
        <v>*</v>
      </c>
      <c r="EY101" s="33" t="str">
        <f t="shared" si="358"/>
        <v>*</v>
      </c>
      <c r="EZ101" s="21"/>
      <c r="FA101" s="21"/>
      <c r="FB101" s="29">
        <f t="shared" si="359"/>
        <v>25</v>
      </c>
      <c r="FC101" s="30" t="str">
        <f t="shared" si="406"/>
        <v>چهارشنبه</v>
      </c>
      <c r="FD101" s="32" t="str">
        <f t="shared" si="387"/>
        <v>*</v>
      </c>
      <c r="FE101" s="33" t="str">
        <f t="shared" si="388"/>
        <v>آجعفری-</v>
      </c>
      <c r="FF101" s="32" t="str">
        <f t="shared" si="389"/>
        <v>*</v>
      </c>
      <c r="FG101" s="72" t="str">
        <f t="shared" si="390"/>
        <v>*</v>
      </c>
      <c r="FH101" s="32" t="str">
        <f t="shared" si="391"/>
        <v>*</v>
      </c>
      <c r="FI101" s="33" t="str">
        <f t="shared" si="392"/>
        <v>*</v>
      </c>
      <c r="FJ101" s="32" t="str">
        <f t="shared" si="393"/>
        <v>*</v>
      </c>
      <c r="FK101" s="33" t="str">
        <f t="shared" si="394"/>
        <v>*</v>
      </c>
      <c r="FL101" s="21" t="str">
        <f t="shared" si="360"/>
        <v>*</v>
      </c>
      <c r="FM101" s="21" t="str">
        <f t="shared" si="361"/>
        <v>*</v>
      </c>
      <c r="FN101" s="32" t="str">
        <f t="shared" si="362"/>
        <v>*</v>
      </c>
      <c r="FO101" s="33" t="str">
        <f t="shared" si="363"/>
        <v>*</v>
      </c>
      <c r="FP101" s="32" t="str">
        <f t="shared" si="395"/>
        <v>*</v>
      </c>
      <c r="FQ101" s="33" t="str">
        <f t="shared" si="396"/>
        <v>*</v>
      </c>
      <c r="FR101" s="32" t="str">
        <f t="shared" si="364"/>
        <v>*</v>
      </c>
      <c r="FS101" s="33" t="str">
        <f t="shared" si="365"/>
        <v>*</v>
      </c>
      <c r="FT101" s="32" t="str">
        <f t="shared" si="366"/>
        <v>*</v>
      </c>
      <c r="FU101" s="33" t="str">
        <f t="shared" si="367"/>
        <v>*</v>
      </c>
      <c r="FV101" s="32" t="str">
        <f t="shared" si="397"/>
        <v>*</v>
      </c>
      <c r="FW101" s="33" t="str">
        <f t="shared" si="398"/>
        <v>*</v>
      </c>
      <c r="FX101" s="32" t="str">
        <f t="shared" si="368"/>
        <v>*</v>
      </c>
      <c r="FY101" s="33" t="str">
        <f t="shared" si="369"/>
        <v>*</v>
      </c>
      <c r="FZ101" s="32" t="str">
        <f t="shared" si="370"/>
        <v>*</v>
      </c>
      <c r="GA101" s="33" t="str">
        <f t="shared" si="371"/>
        <v>*</v>
      </c>
      <c r="GB101" s="32" t="str">
        <f t="shared" si="372"/>
        <v>*</v>
      </c>
      <c r="GC101" s="33" t="str">
        <f t="shared" si="373"/>
        <v>*</v>
      </c>
      <c r="GD101" s="21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335">
        <f t="shared" si="374"/>
        <v>25</v>
      </c>
      <c r="RE101" s="30" t="str">
        <f t="shared" si="407"/>
        <v>چهارشنبه</v>
      </c>
      <c r="RF101" s="34" t="s">
        <v>33</v>
      </c>
      <c r="RG101" s="110" t="str">
        <f t="shared" si="399"/>
        <v>*******خ جعفري - *********</v>
      </c>
      <c r="RH101" s="111"/>
      <c r="RI101" s="756" t="str">
        <f t="shared" si="400"/>
        <v>******آجعفری-**********</v>
      </c>
      <c r="RJ101" s="757"/>
      <c r="RK101" s="29">
        <f t="shared" si="375"/>
        <v>25</v>
      </c>
      <c r="RL101" s="30" t="str">
        <f t="shared" si="408"/>
        <v>چهارشنبه</v>
      </c>
      <c r="RM101" s="36" t="s">
        <v>29</v>
      </c>
      <c r="RN101" s="760" t="str">
        <f t="shared" si="401"/>
        <v>************</v>
      </c>
      <c r="RO101" s="761"/>
      <c r="RP101" s="758" t="str">
        <f t="shared" si="402"/>
        <v>************</v>
      </c>
      <c r="RQ101" s="759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</row>
    <row r="102" spans="1:636" s="2" customFormat="1" ht="72" customHeight="1" thickTop="1" thickBot="1">
      <c r="A102" s="358" t="s">
        <v>290</v>
      </c>
      <c r="B102" s="359" t="s">
        <v>307</v>
      </c>
      <c r="C102" s="360"/>
      <c r="D102" s="361"/>
      <c r="E102" s="309"/>
      <c r="F102" s="323" t="s">
        <v>106</v>
      </c>
      <c r="G102" s="324" t="s">
        <v>27</v>
      </c>
      <c r="H102" s="560" t="s">
        <v>202</v>
      </c>
      <c r="I102" s="561"/>
      <c r="J102" s="279" t="s">
        <v>358</v>
      </c>
      <c r="K102" s="568" t="s">
        <v>225</v>
      </c>
      <c r="L102" s="569"/>
      <c r="M102" s="275"/>
      <c r="N102" s="362" t="s">
        <v>198</v>
      </c>
      <c r="O102" s="275" t="s">
        <v>180</v>
      </c>
      <c r="P102" s="271"/>
      <c r="Q102" s="271"/>
      <c r="R102" s="276"/>
      <c r="S102" s="363" t="s">
        <v>193</v>
      </c>
      <c r="T102" s="268" t="s">
        <v>216</v>
      </c>
      <c r="U102" s="269" t="s">
        <v>354</v>
      </c>
      <c r="V102" s="270" t="s">
        <v>160</v>
      </c>
      <c r="W102" s="271" t="s">
        <v>359</v>
      </c>
      <c r="X102" s="265"/>
      <c r="Y102" s="424"/>
      <c r="Z102" s="264"/>
      <c r="AA102" s="265"/>
      <c r="AB102" s="266"/>
      <c r="AC102" s="333" t="s">
        <v>213</v>
      </c>
      <c r="AD102" s="635" t="str">
        <f>RG16</f>
        <v>******************داداشي-*************</v>
      </c>
      <c r="AE102" s="636"/>
      <c r="AF102" s="636"/>
      <c r="AG102" s="636"/>
      <c r="AH102" s="636"/>
      <c r="AI102" s="636"/>
      <c r="AJ102" s="636"/>
      <c r="AK102" s="636"/>
      <c r="AL102" s="636"/>
      <c r="AM102" s="636"/>
      <c r="AN102" s="636"/>
      <c r="AO102" s="636"/>
      <c r="AP102" s="636"/>
      <c r="AQ102" s="636"/>
      <c r="AR102" s="637"/>
      <c r="AS102" s="614" t="s">
        <v>222</v>
      </c>
      <c r="AT102" s="615"/>
      <c r="AU102" s="615"/>
      <c r="AV102" s="615"/>
      <c r="AW102" s="615"/>
      <c r="AX102" s="616"/>
      <c r="AY102" s="1"/>
      <c r="AZ102" s="1"/>
      <c r="BA102" s="1"/>
      <c r="BB102" s="29">
        <f t="shared" si="342"/>
        <v>26</v>
      </c>
      <c r="BC102" s="518" t="s">
        <v>226</v>
      </c>
      <c r="BD102" s="163" t="s">
        <v>32</v>
      </c>
      <c r="BE102" s="177" t="s">
        <v>32</v>
      </c>
      <c r="BF102" s="516" t="s">
        <v>32</v>
      </c>
      <c r="BG102" s="515" t="s">
        <v>32</v>
      </c>
      <c r="BH102" s="516" t="s">
        <v>32</v>
      </c>
      <c r="BI102" s="515" t="s">
        <v>32</v>
      </c>
      <c r="BJ102" s="516" t="s">
        <v>32</v>
      </c>
      <c r="BK102" s="515" t="s">
        <v>32</v>
      </c>
      <c r="BL102" s="516" t="s">
        <v>32</v>
      </c>
      <c r="BM102" s="515" t="s">
        <v>32</v>
      </c>
      <c r="BN102" s="516" t="s">
        <v>32</v>
      </c>
      <c r="BO102" s="515" t="s">
        <v>32</v>
      </c>
      <c r="BP102" s="516" t="s">
        <v>32</v>
      </c>
      <c r="BQ102" s="516" t="s">
        <v>32</v>
      </c>
      <c r="BR102" s="515" t="s">
        <v>32</v>
      </c>
      <c r="BS102" s="516" t="s">
        <v>32</v>
      </c>
      <c r="BT102" s="515" t="s">
        <v>32</v>
      </c>
      <c r="BU102" s="516" t="s">
        <v>32</v>
      </c>
      <c r="BV102" s="515" t="s">
        <v>32</v>
      </c>
      <c r="BW102" s="516" t="s">
        <v>32</v>
      </c>
      <c r="BX102" s="515" t="s">
        <v>32</v>
      </c>
      <c r="BY102" s="516" t="s">
        <v>32</v>
      </c>
      <c r="BZ102" s="515" t="s">
        <v>32</v>
      </c>
      <c r="CA102" s="516" t="s">
        <v>32</v>
      </c>
      <c r="CB102" s="515" t="s">
        <v>32</v>
      </c>
      <c r="CC102" s="516" t="s">
        <v>32</v>
      </c>
      <c r="CD102" s="515" t="s">
        <v>32</v>
      </c>
      <c r="CE102" s="516" t="s">
        <v>32</v>
      </c>
      <c r="CF102" s="515" t="s">
        <v>32</v>
      </c>
      <c r="CG102" s="516" t="s">
        <v>32</v>
      </c>
      <c r="CH102" s="515" t="s">
        <v>32</v>
      </c>
      <c r="CI102" s="516" t="s">
        <v>32</v>
      </c>
      <c r="CJ102" s="29">
        <f t="shared" si="376"/>
        <v>26</v>
      </c>
      <c r="CK102" s="518" t="s">
        <v>226</v>
      </c>
      <c r="CL102" s="400" t="s">
        <v>32</v>
      </c>
      <c r="CM102" s="543" t="s">
        <v>32</v>
      </c>
      <c r="CN102" s="400" t="s">
        <v>32</v>
      </c>
      <c r="CO102" s="401" t="s">
        <v>32</v>
      </c>
      <c r="CP102" s="400" t="s">
        <v>32</v>
      </c>
      <c r="CQ102" s="401" t="s">
        <v>32</v>
      </c>
      <c r="CR102" s="400" t="s">
        <v>32</v>
      </c>
      <c r="CS102" s="401" t="s">
        <v>32</v>
      </c>
      <c r="CT102" s="400" t="s">
        <v>32</v>
      </c>
      <c r="CU102" s="401" t="s">
        <v>32</v>
      </c>
      <c r="CV102" s="400" t="s">
        <v>32</v>
      </c>
      <c r="CW102" s="401" t="s">
        <v>32</v>
      </c>
      <c r="CX102" s="400" t="s">
        <v>32</v>
      </c>
      <c r="CY102" s="401" t="s">
        <v>32</v>
      </c>
      <c r="CZ102" s="400" t="s">
        <v>32</v>
      </c>
      <c r="DA102" s="401" t="s">
        <v>32</v>
      </c>
      <c r="DB102" s="400" t="s">
        <v>32</v>
      </c>
      <c r="DC102" s="401" t="s">
        <v>32</v>
      </c>
      <c r="DD102" s="547" t="s">
        <v>32</v>
      </c>
      <c r="DE102" s="401" t="s">
        <v>32</v>
      </c>
      <c r="DF102" s="400" t="s">
        <v>32</v>
      </c>
      <c r="DG102" s="401" t="s">
        <v>32</v>
      </c>
      <c r="DH102" s="400" t="s">
        <v>32</v>
      </c>
      <c r="DI102" s="401" t="s">
        <v>32</v>
      </c>
      <c r="DJ102" s="400" t="s">
        <v>32</v>
      </c>
      <c r="DK102" s="401" t="s">
        <v>32</v>
      </c>
      <c r="DL102" s="7"/>
      <c r="DM102" s="7"/>
      <c r="DN102" s="29">
        <f t="shared" si="343"/>
        <v>26</v>
      </c>
      <c r="DO102" s="30" t="str">
        <f t="shared" si="404"/>
        <v>پنجشنبه</v>
      </c>
      <c r="DP102" s="32" t="str">
        <f t="shared" si="344"/>
        <v>*</v>
      </c>
      <c r="DQ102" s="33" t="str">
        <f t="shared" si="344"/>
        <v>*</v>
      </c>
      <c r="DR102" s="32" t="str">
        <f t="shared" si="345"/>
        <v>*</v>
      </c>
      <c r="DS102" s="33" t="str">
        <f t="shared" si="345"/>
        <v>*</v>
      </c>
      <c r="DT102" s="32" t="str">
        <f t="shared" si="377"/>
        <v>*</v>
      </c>
      <c r="DU102" s="33" t="str">
        <f t="shared" si="378"/>
        <v>*</v>
      </c>
      <c r="DV102" s="32" t="str">
        <f t="shared" si="346"/>
        <v>*</v>
      </c>
      <c r="DW102" s="33" t="str">
        <f t="shared" si="346"/>
        <v>*</v>
      </c>
      <c r="DX102" s="32" t="str">
        <f t="shared" si="347"/>
        <v>*</v>
      </c>
      <c r="DY102" s="33" t="str">
        <f t="shared" si="347"/>
        <v>*</v>
      </c>
      <c r="DZ102" s="32" t="str">
        <f t="shared" si="379"/>
        <v>*</v>
      </c>
      <c r="EA102" s="33" t="str">
        <f t="shared" si="380"/>
        <v>*</v>
      </c>
      <c r="EB102" s="32" t="str">
        <f t="shared" si="381"/>
        <v>*</v>
      </c>
      <c r="EC102" s="33" t="str">
        <f t="shared" si="382"/>
        <v>*</v>
      </c>
      <c r="ED102" s="22"/>
      <c r="EE102" s="22"/>
      <c r="EF102" s="29">
        <f t="shared" si="348"/>
        <v>26</v>
      </c>
      <c r="EG102" s="30" t="str">
        <f t="shared" si="405"/>
        <v>پنجشنبه</v>
      </c>
      <c r="EH102" s="32" t="str">
        <f t="shared" si="383"/>
        <v>*</v>
      </c>
      <c r="EI102" s="33" t="str">
        <f t="shared" si="384"/>
        <v>*</v>
      </c>
      <c r="EJ102" s="32" t="str">
        <f t="shared" si="349"/>
        <v>*</v>
      </c>
      <c r="EK102" s="33" t="str">
        <f t="shared" si="349"/>
        <v>*</v>
      </c>
      <c r="EL102" s="32" t="str">
        <f t="shared" si="350"/>
        <v>*</v>
      </c>
      <c r="EM102" s="33" t="str">
        <f t="shared" si="350"/>
        <v>*</v>
      </c>
      <c r="EN102" s="32" t="str">
        <f t="shared" si="403"/>
        <v>*</v>
      </c>
      <c r="EO102" s="33" t="str">
        <f t="shared" si="351"/>
        <v>*</v>
      </c>
      <c r="EP102" s="32" t="str">
        <f t="shared" si="352"/>
        <v>*</v>
      </c>
      <c r="EQ102" s="33" t="str">
        <f t="shared" si="353"/>
        <v>*</v>
      </c>
      <c r="ER102" s="32" t="str">
        <f t="shared" si="354"/>
        <v>*</v>
      </c>
      <c r="ES102" s="33" t="str">
        <f t="shared" si="354"/>
        <v>*</v>
      </c>
      <c r="ET102" s="32" t="str">
        <f t="shared" si="355"/>
        <v>*</v>
      </c>
      <c r="EU102" s="33" t="str">
        <f t="shared" si="356"/>
        <v>*</v>
      </c>
      <c r="EV102" s="32" t="str">
        <f t="shared" si="385"/>
        <v>*</v>
      </c>
      <c r="EW102" s="33" t="str">
        <f t="shared" si="386"/>
        <v>*</v>
      </c>
      <c r="EX102" s="32" t="str">
        <f t="shared" si="357"/>
        <v>*</v>
      </c>
      <c r="EY102" s="33" t="str">
        <f t="shared" si="358"/>
        <v>*</v>
      </c>
      <c r="EZ102" s="21"/>
      <c r="FA102" s="21"/>
      <c r="FB102" s="29">
        <f t="shared" si="359"/>
        <v>26</v>
      </c>
      <c r="FC102" s="30" t="str">
        <f t="shared" si="406"/>
        <v>پنجشنبه</v>
      </c>
      <c r="FD102" s="32" t="str">
        <f t="shared" si="387"/>
        <v>*</v>
      </c>
      <c r="FE102" s="33" t="str">
        <f t="shared" si="388"/>
        <v>*</v>
      </c>
      <c r="FF102" s="32" t="str">
        <f t="shared" si="389"/>
        <v>*</v>
      </c>
      <c r="FG102" s="72" t="str">
        <f t="shared" si="390"/>
        <v>*</v>
      </c>
      <c r="FH102" s="32" t="str">
        <f t="shared" si="391"/>
        <v>*</v>
      </c>
      <c r="FI102" s="33" t="str">
        <f t="shared" si="392"/>
        <v>*</v>
      </c>
      <c r="FJ102" s="32" t="str">
        <f t="shared" si="393"/>
        <v>*</v>
      </c>
      <c r="FK102" s="33" t="str">
        <f t="shared" si="394"/>
        <v>*</v>
      </c>
      <c r="FL102" s="21" t="str">
        <f t="shared" si="360"/>
        <v>*</v>
      </c>
      <c r="FM102" s="21" t="str">
        <f t="shared" si="361"/>
        <v>*</v>
      </c>
      <c r="FN102" s="32" t="str">
        <f t="shared" si="362"/>
        <v>*</v>
      </c>
      <c r="FO102" s="33" t="str">
        <f t="shared" si="363"/>
        <v>*</v>
      </c>
      <c r="FP102" s="32" t="str">
        <f t="shared" si="395"/>
        <v>*</v>
      </c>
      <c r="FQ102" s="33" t="str">
        <f t="shared" si="396"/>
        <v>*</v>
      </c>
      <c r="FR102" s="32" t="str">
        <f t="shared" si="364"/>
        <v>*</v>
      </c>
      <c r="FS102" s="33" t="str">
        <f t="shared" si="365"/>
        <v>*</v>
      </c>
      <c r="FT102" s="32" t="str">
        <f t="shared" si="366"/>
        <v>*</v>
      </c>
      <c r="FU102" s="33" t="str">
        <f t="shared" si="367"/>
        <v>*</v>
      </c>
      <c r="FV102" s="32" t="str">
        <f t="shared" si="397"/>
        <v>*</v>
      </c>
      <c r="FW102" s="33" t="str">
        <f t="shared" si="398"/>
        <v>*</v>
      </c>
      <c r="FX102" s="32" t="str">
        <f t="shared" si="368"/>
        <v>*</v>
      </c>
      <c r="FY102" s="33" t="str">
        <f t="shared" si="369"/>
        <v>*</v>
      </c>
      <c r="FZ102" s="32" t="str">
        <f t="shared" si="370"/>
        <v>*</v>
      </c>
      <c r="GA102" s="33" t="str">
        <f t="shared" si="371"/>
        <v>*</v>
      </c>
      <c r="GB102" s="32" t="str">
        <f t="shared" si="372"/>
        <v>*</v>
      </c>
      <c r="GC102" s="33" t="str">
        <f t="shared" si="373"/>
        <v>*</v>
      </c>
      <c r="GD102" s="21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335">
        <f t="shared" si="374"/>
        <v>26</v>
      </c>
      <c r="RE102" s="30" t="str">
        <f t="shared" si="407"/>
        <v>پنجشنبه</v>
      </c>
      <c r="RF102" s="34" t="s">
        <v>33</v>
      </c>
      <c r="RG102" s="110" t="str">
        <f t="shared" si="399"/>
        <v>*****************</v>
      </c>
      <c r="RH102" s="111"/>
      <c r="RI102" s="756" t="str">
        <f t="shared" si="400"/>
        <v>*****************</v>
      </c>
      <c r="RJ102" s="757"/>
      <c r="RK102" s="29">
        <f t="shared" si="375"/>
        <v>26</v>
      </c>
      <c r="RL102" s="30" t="str">
        <f t="shared" si="408"/>
        <v>پنجشنبه</v>
      </c>
      <c r="RM102" s="36" t="s">
        <v>29</v>
      </c>
      <c r="RN102" s="760" t="str">
        <f t="shared" si="401"/>
        <v>************</v>
      </c>
      <c r="RO102" s="761"/>
      <c r="RP102" s="758" t="str">
        <f t="shared" si="402"/>
        <v>************</v>
      </c>
      <c r="RQ102" s="759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</row>
    <row r="103" spans="1:636" s="2" customFormat="1" ht="72" customHeight="1" thickTop="1" thickBot="1">
      <c r="A103" s="549" t="s">
        <v>291</v>
      </c>
      <c r="B103" s="551" t="s">
        <v>81</v>
      </c>
      <c r="C103" s="472" t="s">
        <v>347</v>
      </c>
      <c r="D103" s="473"/>
      <c r="E103" s="310"/>
      <c r="F103" s="325" t="s">
        <v>293</v>
      </c>
      <c r="G103" s="326" t="s">
        <v>27</v>
      </c>
      <c r="H103" s="568" t="s">
        <v>294</v>
      </c>
      <c r="I103" s="569"/>
      <c r="J103" s="496" t="s">
        <v>82</v>
      </c>
      <c r="K103" s="570" t="s">
        <v>225</v>
      </c>
      <c r="L103" s="571"/>
      <c r="M103" s="476"/>
      <c r="N103" s="366" t="s">
        <v>191</v>
      </c>
      <c r="O103" s="476"/>
      <c r="P103" s="366" t="s">
        <v>192</v>
      </c>
      <c r="Q103" s="477"/>
      <c r="R103" s="478"/>
      <c r="S103" s="267"/>
      <c r="T103" s="267"/>
      <c r="U103" s="483"/>
      <c r="V103" s="366" t="s">
        <v>131</v>
      </c>
      <c r="W103" s="272"/>
      <c r="X103" s="499"/>
      <c r="Y103" s="367" t="s">
        <v>199</v>
      </c>
      <c r="Z103" s="267" t="s">
        <v>304</v>
      </c>
      <c r="AA103" s="368"/>
      <c r="AB103" s="369"/>
      <c r="AC103" s="345" t="s">
        <v>214</v>
      </c>
      <c r="AD103" s="626" t="str">
        <f>RG88</f>
        <v>*****************</v>
      </c>
      <c r="AE103" s="626"/>
      <c r="AF103" s="626"/>
      <c r="AG103" s="626"/>
      <c r="AH103" s="626"/>
      <c r="AI103" s="626"/>
      <c r="AJ103" s="626"/>
      <c r="AK103" s="626"/>
      <c r="AL103" s="627"/>
      <c r="AM103" s="346" t="s">
        <v>211</v>
      </c>
      <c r="AN103" s="626" t="str">
        <f>RG124</f>
        <v>*******************</v>
      </c>
      <c r="AO103" s="626"/>
      <c r="AP103" s="626"/>
      <c r="AQ103" s="626"/>
      <c r="AR103" s="628"/>
      <c r="AS103" s="617"/>
      <c r="AT103" s="618"/>
      <c r="AU103" s="618"/>
      <c r="AV103" s="618"/>
      <c r="AW103" s="618"/>
      <c r="AX103" s="619"/>
      <c r="AY103" s="1"/>
      <c r="AZ103" s="1"/>
      <c r="BA103" s="1"/>
      <c r="BB103" s="29">
        <f t="shared" si="342"/>
        <v>27</v>
      </c>
      <c r="BC103" s="159" t="s">
        <v>38</v>
      </c>
      <c r="BD103" s="163" t="s">
        <v>32</v>
      </c>
      <c r="BE103" s="177" t="s">
        <v>32</v>
      </c>
      <c r="BF103" s="516" t="s">
        <v>32</v>
      </c>
      <c r="BG103" s="515" t="s">
        <v>32</v>
      </c>
      <c r="BH103" s="516" t="s">
        <v>32</v>
      </c>
      <c r="BI103" s="515" t="s">
        <v>32</v>
      </c>
      <c r="BJ103" s="516" t="s">
        <v>32</v>
      </c>
      <c r="BK103" s="515" t="s">
        <v>32</v>
      </c>
      <c r="BL103" s="516" t="s">
        <v>32</v>
      </c>
      <c r="BM103" s="515" t="s">
        <v>32</v>
      </c>
      <c r="BN103" s="516" t="s">
        <v>32</v>
      </c>
      <c r="BO103" s="515" t="s">
        <v>32</v>
      </c>
      <c r="BP103" s="516" t="s">
        <v>32</v>
      </c>
      <c r="BQ103" s="516" t="s">
        <v>32</v>
      </c>
      <c r="BR103" s="515">
        <v>1</v>
      </c>
      <c r="BS103" s="516" t="s">
        <v>32</v>
      </c>
      <c r="BT103" s="515" t="s">
        <v>32</v>
      </c>
      <c r="BU103" s="516" t="s">
        <v>32</v>
      </c>
      <c r="BV103" s="515" t="s">
        <v>32</v>
      </c>
      <c r="BW103" s="516" t="s">
        <v>32</v>
      </c>
      <c r="BX103" s="515" t="s">
        <v>32</v>
      </c>
      <c r="BY103" s="516" t="s">
        <v>32</v>
      </c>
      <c r="BZ103" s="515" t="s">
        <v>32</v>
      </c>
      <c r="CA103" s="516" t="s">
        <v>32</v>
      </c>
      <c r="CB103" s="515" t="s">
        <v>32</v>
      </c>
      <c r="CC103" s="516" t="s">
        <v>32</v>
      </c>
      <c r="CD103" s="515" t="s">
        <v>32</v>
      </c>
      <c r="CE103" s="516" t="s">
        <v>32</v>
      </c>
      <c r="CF103" s="515" t="s">
        <v>32</v>
      </c>
      <c r="CG103" s="516" t="s">
        <v>32</v>
      </c>
      <c r="CH103" s="515" t="s">
        <v>32</v>
      </c>
      <c r="CI103" s="516" t="s">
        <v>32</v>
      </c>
      <c r="CJ103" s="29">
        <f t="shared" si="376"/>
        <v>27</v>
      </c>
      <c r="CK103" s="159" t="s">
        <v>38</v>
      </c>
      <c r="CL103" s="400" t="s">
        <v>32</v>
      </c>
      <c r="CM103" s="544">
        <v>1</v>
      </c>
      <c r="CN103" s="400" t="s">
        <v>32</v>
      </c>
      <c r="CO103" s="401" t="s">
        <v>32</v>
      </c>
      <c r="CP103" s="400" t="s">
        <v>32</v>
      </c>
      <c r="CQ103" s="401" t="s">
        <v>32</v>
      </c>
      <c r="CR103" s="400" t="s">
        <v>32</v>
      </c>
      <c r="CS103" s="401" t="s">
        <v>32</v>
      </c>
      <c r="CT103" s="400" t="s">
        <v>32</v>
      </c>
      <c r="CU103" s="401" t="s">
        <v>32</v>
      </c>
      <c r="CV103" s="400" t="s">
        <v>32</v>
      </c>
      <c r="CW103" s="401" t="s">
        <v>32</v>
      </c>
      <c r="CX103" s="400" t="s">
        <v>32</v>
      </c>
      <c r="CY103" s="401" t="s">
        <v>32</v>
      </c>
      <c r="CZ103" s="400" t="s">
        <v>32</v>
      </c>
      <c r="DA103" s="401" t="s">
        <v>32</v>
      </c>
      <c r="DB103" s="400" t="s">
        <v>32</v>
      </c>
      <c r="DC103" s="401" t="s">
        <v>32</v>
      </c>
      <c r="DD103" s="421" t="s">
        <v>32</v>
      </c>
      <c r="DE103" s="401" t="s">
        <v>32</v>
      </c>
      <c r="DF103" s="400" t="s">
        <v>32</v>
      </c>
      <c r="DG103" s="401" t="s">
        <v>32</v>
      </c>
      <c r="DH103" s="400" t="s">
        <v>32</v>
      </c>
      <c r="DI103" s="401" t="s">
        <v>32</v>
      </c>
      <c r="DJ103" s="400" t="s">
        <v>32</v>
      </c>
      <c r="DK103" s="401" t="s">
        <v>32</v>
      </c>
      <c r="DL103" s="7"/>
      <c r="DM103" s="7"/>
      <c r="DN103" s="29">
        <f t="shared" si="343"/>
        <v>27</v>
      </c>
      <c r="DO103" s="30" t="str">
        <f t="shared" si="404"/>
        <v>جمعه</v>
      </c>
      <c r="DP103" s="32" t="str">
        <f t="shared" si="344"/>
        <v>*</v>
      </c>
      <c r="DQ103" s="33" t="str">
        <f t="shared" si="344"/>
        <v>*</v>
      </c>
      <c r="DR103" s="32" t="str">
        <f t="shared" si="345"/>
        <v>*</v>
      </c>
      <c r="DS103" s="33" t="str">
        <f t="shared" si="345"/>
        <v>*</v>
      </c>
      <c r="DT103" s="32" t="str">
        <f t="shared" si="377"/>
        <v>*</v>
      </c>
      <c r="DU103" s="33" t="str">
        <f t="shared" si="378"/>
        <v>*</v>
      </c>
      <c r="DV103" s="32" t="str">
        <f t="shared" si="346"/>
        <v>*</v>
      </c>
      <c r="DW103" s="33" t="str">
        <f t="shared" si="346"/>
        <v>*</v>
      </c>
      <c r="DX103" s="32" t="str">
        <f t="shared" si="347"/>
        <v>*</v>
      </c>
      <c r="DY103" s="33" t="str">
        <f t="shared" si="347"/>
        <v>*</v>
      </c>
      <c r="DZ103" s="32" t="str">
        <f t="shared" si="379"/>
        <v>*</v>
      </c>
      <c r="EA103" s="33" t="str">
        <f t="shared" si="380"/>
        <v>*</v>
      </c>
      <c r="EB103" s="32" t="str">
        <f t="shared" si="381"/>
        <v>*</v>
      </c>
      <c r="EC103" s="33" t="str">
        <f t="shared" si="382"/>
        <v>*</v>
      </c>
      <c r="ED103" s="22"/>
      <c r="EE103" s="22"/>
      <c r="EF103" s="29">
        <f t="shared" si="348"/>
        <v>27</v>
      </c>
      <c r="EG103" s="30" t="str">
        <f t="shared" si="405"/>
        <v>جمعه</v>
      </c>
      <c r="EH103" s="32" t="str">
        <f t="shared" si="383"/>
        <v xml:space="preserve">خ جعفري - </v>
      </c>
      <c r="EI103" s="33" t="str">
        <f t="shared" si="384"/>
        <v>*</v>
      </c>
      <c r="EJ103" s="32" t="str">
        <f t="shared" si="349"/>
        <v>*</v>
      </c>
      <c r="EK103" s="33" t="str">
        <f t="shared" si="349"/>
        <v>*</v>
      </c>
      <c r="EL103" s="32" t="str">
        <f t="shared" si="350"/>
        <v>*</v>
      </c>
      <c r="EM103" s="33" t="str">
        <f t="shared" si="350"/>
        <v>*</v>
      </c>
      <c r="EN103" s="32" t="str">
        <f t="shared" si="403"/>
        <v>*</v>
      </c>
      <c r="EO103" s="33" t="str">
        <f t="shared" si="351"/>
        <v>*</v>
      </c>
      <c r="EP103" s="32" t="str">
        <f t="shared" si="352"/>
        <v>*</v>
      </c>
      <c r="EQ103" s="33" t="str">
        <f t="shared" si="353"/>
        <v>*</v>
      </c>
      <c r="ER103" s="32" t="str">
        <f t="shared" si="354"/>
        <v>*</v>
      </c>
      <c r="ES103" s="33" t="str">
        <f t="shared" si="354"/>
        <v>*</v>
      </c>
      <c r="ET103" s="32" t="str">
        <f t="shared" si="355"/>
        <v>*</v>
      </c>
      <c r="EU103" s="33" t="str">
        <f t="shared" si="356"/>
        <v>*</v>
      </c>
      <c r="EV103" s="32" t="str">
        <f t="shared" si="385"/>
        <v>*</v>
      </c>
      <c r="EW103" s="33" t="str">
        <f t="shared" si="386"/>
        <v>*</v>
      </c>
      <c r="EX103" s="32" t="str">
        <f t="shared" si="357"/>
        <v>*</v>
      </c>
      <c r="EY103" s="33" t="str">
        <f t="shared" si="358"/>
        <v>*</v>
      </c>
      <c r="EZ103" s="21"/>
      <c r="FA103" s="21"/>
      <c r="FB103" s="29">
        <f t="shared" si="359"/>
        <v>27</v>
      </c>
      <c r="FC103" s="30" t="str">
        <f t="shared" si="406"/>
        <v>جمعه</v>
      </c>
      <c r="FD103" s="32" t="str">
        <f t="shared" si="387"/>
        <v>*</v>
      </c>
      <c r="FE103" s="33" t="str">
        <f t="shared" si="388"/>
        <v>آجعفری-</v>
      </c>
      <c r="FF103" s="32" t="str">
        <f t="shared" si="389"/>
        <v>*</v>
      </c>
      <c r="FG103" s="72" t="str">
        <f t="shared" si="390"/>
        <v>*</v>
      </c>
      <c r="FH103" s="32" t="str">
        <f t="shared" si="391"/>
        <v>*</v>
      </c>
      <c r="FI103" s="33" t="str">
        <f t="shared" si="392"/>
        <v>*</v>
      </c>
      <c r="FJ103" s="32" t="str">
        <f t="shared" si="393"/>
        <v>*</v>
      </c>
      <c r="FK103" s="33" t="str">
        <f t="shared" si="394"/>
        <v>*</v>
      </c>
      <c r="FL103" s="21" t="str">
        <f t="shared" si="360"/>
        <v>*</v>
      </c>
      <c r="FM103" s="21" t="str">
        <f t="shared" si="361"/>
        <v>*</v>
      </c>
      <c r="FN103" s="32" t="str">
        <f t="shared" si="362"/>
        <v>*</v>
      </c>
      <c r="FO103" s="33" t="str">
        <f t="shared" si="363"/>
        <v>*</v>
      </c>
      <c r="FP103" s="32" t="str">
        <f t="shared" si="395"/>
        <v>*</v>
      </c>
      <c r="FQ103" s="33" t="str">
        <f t="shared" si="396"/>
        <v>*</v>
      </c>
      <c r="FR103" s="32" t="str">
        <f t="shared" si="364"/>
        <v>*</v>
      </c>
      <c r="FS103" s="33" t="str">
        <f t="shared" si="365"/>
        <v>*</v>
      </c>
      <c r="FT103" s="32" t="str">
        <f t="shared" si="366"/>
        <v>*</v>
      </c>
      <c r="FU103" s="33" t="str">
        <f t="shared" si="367"/>
        <v>*</v>
      </c>
      <c r="FV103" s="32" t="str">
        <f t="shared" si="397"/>
        <v>*</v>
      </c>
      <c r="FW103" s="33" t="str">
        <f t="shared" si="398"/>
        <v>*</v>
      </c>
      <c r="FX103" s="32" t="str">
        <f t="shared" si="368"/>
        <v>*</v>
      </c>
      <c r="FY103" s="33" t="str">
        <f t="shared" si="369"/>
        <v>*</v>
      </c>
      <c r="FZ103" s="32" t="str">
        <f t="shared" si="370"/>
        <v>*</v>
      </c>
      <c r="GA103" s="33" t="str">
        <f t="shared" si="371"/>
        <v>*</v>
      </c>
      <c r="GB103" s="32" t="str">
        <f t="shared" si="372"/>
        <v>*</v>
      </c>
      <c r="GC103" s="33" t="str">
        <f t="shared" si="373"/>
        <v>*</v>
      </c>
      <c r="GD103" s="21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335">
        <f t="shared" si="374"/>
        <v>27</v>
      </c>
      <c r="RE103" s="30" t="str">
        <f t="shared" si="407"/>
        <v>جمعه</v>
      </c>
      <c r="RF103" s="34" t="s">
        <v>33</v>
      </c>
      <c r="RG103" s="110" t="str">
        <f t="shared" si="399"/>
        <v>*******خ جعفري - *********</v>
      </c>
      <c r="RH103" s="111"/>
      <c r="RI103" s="756" t="str">
        <f t="shared" si="400"/>
        <v>******آجعفری-**********</v>
      </c>
      <c r="RJ103" s="757"/>
      <c r="RK103" s="29">
        <f t="shared" si="375"/>
        <v>27</v>
      </c>
      <c r="RL103" s="30" t="str">
        <f t="shared" si="408"/>
        <v>جمعه</v>
      </c>
      <c r="RM103" s="36" t="s">
        <v>29</v>
      </c>
      <c r="RN103" s="760" t="str">
        <f t="shared" si="401"/>
        <v>************</v>
      </c>
      <c r="RO103" s="761"/>
      <c r="RP103" s="758" t="str">
        <f t="shared" si="402"/>
        <v>************</v>
      </c>
      <c r="RQ103" s="759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</row>
    <row r="104" spans="1:636" s="2" customFormat="1" ht="72" customHeight="1" thickTop="1" thickBot="1">
      <c r="A104" s="370" t="s">
        <v>289</v>
      </c>
      <c r="B104" s="280" t="s">
        <v>147</v>
      </c>
      <c r="C104" s="316" t="s">
        <v>286</v>
      </c>
      <c r="D104" s="317" t="s">
        <v>379</v>
      </c>
      <c r="E104" s="311"/>
      <c r="F104" s="327" t="s">
        <v>103</v>
      </c>
      <c r="G104" s="328" t="s">
        <v>28</v>
      </c>
      <c r="H104" s="562" t="s">
        <v>292</v>
      </c>
      <c r="I104" s="563"/>
      <c r="J104" s="307" t="s">
        <v>47</v>
      </c>
      <c r="K104" s="566" t="s">
        <v>296</v>
      </c>
      <c r="L104" s="567"/>
      <c r="M104" s="282" t="s">
        <v>149</v>
      </c>
      <c r="N104" s="371" t="s">
        <v>201</v>
      </c>
      <c r="O104" s="283" t="s">
        <v>141</v>
      </c>
      <c r="P104" s="281"/>
      <c r="Q104" s="284"/>
      <c r="R104" s="285"/>
      <c r="S104" s="372" t="s">
        <v>193</v>
      </c>
      <c r="T104" s="286" t="s">
        <v>346</v>
      </c>
      <c r="U104" s="287" t="s">
        <v>284</v>
      </c>
      <c r="V104" s="288" t="s">
        <v>235</v>
      </c>
      <c r="W104" s="281" t="s">
        <v>349</v>
      </c>
      <c r="X104" s="281" t="s">
        <v>50</v>
      </c>
      <c r="Y104" s="281"/>
      <c r="Z104" s="281"/>
      <c r="AA104" s="294"/>
      <c r="AB104" s="295"/>
      <c r="AC104" s="347" t="s">
        <v>212</v>
      </c>
      <c r="AD104" s="632" t="str">
        <f>RJ52</f>
        <v>****************حبیبی -***********************منفرد-***********حیدری-****</v>
      </c>
      <c r="AE104" s="633"/>
      <c r="AF104" s="633"/>
      <c r="AG104" s="633"/>
      <c r="AH104" s="633"/>
      <c r="AI104" s="633"/>
      <c r="AJ104" s="633"/>
      <c r="AK104" s="633"/>
      <c r="AL104" s="633"/>
      <c r="AM104" s="633"/>
      <c r="AN104" s="633"/>
      <c r="AO104" s="633"/>
      <c r="AP104" s="633"/>
      <c r="AQ104" s="633"/>
      <c r="AR104" s="634"/>
      <c r="AS104" s="617"/>
      <c r="AT104" s="618"/>
      <c r="AU104" s="618"/>
      <c r="AV104" s="618"/>
      <c r="AW104" s="618"/>
      <c r="AX104" s="619"/>
      <c r="AY104" s="1"/>
      <c r="AZ104" s="1"/>
      <c r="BA104" s="1"/>
      <c r="BB104" s="29">
        <f t="shared" si="342"/>
        <v>28</v>
      </c>
      <c r="BC104" s="159" t="s">
        <v>285</v>
      </c>
      <c r="BD104" s="163" t="s">
        <v>32</v>
      </c>
      <c r="BE104" s="177" t="s">
        <v>32</v>
      </c>
      <c r="BF104" s="516" t="s">
        <v>32</v>
      </c>
      <c r="BG104" s="515" t="s">
        <v>32</v>
      </c>
      <c r="BH104" s="516" t="s">
        <v>32</v>
      </c>
      <c r="BI104" s="515" t="s">
        <v>32</v>
      </c>
      <c r="BJ104" s="516" t="s">
        <v>32</v>
      </c>
      <c r="BK104" s="515" t="s">
        <v>32</v>
      </c>
      <c r="BL104" s="516" t="s">
        <v>32</v>
      </c>
      <c r="BM104" s="515" t="s">
        <v>32</v>
      </c>
      <c r="BN104" s="516" t="s">
        <v>32</v>
      </c>
      <c r="BO104" s="515" t="s">
        <v>32</v>
      </c>
      <c r="BP104" s="516" t="s">
        <v>32</v>
      </c>
      <c r="BQ104" s="516" t="s">
        <v>32</v>
      </c>
      <c r="BR104" s="515">
        <v>1</v>
      </c>
      <c r="BS104" s="516" t="s">
        <v>32</v>
      </c>
      <c r="BT104" s="515" t="s">
        <v>32</v>
      </c>
      <c r="BU104" s="516" t="s">
        <v>32</v>
      </c>
      <c r="BV104" s="515" t="s">
        <v>32</v>
      </c>
      <c r="BW104" s="516" t="s">
        <v>32</v>
      </c>
      <c r="BX104" s="515" t="s">
        <v>32</v>
      </c>
      <c r="BY104" s="516" t="s">
        <v>32</v>
      </c>
      <c r="BZ104" s="515" t="s">
        <v>32</v>
      </c>
      <c r="CA104" s="516" t="s">
        <v>32</v>
      </c>
      <c r="CB104" s="515" t="s">
        <v>32</v>
      </c>
      <c r="CC104" s="516" t="s">
        <v>32</v>
      </c>
      <c r="CD104" s="515" t="s">
        <v>32</v>
      </c>
      <c r="CE104" s="516" t="s">
        <v>32</v>
      </c>
      <c r="CF104" s="515" t="s">
        <v>32</v>
      </c>
      <c r="CG104" s="516" t="s">
        <v>32</v>
      </c>
      <c r="CH104" s="515" t="s">
        <v>32</v>
      </c>
      <c r="CI104" s="516" t="s">
        <v>32</v>
      </c>
      <c r="CJ104" s="29">
        <f t="shared" si="376"/>
        <v>28</v>
      </c>
      <c r="CK104" s="159" t="s">
        <v>285</v>
      </c>
      <c r="CL104" s="400" t="s">
        <v>32</v>
      </c>
      <c r="CM104" s="422" t="s">
        <v>32</v>
      </c>
      <c r="CN104" s="400" t="s">
        <v>32</v>
      </c>
      <c r="CO104" s="401" t="s">
        <v>32</v>
      </c>
      <c r="CP104" s="400" t="s">
        <v>32</v>
      </c>
      <c r="CQ104" s="401" t="s">
        <v>32</v>
      </c>
      <c r="CR104" s="400" t="s">
        <v>32</v>
      </c>
      <c r="CS104" s="401" t="s">
        <v>32</v>
      </c>
      <c r="CT104" s="400" t="s">
        <v>32</v>
      </c>
      <c r="CU104" s="401" t="s">
        <v>32</v>
      </c>
      <c r="CV104" s="400" t="s">
        <v>32</v>
      </c>
      <c r="CW104" s="401" t="s">
        <v>32</v>
      </c>
      <c r="CX104" s="400" t="s">
        <v>32</v>
      </c>
      <c r="CY104" s="401" t="s">
        <v>32</v>
      </c>
      <c r="CZ104" s="400" t="s">
        <v>32</v>
      </c>
      <c r="DA104" s="401" t="s">
        <v>32</v>
      </c>
      <c r="DB104" s="400" t="s">
        <v>32</v>
      </c>
      <c r="DC104" s="401" t="s">
        <v>32</v>
      </c>
      <c r="DD104" s="421" t="s">
        <v>32</v>
      </c>
      <c r="DE104" s="401" t="s">
        <v>32</v>
      </c>
      <c r="DF104" s="400" t="s">
        <v>32</v>
      </c>
      <c r="DG104" s="401" t="s">
        <v>32</v>
      </c>
      <c r="DH104" s="400" t="s">
        <v>32</v>
      </c>
      <c r="DI104" s="401" t="s">
        <v>32</v>
      </c>
      <c r="DJ104" s="400" t="s">
        <v>32</v>
      </c>
      <c r="DK104" s="401" t="s">
        <v>32</v>
      </c>
      <c r="DL104" s="7"/>
      <c r="DM104" s="7"/>
      <c r="DN104" s="29">
        <f t="shared" si="343"/>
        <v>28</v>
      </c>
      <c r="DO104" s="30" t="str">
        <f t="shared" si="404"/>
        <v>شنبه</v>
      </c>
      <c r="DP104" s="32" t="str">
        <f t="shared" si="344"/>
        <v>*</v>
      </c>
      <c r="DQ104" s="33" t="str">
        <f t="shared" si="344"/>
        <v>*</v>
      </c>
      <c r="DR104" s="32" t="str">
        <f t="shared" si="345"/>
        <v>*</v>
      </c>
      <c r="DS104" s="33" t="str">
        <f t="shared" si="345"/>
        <v>*</v>
      </c>
      <c r="DT104" s="32" t="str">
        <f t="shared" si="377"/>
        <v>*</v>
      </c>
      <c r="DU104" s="33" t="str">
        <f t="shared" si="378"/>
        <v>*</v>
      </c>
      <c r="DV104" s="32" t="str">
        <f t="shared" si="346"/>
        <v>*</v>
      </c>
      <c r="DW104" s="33" t="str">
        <f t="shared" si="346"/>
        <v>*</v>
      </c>
      <c r="DX104" s="32" t="str">
        <f t="shared" si="347"/>
        <v>*</v>
      </c>
      <c r="DY104" s="33" t="str">
        <f t="shared" si="347"/>
        <v>*</v>
      </c>
      <c r="DZ104" s="32" t="str">
        <f t="shared" si="379"/>
        <v>*</v>
      </c>
      <c r="EA104" s="33" t="str">
        <f t="shared" si="380"/>
        <v>*</v>
      </c>
      <c r="EB104" s="32" t="str">
        <f t="shared" si="381"/>
        <v>*</v>
      </c>
      <c r="EC104" s="33" t="str">
        <f t="shared" si="382"/>
        <v>*</v>
      </c>
      <c r="ED104" s="22"/>
      <c r="EE104" s="22"/>
      <c r="EF104" s="29">
        <f t="shared" si="348"/>
        <v>28</v>
      </c>
      <c r="EG104" s="30" t="str">
        <f t="shared" si="405"/>
        <v>شنبه</v>
      </c>
      <c r="EH104" s="32" t="str">
        <f t="shared" si="383"/>
        <v xml:space="preserve">خ جعفري - </v>
      </c>
      <c r="EI104" s="33" t="str">
        <f t="shared" si="384"/>
        <v>*</v>
      </c>
      <c r="EJ104" s="32" t="str">
        <f t="shared" si="349"/>
        <v>*</v>
      </c>
      <c r="EK104" s="33" t="str">
        <f t="shared" si="349"/>
        <v>*</v>
      </c>
      <c r="EL104" s="32" t="str">
        <f t="shared" si="350"/>
        <v>*</v>
      </c>
      <c r="EM104" s="33" t="str">
        <f t="shared" si="350"/>
        <v>*</v>
      </c>
      <c r="EN104" s="32" t="str">
        <f t="shared" si="403"/>
        <v>*</v>
      </c>
      <c r="EO104" s="33" t="str">
        <f t="shared" si="351"/>
        <v>*</v>
      </c>
      <c r="EP104" s="32" t="str">
        <f t="shared" si="352"/>
        <v>*</v>
      </c>
      <c r="EQ104" s="33" t="str">
        <f t="shared" si="353"/>
        <v>*</v>
      </c>
      <c r="ER104" s="32" t="str">
        <f t="shared" si="354"/>
        <v>*</v>
      </c>
      <c r="ES104" s="33" t="str">
        <f t="shared" si="354"/>
        <v>*</v>
      </c>
      <c r="ET104" s="32" t="str">
        <f t="shared" si="355"/>
        <v>*</v>
      </c>
      <c r="EU104" s="33" t="str">
        <f t="shared" si="356"/>
        <v>*</v>
      </c>
      <c r="EV104" s="32" t="str">
        <f t="shared" si="385"/>
        <v>*</v>
      </c>
      <c r="EW104" s="33" t="str">
        <f t="shared" si="386"/>
        <v>*</v>
      </c>
      <c r="EX104" s="32" t="str">
        <f t="shared" si="357"/>
        <v>*</v>
      </c>
      <c r="EY104" s="33" t="str">
        <f t="shared" si="358"/>
        <v>*</v>
      </c>
      <c r="EZ104" s="21"/>
      <c r="FA104" s="21"/>
      <c r="FB104" s="29">
        <f t="shared" si="359"/>
        <v>28</v>
      </c>
      <c r="FC104" s="30" t="str">
        <f t="shared" si="406"/>
        <v>شنبه</v>
      </c>
      <c r="FD104" s="32" t="str">
        <f t="shared" si="387"/>
        <v>*</v>
      </c>
      <c r="FE104" s="33" t="str">
        <f t="shared" si="388"/>
        <v>*</v>
      </c>
      <c r="FF104" s="32" t="str">
        <f t="shared" si="389"/>
        <v>*</v>
      </c>
      <c r="FG104" s="72" t="str">
        <f t="shared" si="390"/>
        <v>*</v>
      </c>
      <c r="FH104" s="32" t="str">
        <f t="shared" si="391"/>
        <v>*</v>
      </c>
      <c r="FI104" s="33" t="str">
        <f t="shared" si="392"/>
        <v>*</v>
      </c>
      <c r="FJ104" s="32" t="str">
        <f t="shared" si="393"/>
        <v>*</v>
      </c>
      <c r="FK104" s="33" t="str">
        <f t="shared" si="394"/>
        <v>*</v>
      </c>
      <c r="FL104" s="21" t="str">
        <f t="shared" si="360"/>
        <v>*</v>
      </c>
      <c r="FM104" s="21" t="str">
        <f t="shared" si="361"/>
        <v>*</v>
      </c>
      <c r="FN104" s="32" t="str">
        <f t="shared" si="362"/>
        <v>*</v>
      </c>
      <c r="FO104" s="33" t="str">
        <f t="shared" si="363"/>
        <v>*</v>
      </c>
      <c r="FP104" s="32" t="str">
        <f t="shared" si="395"/>
        <v>*</v>
      </c>
      <c r="FQ104" s="33" t="str">
        <f t="shared" si="396"/>
        <v>*</v>
      </c>
      <c r="FR104" s="32" t="str">
        <f t="shared" si="364"/>
        <v>*</v>
      </c>
      <c r="FS104" s="33" t="str">
        <f t="shared" si="365"/>
        <v>*</v>
      </c>
      <c r="FT104" s="32" t="str">
        <f t="shared" si="366"/>
        <v>*</v>
      </c>
      <c r="FU104" s="33" t="str">
        <f t="shared" si="367"/>
        <v>*</v>
      </c>
      <c r="FV104" s="32" t="str">
        <f t="shared" si="397"/>
        <v>*</v>
      </c>
      <c r="FW104" s="33" t="str">
        <f t="shared" si="398"/>
        <v>*</v>
      </c>
      <c r="FX104" s="32" t="str">
        <f t="shared" si="368"/>
        <v>*</v>
      </c>
      <c r="FY104" s="33" t="str">
        <f t="shared" si="369"/>
        <v>*</v>
      </c>
      <c r="FZ104" s="32" t="str">
        <f t="shared" si="370"/>
        <v>*</v>
      </c>
      <c r="GA104" s="33" t="str">
        <f t="shared" si="371"/>
        <v>*</v>
      </c>
      <c r="GB104" s="32" t="str">
        <f t="shared" si="372"/>
        <v>*</v>
      </c>
      <c r="GC104" s="33" t="str">
        <f t="shared" si="373"/>
        <v>*</v>
      </c>
      <c r="GD104" s="21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335">
        <f t="shared" si="374"/>
        <v>28</v>
      </c>
      <c r="RE104" s="30" t="str">
        <f t="shared" si="407"/>
        <v>شنبه</v>
      </c>
      <c r="RF104" s="34" t="s">
        <v>33</v>
      </c>
      <c r="RG104" s="110" t="str">
        <f t="shared" si="399"/>
        <v>*******خ جعفري - *********</v>
      </c>
      <c r="RH104" s="111"/>
      <c r="RI104" s="756" t="str">
        <f t="shared" si="400"/>
        <v>*****************</v>
      </c>
      <c r="RJ104" s="757"/>
      <c r="RK104" s="29">
        <f t="shared" si="375"/>
        <v>28</v>
      </c>
      <c r="RL104" s="30" t="str">
        <f t="shared" si="408"/>
        <v>شنبه</v>
      </c>
      <c r="RM104" s="36" t="s">
        <v>29</v>
      </c>
      <c r="RN104" s="760" t="str">
        <f t="shared" si="401"/>
        <v>************</v>
      </c>
      <c r="RO104" s="761"/>
      <c r="RP104" s="758" t="str">
        <f t="shared" si="402"/>
        <v>************</v>
      </c>
      <c r="RQ104" s="759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</row>
    <row r="105" spans="1:636" s="2" customFormat="1" ht="72" customHeight="1" thickTop="1" thickBot="1">
      <c r="A105" s="373" t="s">
        <v>290</v>
      </c>
      <c r="B105" s="374" t="s">
        <v>307</v>
      </c>
      <c r="C105" s="375"/>
      <c r="D105" s="376"/>
      <c r="E105" s="312"/>
      <c r="F105" s="329" t="s">
        <v>106</v>
      </c>
      <c r="G105" s="330" t="s">
        <v>28</v>
      </c>
      <c r="H105" s="562" t="s">
        <v>202</v>
      </c>
      <c r="I105" s="563"/>
      <c r="J105" s="307"/>
      <c r="K105" s="566" t="s">
        <v>225</v>
      </c>
      <c r="L105" s="567"/>
      <c r="M105" s="303"/>
      <c r="N105" s="377" t="s">
        <v>198</v>
      </c>
      <c r="O105" s="303" t="s">
        <v>180</v>
      </c>
      <c r="P105" s="292"/>
      <c r="Q105" s="292"/>
      <c r="R105" s="304"/>
      <c r="S105" s="378" t="s">
        <v>193</v>
      </c>
      <c r="T105" s="289" t="s">
        <v>143</v>
      </c>
      <c r="U105" s="290" t="s">
        <v>359</v>
      </c>
      <c r="V105" s="291"/>
      <c r="W105" s="292"/>
      <c r="X105" s="297"/>
      <c r="Y105" s="297"/>
      <c r="Z105" s="296"/>
      <c r="AA105" s="297"/>
      <c r="AB105" s="298"/>
      <c r="AC105" s="334" t="s">
        <v>213</v>
      </c>
      <c r="AD105" s="629" t="str">
        <f>RJ16</f>
        <v>********************************</v>
      </c>
      <c r="AE105" s="630"/>
      <c r="AF105" s="630"/>
      <c r="AG105" s="630"/>
      <c r="AH105" s="630"/>
      <c r="AI105" s="630"/>
      <c r="AJ105" s="630"/>
      <c r="AK105" s="630"/>
      <c r="AL105" s="630"/>
      <c r="AM105" s="630"/>
      <c r="AN105" s="630"/>
      <c r="AO105" s="630"/>
      <c r="AP105" s="630"/>
      <c r="AQ105" s="630"/>
      <c r="AR105" s="631"/>
      <c r="AS105" s="617"/>
      <c r="AT105" s="618"/>
      <c r="AU105" s="618"/>
      <c r="AV105" s="618"/>
      <c r="AW105" s="618"/>
      <c r="AX105" s="619"/>
      <c r="AY105" s="1"/>
      <c r="AZ105" s="1"/>
      <c r="BA105" s="1"/>
      <c r="BB105" s="29">
        <f t="shared" si="342"/>
        <v>29</v>
      </c>
      <c r="BC105" s="159" t="s">
        <v>40</v>
      </c>
      <c r="BD105" s="163" t="s">
        <v>32</v>
      </c>
      <c r="BE105" s="177" t="s">
        <v>32</v>
      </c>
      <c r="BF105" s="516" t="s">
        <v>32</v>
      </c>
      <c r="BG105" s="515" t="s">
        <v>32</v>
      </c>
      <c r="BH105" s="516" t="s">
        <v>32</v>
      </c>
      <c r="BI105" s="515" t="s">
        <v>32</v>
      </c>
      <c r="BJ105" s="516" t="s">
        <v>32</v>
      </c>
      <c r="BK105" s="515" t="s">
        <v>32</v>
      </c>
      <c r="BL105" s="516" t="s">
        <v>32</v>
      </c>
      <c r="BM105" s="515" t="s">
        <v>32</v>
      </c>
      <c r="BN105" s="516" t="s">
        <v>32</v>
      </c>
      <c r="BO105" s="515" t="s">
        <v>32</v>
      </c>
      <c r="BP105" s="516" t="s">
        <v>32</v>
      </c>
      <c r="BQ105" s="516" t="s">
        <v>32</v>
      </c>
      <c r="BR105" s="515" t="s">
        <v>32</v>
      </c>
      <c r="BS105" s="516" t="s">
        <v>32</v>
      </c>
      <c r="BT105" s="515" t="s">
        <v>32</v>
      </c>
      <c r="BU105" s="516" t="s">
        <v>32</v>
      </c>
      <c r="BV105" s="515" t="s">
        <v>32</v>
      </c>
      <c r="BW105" s="516" t="s">
        <v>32</v>
      </c>
      <c r="BX105" s="515" t="s">
        <v>32</v>
      </c>
      <c r="BY105" s="516" t="s">
        <v>32</v>
      </c>
      <c r="BZ105" s="515" t="s">
        <v>32</v>
      </c>
      <c r="CA105" s="516" t="s">
        <v>32</v>
      </c>
      <c r="CB105" s="515" t="s">
        <v>32</v>
      </c>
      <c r="CC105" s="516" t="s">
        <v>32</v>
      </c>
      <c r="CD105" s="515" t="s">
        <v>32</v>
      </c>
      <c r="CE105" s="516" t="s">
        <v>32</v>
      </c>
      <c r="CF105" s="515" t="s">
        <v>32</v>
      </c>
      <c r="CG105" s="516" t="s">
        <v>32</v>
      </c>
      <c r="CH105" s="515" t="s">
        <v>32</v>
      </c>
      <c r="CI105" s="516" t="s">
        <v>32</v>
      </c>
      <c r="CJ105" s="29">
        <f t="shared" si="376"/>
        <v>29</v>
      </c>
      <c r="CK105" s="159" t="s">
        <v>40</v>
      </c>
      <c r="CL105" s="400" t="s">
        <v>32</v>
      </c>
      <c r="CM105" s="543">
        <v>1</v>
      </c>
      <c r="CN105" s="400" t="s">
        <v>32</v>
      </c>
      <c r="CO105" s="401" t="s">
        <v>32</v>
      </c>
      <c r="CP105" s="400" t="s">
        <v>32</v>
      </c>
      <c r="CQ105" s="401" t="s">
        <v>32</v>
      </c>
      <c r="CR105" s="400" t="s">
        <v>32</v>
      </c>
      <c r="CS105" s="401" t="s">
        <v>32</v>
      </c>
      <c r="CT105" s="400" t="s">
        <v>32</v>
      </c>
      <c r="CU105" s="401" t="s">
        <v>32</v>
      </c>
      <c r="CV105" s="400" t="s">
        <v>32</v>
      </c>
      <c r="CW105" s="401" t="s">
        <v>32</v>
      </c>
      <c r="CX105" s="400" t="s">
        <v>32</v>
      </c>
      <c r="CY105" s="401" t="s">
        <v>32</v>
      </c>
      <c r="CZ105" s="400" t="s">
        <v>32</v>
      </c>
      <c r="DA105" s="401" t="s">
        <v>32</v>
      </c>
      <c r="DB105" s="400" t="s">
        <v>32</v>
      </c>
      <c r="DC105" s="401" t="s">
        <v>32</v>
      </c>
      <c r="DD105" s="547" t="s">
        <v>32</v>
      </c>
      <c r="DE105" s="401" t="s">
        <v>32</v>
      </c>
      <c r="DF105" s="400" t="s">
        <v>32</v>
      </c>
      <c r="DG105" s="401" t="s">
        <v>32</v>
      </c>
      <c r="DH105" s="400" t="s">
        <v>32</v>
      </c>
      <c r="DI105" s="401" t="s">
        <v>32</v>
      </c>
      <c r="DJ105" s="400" t="s">
        <v>32</v>
      </c>
      <c r="DK105" s="401" t="s">
        <v>32</v>
      </c>
      <c r="DL105" s="7"/>
      <c r="DM105" s="7"/>
      <c r="DN105" s="29">
        <f t="shared" si="343"/>
        <v>29</v>
      </c>
      <c r="DO105" s="30" t="str">
        <f t="shared" si="404"/>
        <v>یکشنبه</v>
      </c>
      <c r="DP105" s="32" t="str">
        <f t="shared" si="344"/>
        <v>*</v>
      </c>
      <c r="DQ105" s="33" t="str">
        <f t="shared" si="344"/>
        <v>*</v>
      </c>
      <c r="DR105" s="32" t="str">
        <f t="shared" si="345"/>
        <v>*</v>
      </c>
      <c r="DS105" s="33" t="str">
        <f t="shared" si="345"/>
        <v>*</v>
      </c>
      <c r="DT105" s="32" t="str">
        <f t="shared" si="377"/>
        <v>*</v>
      </c>
      <c r="DU105" s="33" t="str">
        <f t="shared" si="378"/>
        <v>*</v>
      </c>
      <c r="DV105" s="32" t="str">
        <f t="shared" si="346"/>
        <v>*</v>
      </c>
      <c r="DW105" s="33" t="str">
        <f t="shared" si="346"/>
        <v>*</v>
      </c>
      <c r="DX105" s="32" t="str">
        <f t="shared" si="347"/>
        <v>*</v>
      </c>
      <c r="DY105" s="33" t="str">
        <f t="shared" si="347"/>
        <v>*</v>
      </c>
      <c r="DZ105" s="32" t="str">
        <f t="shared" si="379"/>
        <v>*</v>
      </c>
      <c r="EA105" s="33" t="str">
        <f t="shared" si="380"/>
        <v>*</v>
      </c>
      <c r="EB105" s="32" t="str">
        <f t="shared" si="381"/>
        <v>*</v>
      </c>
      <c r="EC105" s="33" t="str">
        <f t="shared" si="382"/>
        <v>*</v>
      </c>
      <c r="ED105" s="22"/>
      <c r="EE105" s="22"/>
      <c r="EF105" s="29">
        <f t="shared" si="348"/>
        <v>29</v>
      </c>
      <c r="EG105" s="30" t="str">
        <f t="shared" si="405"/>
        <v>یکشنبه</v>
      </c>
      <c r="EH105" s="32" t="str">
        <f t="shared" si="383"/>
        <v>*</v>
      </c>
      <c r="EI105" s="33" t="str">
        <f t="shared" si="384"/>
        <v>*</v>
      </c>
      <c r="EJ105" s="32" t="str">
        <f t="shared" si="349"/>
        <v>*</v>
      </c>
      <c r="EK105" s="33" t="str">
        <f t="shared" si="349"/>
        <v>*</v>
      </c>
      <c r="EL105" s="32" t="str">
        <f t="shared" si="350"/>
        <v>*</v>
      </c>
      <c r="EM105" s="33" t="str">
        <f t="shared" si="350"/>
        <v>*</v>
      </c>
      <c r="EN105" s="32" t="str">
        <f t="shared" si="403"/>
        <v>*</v>
      </c>
      <c r="EO105" s="33" t="str">
        <f t="shared" si="351"/>
        <v>*</v>
      </c>
      <c r="EP105" s="32" t="str">
        <f t="shared" si="352"/>
        <v>*</v>
      </c>
      <c r="EQ105" s="33" t="str">
        <f t="shared" si="353"/>
        <v>*</v>
      </c>
      <c r="ER105" s="32" t="str">
        <f t="shared" si="354"/>
        <v>*</v>
      </c>
      <c r="ES105" s="33" t="str">
        <f t="shared" si="354"/>
        <v>*</v>
      </c>
      <c r="ET105" s="32" t="str">
        <f t="shared" si="355"/>
        <v>*</v>
      </c>
      <c r="EU105" s="33" t="str">
        <f t="shared" si="356"/>
        <v>*</v>
      </c>
      <c r="EV105" s="32" t="str">
        <f t="shared" si="385"/>
        <v>*</v>
      </c>
      <c r="EW105" s="33" t="str">
        <f t="shared" si="386"/>
        <v>*</v>
      </c>
      <c r="EX105" s="32" t="str">
        <f t="shared" si="357"/>
        <v>*</v>
      </c>
      <c r="EY105" s="33" t="str">
        <f t="shared" si="358"/>
        <v>*</v>
      </c>
      <c r="EZ105" s="21"/>
      <c r="FA105" s="21"/>
      <c r="FB105" s="29">
        <f t="shared" si="359"/>
        <v>29</v>
      </c>
      <c r="FC105" s="30" t="str">
        <f t="shared" si="406"/>
        <v>یکشنبه</v>
      </c>
      <c r="FD105" s="32" t="str">
        <f t="shared" si="387"/>
        <v>*</v>
      </c>
      <c r="FE105" s="33" t="str">
        <f t="shared" si="388"/>
        <v>آجعفری-</v>
      </c>
      <c r="FF105" s="32" t="str">
        <f t="shared" si="389"/>
        <v>*</v>
      </c>
      <c r="FG105" s="72" t="str">
        <f t="shared" si="390"/>
        <v>*</v>
      </c>
      <c r="FH105" s="32" t="str">
        <f t="shared" si="391"/>
        <v>*</v>
      </c>
      <c r="FI105" s="33" t="str">
        <f t="shared" si="392"/>
        <v>*</v>
      </c>
      <c r="FJ105" s="32" t="str">
        <f t="shared" si="393"/>
        <v>*</v>
      </c>
      <c r="FK105" s="33" t="str">
        <f t="shared" si="394"/>
        <v>*</v>
      </c>
      <c r="FL105" s="21" t="str">
        <f t="shared" si="360"/>
        <v>*</v>
      </c>
      <c r="FM105" s="21" t="str">
        <f t="shared" si="361"/>
        <v>*</v>
      </c>
      <c r="FN105" s="32" t="str">
        <f t="shared" si="362"/>
        <v>*</v>
      </c>
      <c r="FO105" s="33" t="str">
        <f t="shared" si="363"/>
        <v>*</v>
      </c>
      <c r="FP105" s="32" t="str">
        <f t="shared" si="395"/>
        <v>*</v>
      </c>
      <c r="FQ105" s="33" t="str">
        <f t="shared" si="396"/>
        <v>*</v>
      </c>
      <c r="FR105" s="32" t="str">
        <f t="shared" si="364"/>
        <v>*</v>
      </c>
      <c r="FS105" s="33" t="str">
        <f t="shared" si="365"/>
        <v>*</v>
      </c>
      <c r="FT105" s="32" t="str">
        <f t="shared" si="366"/>
        <v>*</v>
      </c>
      <c r="FU105" s="33" t="str">
        <f t="shared" si="367"/>
        <v>*</v>
      </c>
      <c r="FV105" s="32" t="str">
        <f t="shared" si="397"/>
        <v>*</v>
      </c>
      <c r="FW105" s="33" t="str">
        <f t="shared" si="398"/>
        <v>*</v>
      </c>
      <c r="FX105" s="32" t="str">
        <f t="shared" si="368"/>
        <v>*</v>
      </c>
      <c r="FY105" s="33" t="str">
        <f t="shared" si="369"/>
        <v>*</v>
      </c>
      <c r="FZ105" s="32" t="str">
        <f t="shared" si="370"/>
        <v>*</v>
      </c>
      <c r="GA105" s="33" t="str">
        <f t="shared" si="371"/>
        <v>*</v>
      </c>
      <c r="GB105" s="32" t="str">
        <f t="shared" si="372"/>
        <v>*</v>
      </c>
      <c r="GC105" s="33" t="str">
        <f t="shared" si="373"/>
        <v>*</v>
      </c>
      <c r="GD105" s="21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335">
        <f t="shared" si="374"/>
        <v>29</v>
      </c>
      <c r="RE105" s="30" t="str">
        <f t="shared" si="407"/>
        <v>یکشنبه</v>
      </c>
      <c r="RF105" s="34" t="s">
        <v>33</v>
      </c>
      <c r="RG105" s="110" t="str">
        <f t="shared" si="399"/>
        <v>*****************</v>
      </c>
      <c r="RH105" s="111"/>
      <c r="RI105" s="756" t="str">
        <f t="shared" si="400"/>
        <v>******آجعفری-**********</v>
      </c>
      <c r="RJ105" s="757"/>
      <c r="RK105" s="29">
        <f t="shared" si="375"/>
        <v>29</v>
      </c>
      <c r="RL105" s="30" t="str">
        <f t="shared" si="408"/>
        <v>یکشنبه</v>
      </c>
      <c r="RM105" s="36" t="s">
        <v>29</v>
      </c>
      <c r="RN105" s="760" t="str">
        <f t="shared" si="401"/>
        <v>************</v>
      </c>
      <c r="RO105" s="761"/>
      <c r="RP105" s="758" t="str">
        <f t="shared" si="402"/>
        <v>************</v>
      </c>
      <c r="RQ105" s="759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</row>
    <row r="106" spans="1:636" s="2" customFormat="1" ht="72" customHeight="1" thickTop="1" thickBot="1">
      <c r="A106" s="550" t="s">
        <v>291</v>
      </c>
      <c r="B106" s="552" t="s">
        <v>147</v>
      </c>
      <c r="C106" s="474"/>
      <c r="D106" s="475"/>
      <c r="E106" s="313"/>
      <c r="F106" s="338" t="s">
        <v>293</v>
      </c>
      <c r="G106" s="339" t="s">
        <v>28</v>
      </c>
      <c r="H106" s="564" t="s">
        <v>294</v>
      </c>
      <c r="I106" s="565"/>
      <c r="J106" s="481" t="s">
        <v>82</v>
      </c>
      <c r="K106" s="558" t="s">
        <v>225</v>
      </c>
      <c r="L106" s="559"/>
      <c r="M106" s="306"/>
      <c r="N106" s="381" t="s">
        <v>191</v>
      </c>
      <c r="O106" s="306" t="s">
        <v>168</v>
      </c>
      <c r="P106" s="381" t="s">
        <v>192</v>
      </c>
      <c r="Q106" s="479" t="s">
        <v>209</v>
      </c>
      <c r="R106" s="480"/>
      <c r="S106" s="299"/>
      <c r="T106" s="299"/>
      <c r="U106" s="302"/>
      <c r="V106" s="381" t="s">
        <v>131</v>
      </c>
      <c r="W106" s="300"/>
      <c r="X106" s="301"/>
      <c r="Y106" s="382" t="s">
        <v>199</v>
      </c>
      <c r="Z106" s="299" t="s">
        <v>304</v>
      </c>
      <c r="AA106" s="383"/>
      <c r="AB106" s="384"/>
      <c r="AC106" s="343" t="s">
        <v>214</v>
      </c>
      <c r="AD106" s="612" t="str">
        <f>RI88</f>
        <v>******آجعفری-**********</v>
      </c>
      <c r="AE106" s="607"/>
      <c r="AF106" s="607"/>
      <c r="AG106" s="607"/>
      <c r="AH106" s="607"/>
      <c r="AI106" s="607"/>
      <c r="AJ106" s="607"/>
      <c r="AK106" s="607"/>
      <c r="AL106" s="613"/>
      <c r="AM106" s="344" t="s">
        <v>211</v>
      </c>
      <c r="AN106" s="607" t="str">
        <f>RI124</f>
        <v>*******************</v>
      </c>
      <c r="AO106" s="607"/>
      <c r="AP106" s="607"/>
      <c r="AQ106" s="607"/>
      <c r="AR106" s="608"/>
      <c r="AS106" s="617"/>
      <c r="AT106" s="618"/>
      <c r="AU106" s="618"/>
      <c r="AV106" s="618"/>
      <c r="AW106" s="618"/>
      <c r="AX106" s="619"/>
      <c r="AY106" s="1"/>
      <c r="AZ106" s="1"/>
      <c r="BA106" s="1"/>
      <c r="BB106" s="29">
        <f t="shared" si="342"/>
        <v>30</v>
      </c>
      <c r="BC106" s="159" t="s">
        <v>298</v>
      </c>
      <c r="BD106" s="163" t="s">
        <v>32</v>
      </c>
      <c r="BE106" s="177" t="s">
        <v>32</v>
      </c>
      <c r="BF106" s="516" t="s">
        <v>32</v>
      </c>
      <c r="BG106" s="515" t="s">
        <v>32</v>
      </c>
      <c r="BH106" s="516" t="s">
        <v>32</v>
      </c>
      <c r="BI106" s="515" t="s">
        <v>32</v>
      </c>
      <c r="BJ106" s="516" t="s">
        <v>32</v>
      </c>
      <c r="BK106" s="515" t="s">
        <v>32</v>
      </c>
      <c r="BL106" s="516" t="s">
        <v>32</v>
      </c>
      <c r="BM106" s="515" t="s">
        <v>32</v>
      </c>
      <c r="BN106" s="516" t="s">
        <v>32</v>
      </c>
      <c r="BO106" s="515" t="s">
        <v>32</v>
      </c>
      <c r="BP106" s="516" t="s">
        <v>32</v>
      </c>
      <c r="BQ106" s="516" t="s">
        <v>32</v>
      </c>
      <c r="BR106" s="515">
        <v>1</v>
      </c>
      <c r="BS106" s="516" t="s">
        <v>32</v>
      </c>
      <c r="BT106" s="515" t="s">
        <v>32</v>
      </c>
      <c r="BU106" s="516" t="s">
        <v>32</v>
      </c>
      <c r="BV106" s="515" t="s">
        <v>32</v>
      </c>
      <c r="BW106" s="516" t="s">
        <v>32</v>
      </c>
      <c r="BX106" s="515" t="s">
        <v>32</v>
      </c>
      <c r="BY106" s="516" t="s">
        <v>32</v>
      </c>
      <c r="BZ106" s="515" t="s">
        <v>32</v>
      </c>
      <c r="CA106" s="516" t="s">
        <v>32</v>
      </c>
      <c r="CB106" s="515" t="s">
        <v>32</v>
      </c>
      <c r="CC106" s="516" t="s">
        <v>32</v>
      </c>
      <c r="CD106" s="515" t="s">
        <v>32</v>
      </c>
      <c r="CE106" s="516" t="s">
        <v>32</v>
      </c>
      <c r="CF106" s="515" t="s">
        <v>32</v>
      </c>
      <c r="CG106" s="516" t="s">
        <v>32</v>
      </c>
      <c r="CH106" s="515" t="s">
        <v>32</v>
      </c>
      <c r="CI106" s="516" t="s">
        <v>32</v>
      </c>
      <c r="CJ106" s="29">
        <f t="shared" si="376"/>
        <v>30</v>
      </c>
      <c r="CK106" s="159" t="s">
        <v>298</v>
      </c>
      <c r="CL106" s="400" t="s">
        <v>32</v>
      </c>
      <c r="CM106" s="544">
        <v>1</v>
      </c>
      <c r="CN106" s="400" t="s">
        <v>32</v>
      </c>
      <c r="CO106" s="401" t="s">
        <v>32</v>
      </c>
      <c r="CP106" s="400" t="s">
        <v>32</v>
      </c>
      <c r="CQ106" s="401" t="s">
        <v>32</v>
      </c>
      <c r="CR106" s="400" t="s">
        <v>32</v>
      </c>
      <c r="CS106" s="401" t="s">
        <v>32</v>
      </c>
      <c r="CT106" s="400" t="s">
        <v>32</v>
      </c>
      <c r="CU106" s="401" t="s">
        <v>32</v>
      </c>
      <c r="CV106" s="400" t="s">
        <v>32</v>
      </c>
      <c r="CW106" s="401" t="s">
        <v>32</v>
      </c>
      <c r="CX106" s="400" t="s">
        <v>32</v>
      </c>
      <c r="CY106" s="401" t="s">
        <v>32</v>
      </c>
      <c r="CZ106" s="400" t="s">
        <v>32</v>
      </c>
      <c r="DA106" s="401" t="s">
        <v>32</v>
      </c>
      <c r="DB106" s="400" t="s">
        <v>32</v>
      </c>
      <c r="DC106" s="401" t="s">
        <v>32</v>
      </c>
      <c r="DD106" s="548">
        <v>1</v>
      </c>
      <c r="DE106" s="401" t="s">
        <v>32</v>
      </c>
      <c r="DF106" s="400" t="s">
        <v>32</v>
      </c>
      <c r="DG106" s="401" t="s">
        <v>32</v>
      </c>
      <c r="DH106" s="400" t="s">
        <v>32</v>
      </c>
      <c r="DI106" s="401" t="s">
        <v>32</v>
      </c>
      <c r="DJ106" s="400" t="s">
        <v>32</v>
      </c>
      <c r="DK106" s="401" t="s">
        <v>32</v>
      </c>
      <c r="DL106" s="7"/>
      <c r="DM106" s="7"/>
      <c r="DN106" s="29">
        <f t="shared" si="343"/>
        <v>30</v>
      </c>
      <c r="DO106" s="30" t="str">
        <f t="shared" si="404"/>
        <v>دوشنبه</v>
      </c>
      <c r="DP106" s="32" t="str">
        <f t="shared" si="344"/>
        <v>*</v>
      </c>
      <c r="DQ106" s="33" t="str">
        <f t="shared" si="344"/>
        <v>*</v>
      </c>
      <c r="DR106" s="32" t="str">
        <f t="shared" si="345"/>
        <v>*</v>
      </c>
      <c r="DS106" s="33" t="str">
        <f t="shared" si="345"/>
        <v>*</v>
      </c>
      <c r="DT106" s="32" t="str">
        <f t="shared" si="377"/>
        <v>*</v>
      </c>
      <c r="DU106" s="33" t="str">
        <f t="shared" si="378"/>
        <v>*</v>
      </c>
      <c r="DV106" s="32" t="str">
        <f t="shared" si="346"/>
        <v>*</v>
      </c>
      <c r="DW106" s="33" t="str">
        <f t="shared" si="346"/>
        <v>*</v>
      </c>
      <c r="DX106" s="32" t="str">
        <f t="shared" si="347"/>
        <v>*</v>
      </c>
      <c r="DY106" s="33" t="str">
        <f t="shared" si="347"/>
        <v>*</v>
      </c>
      <c r="DZ106" s="32" t="str">
        <f t="shared" si="379"/>
        <v>*</v>
      </c>
      <c r="EA106" s="33" t="str">
        <f t="shared" si="380"/>
        <v>*</v>
      </c>
      <c r="EB106" s="32" t="str">
        <f t="shared" si="381"/>
        <v>*</v>
      </c>
      <c r="EC106" s="33" t="str">
        <f t="shared" si="382"/>
        <v>*</v>
      </c>
      <c r="ED106" s="22"/>
      <c r="EE106" s="22"/>
      <c r="EF106" s="29">
        <f t="shared" si="348"/>
        <v>30</v>
      </c>
      <c r="EG106" s="30" t="str">
        <f t="shared" si="405"/>
        <v>دوشنبه</v>
      </c>
      <c r="EH106" s="32" t="str">
        <f t="shared" si="383"/>
        <v xml:space="preserve">خ جعفري - </v>
      </c>
      <c r="EI106" s="33" t="str">
        <f t="shared" si="384"/>
        <v>*</v>
      </c>
      <c r="EJ106" s="32" t="str">
        <f t="shared" si="349"/>
        <v>*</v>
      </c>
      <c r="EK106" s="33" t="str">
        <f t="shared" si="349"/>
        <v>*</v>
      </c>
      <c r="EL106" s="32" t="str">
        <f t="shared" si="350"/>
        <v>*</v>
      </c>
      <c r="EM106" s="33" t="str">
        <f t="shared" si="350"/>
        <v>*</v>
      </c>
      <c r="EN106" s="32" t="str">
        <f t="shared" si="403"/>
        <v>*</v>
      </c>
      <c r="EO106" s="33" t="str">
        <f t="shared" si="351"/>
        <v>*</v>
      </c>
      <c r="EP106" s="32" t="str">
        <f t="shared" si="352"/>
        <v>*</v>
      </c>
      <c r="EQ106" s="33" t="str">
        <f t="shared" si="353"/>
        <v>*</v>
      </c>
      <c r="ER106" s="32" t="str">
        <f t="shared" si="354"/>
        <v>*</v>
      </c>
      <c r="ES106" s="33" t="str">
        <f t="shared" si="354"/>
        <v>*</v>
      </c>
      <c r="ET106" s="32" t="str">
        <f t="shared" si="355"/>
        <v>*</v>
      </c>
      <c r="EU106" s="33" t="str">
        <f t="shared" si="356"/>
        <v>*</v>
      </c>
      <c r="EV106" s="32" t="str">
        <f t="shared" si="385"/>
        <v>*</v>
      </c>
      <c r="EW106" s="33" t="str">
        <f t="shared" si="386"/>
        <v>*</v>
      </c>
      <c r="EX106" s="32" t="str">
        <f t="shared" si="357"/>
        <v>*</v>
      </c>
      <c r="EY106" s="33" t="str">
        <f t="shared" si="358"/>
        <v>*</v>
      </c>
      <c r="EZ106" s="21"/>
      <c r="FA106" s="21"/>
      <c r="FB106" s="29">
        <f t="shared" si="359"/>
        <v>30</v>
      </c>
      <c r="FC106" s="30" t="str">
        <f t="shared" si="406"/>
        <v>دوشنبه</v>
      </c>
      <c r="FD106" s="32" t="str">
        <f t="shared" si="387"/>
        <v>*</v>
      </c>
      <c r="FE106" s="33" t="str">
        <f t="shared" si="388"/>
        <v>آجعفری-</v>
      </c>
      <c r="FF106" s="32" t="str">
        <f t="shared" si="389"/>
        <v>*</v>
      </c>
      <c r="FG106" s="72" t="str">
        <f t="shared" si="390"/>
        <v>*</v>
      </c>
      <c r="FH106" s="32" t="str">
        <f t="shared" si="391"/>
        <v>*</v>
      </c>
      <c r="FI106" s="33" t="str">
        <f t="shared" si="392"/>
        <v>*</v>
      </c>
      <c r="FJ106" s="32" t="str">
        <f t="shared" si="393"/>
        <v>*</v>
      </c>
      <c r="FK106" s="33" t="str">
        <f t="shared" si="394"/>
        <v>*</v>
      </c>
      <c r="FL106" s="21" t="str">
        <f t="shared" si="360"/>
        <v>*</v>
      </c>
      <c r="FM106" s="21" t="str">
        <f t="shared" si="361"/>
        <v>*</v>
      </c>
      <c r="FN106" s="32" t="str">
        <f t="shared" si="362"/>
        <v>*</v>
      </c>
      <c r="FO106" s="33" t="str">
        <f t="shared" si="363"/>
        <v>*</v>
      </c>
      <c r="FP106" s="32" t="str">
        <f t="shared" si="395"/>
        <v>*</v>
      </c>
      <c r="FQ106" s="33" t="str">
        <f t="shared" si="396"/>
        <v>*</v>
      </c>
      <c r="FR106" s="32" t="str">
        <f t="shared" si="364"/>
        <v>*</v>
      </c>
      <c r="FS106" s="33" t="str">
        <f t="shared" si="365"/>
        <v>*</v>
      </c>
      <c r="FT106" s="32" t="str">
        <f t="shared" si="366"/>
        <v>*</v>
      </c>
      <c r="FU106" s="33" t="str">
        <f t="shared" si="367"/>
        <v>*</v>
      </c>
      <c r="FV106" s="32" t="str">
        <f t="shared" si="397"/>
        <v>عشقی -</v>
      </c>
      <c r="FW106" s="33" t="str">
        <f t="shared" si="398"/>
        <v>*</v>
      </c>
      <c r="FX106" s="32" t="str">
        <f t="shared" si="368"/>
        <v>*</v>
      </c>
      <c r="FY106" s="33" t="str">
        <f t="shared" si="369"/>
        <v>*</v>
      </c>
      <c r="FZ106" s="32" t="str">
        <f t="shared" si="370"/>
        <v>*</v>
      </c>
      <c r="GA106" s="33" t="str">
        <f t="shared" si="371"/>
        <v>*</v>
      </c>
      <c r="GB106" s="32" t="str">
        <f t="shared" si="372"/>
        <v>*</v>
      </c>
      <c r="GC106" s="33" t="str">
        <f t="shared" si="373"/>
        <v>*</v>
      </c>
      <c r="GD106" s="21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335">
        <f t="shared" si="374"/>
        <v>30</v>
      </c>
      <c r="RE106" s="30" t="str">
        <f t="shared" si="407"/>
        <v>دوشنبه</v>
      </c>
      <c r="RF106" s="34" t="s">
        <v>33</v>
      </c>
      <c r="RG106" s="110" t="str">
        <f t="shared" si="399"/>
        <v>*******خ جعفري - *********</v>
      </c>
      <c r="RH106" s="111"/>
      <c r="RI106" s="756" t="str">
        <f t="shared" si="400"/>
        <v>******آجعفری-**********</v>
      </c>
      <c r="RJ106" s="757"/>
      <c r="RK106" s="29">
        <f t="shared" si="375"/>
        <v>30</v>
      </c>
      <c r="RL106" s="30" t="str">
        <f t="shared" si="408"/>
        <v>دوشنبه</v>
      </c>
      <c r="RM106" s="36" t="s">
        <v>29</v>
      </c>
      <c r="RN106" s="760" t="str">
        <f t="shared" si="401"/>
        <v>********عشقی -***</v>
      </c>
      <c r="RO106" s="761"/>
      <c r="RP106" s="758" t="str">
        <f t="shared" si="402"/>
        <v>************</v>
      </c>
      <c r="RQ106" s="759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</row>
    <row r="107" spans="1:636" s="2" customFormat="1" ht="72" customHeight="1" thickTop="1" thickBot="1">
      <c r="A107" s="385" t="s">
        <v>205</v>
      </c>
      <c r="B107" s="386" t="s">
        <v>153</v>
      </c>
      <c r="C107" s="387"/>
      <c r="D107" s="388"/>
      <c r="E107" s="318" t="s">
        <v>119</v>
      </c>
      <c r="F107" s="331" t="s">
        <v>156</v>
      </c>
      <c r="G107" s="572" t="s">
        <v>194</v>
      </c>
      <c r="H107" s="573"/>
      <c r="I107" s="573"/>
      <c r="J107" s="574"/>
      <c r="K107" s="583" t="s">
        <v>186</v>
      </c>
      <c r="L107" s="583"/>
      <c r="M107" s="583"/>
      <c r="N107" s="595" t="s">
        <v>195</v>
      </c>
      <c r="O107" s="595"/>
      <c r="P107" s="595"/>
      <c r="Q107" s="595" t="s">
        <v>196</v>
      </c>
      <c r="R107" s="595"/>
      <c r="S107" s="596"/>
      <c r="T107" s="592" t="s">
        <v>203</v>
      </c>
      <c r="U107" s="593"/>
      <c r="V107" s="593"/>
      <c r="W107" s="594"/>
      <c r="X107" s="589" t="s">
        <v>200</v>
      </c>
      <c r="Y107" s="590"/>
      <c r="Z107" s="590"/>
      <c r="AA107" s="590"/>
      <c r="AB107" s="591"/>
      <c r="AC107" s="603" t="str">
        <f>RO52</f>
        <v>*************************************</v>
      </c>
      <c r="AD107" s="603"/>
      <c r="AE107" s="603"/>
      <c r="AF107" s="603"/>
      <c r="AG107" s="603"/>
      <c r="AH107" s="603"/>
      <c r="AI107" s="604"/>
      <c r="AJ107" s="605"/>
      <c r="AK107" s="605"/>
      <c r="AL107" s="605"/>
      <c r="AM107" s="605"/>
      <c r="AN107" s="605"/>
      <c r="AO107" s="605"/>
      <c r="AP107" s="605"/>
      <c r="AQ107" s="605"/>
      <c r="AR107" s="606"/>
      <c r="AS107" s="617"/>
      <c r="AT107" s="618"/>
      <c r="AU107" s="618"/>
      <c r="AV107" s="618"/>
      <c r="AW107" s="618"/>
      <c r="AX107" s="619"/>
      <c r="AY107" s="1"/>
      <c r="AZ107" s="1"/>
      <c r="BA107" s="1"/>
      <c r="BB107" s="29">
        <f t="shared" si="342"/>
        <v>31</v>
      </c>
      <c r="BC107" s="30" t="str">
        <f t="shared" ref="BC107" si="409">BC32</f>
        <v>سه شنبه</v>
      </c>
      <c r="BD107" s="163" t="s">
        <v>32</v>
      </c>
      <c r="BE107" s="164" t="s">
        <v>32</v>
      </c>
      <c r="BF107" s="515" t="s">
        <v>32</v>
      </c>
      <c r="BG107" s="516">
        <v>1</v>
      </c>
      <c r="BH107" s="515" t="s">
        <v>32</v>
      </c>
      <c r="BI107" s="516" t="s">
        <v>32</v>
      </c>
      <c r="BJ107" s="515" t="s">
        <v>32</v>
      </c>
      <c r="BK107" s="516" t="s">
        <v>32</v>
      </c>
      <c r="BL107" s="515" t="s">
        <v>32</v>
      </c>
      <c r="BM107" s="516" t="s">
        <v>32</v>
      </c>
      <c r="BN107" s="515" t="s">
        <v>32</v>
      </c>
      <c r="BO107" s="516" t="s">
        <v>32</v>
      </c>
      <c r="BP107" s="515" t="s">
        <v>32</v>
      </c>
      <c r="BQ107" s="516">
        <v>1</v>
      </c>
      <c r="BR107" s="515" t="s">
        <v>32</v>
      </c>
      <c r="BS107" s="516" t="s">
        <v>32</v>
      </c>
      <c r="BT107" s="515" t="s">
        <v>32</v>
      </c>
      <c r="BU107" s="516" t="s">
        <v>32</v>
      </c>
      <c r="BV107" s="515" t="s">
        <v>32</v>
      </c>
      <c r="BW107" s="516" t="s">
        <v>32</v>
      </c>
      <c r="BX107" s="515" t="s">
        <v>32</v>
      </c>
      <c r="BY107" s="516" t="s">
        <v>32</v>
      </c>
      <c r="BZ107" s="515" t="s">
        <v>32</v>
      </c>
      <c r="CA107" s="516" t="s">
        <v>32</v>
      </c>
      <c r="CB107" s="515" t="s">
        <v>32</v>
      </c>
      <c r="CC107" s="516" t="s">
        <v>32</v>
      </c>
      <c r="CD107" s="515" t="s">
        <v>32</v>
      </c>
      <c r="CE107" s="516" t="s">
        <v>32</v>
      </c>
      <c r="CF107" s="515" t="s">
        <v>32</v>
      </c>
      <c r="CG107" s="516" t="s">
        <v>32</v>
      </c>
      <c r="CH107" s="515" t="s">
        <v>32</v>
      </c>
      <c r="CI107" s="516" t="s">
        <v>32</v>
      </c>
      <c r="CJ107" s="29">
        <f t="shared" si="376"/>
        <v>31</v>
      </c>
      <c r="CK107" s="30" t="str">
        <f t="shared" ref="CK107" si="410">BC32</f>
        <v>سه شنبه</v>
      </c>
      <c r="CL107" s="234" t="s">
        <v>32</v>
      </c>
      <c r="CM107" s="422" t="s">
        <v>32</v>
      </c>
      <c r="CN107" s="400" t="s">
        <v>32</v>
      </c>
      <c r="CO107" s="401" t="s">
        <v>32</v>
      </c>
      <c r="CP107" s="400" t="s">
        <v>32</v>
      </c>
      <c r="CQ107" s="401" t="s">
        <v>32</v>
      </c>
      <c r="CR107" s="400" t="s">
        <v>32</v>
      </c>
      <c r="CS107" s="401" t="s">
        <v>32</v>
      </c>
      <c r="CT107" s="400" t="s">
        <v>32</v>
      </c>
      <c r="CU107" s="401" t="s">
        <v>32</v>
      </c>
      <c r="CV107" s="400" t="s">
        <v>32</v>
      </c>
      <c r="CW107" s="401" t="s">
        <v>32</v>
      </c>
      <c r="CX107" s="400" t="s">
        <v>32</v>
      </c>
      <c r="CY107" s="401" t="s">
        <v>32</v>
      </c>
      <c r="CZ107" s="400" t="s">
        <v>32</v>
      </c>
      <c r="DA107" s="401" t="s">
        <v>32</v>
      </c>
      <c r="DB107" s="400" t="s">
        <v>32</v>
      </c>
      <c r="DC107" s="401" t="s">
        <v>32</v>
      </c>
      <c r="DD107" s="421" t="s">
        <v>32</v>
      </c>
      <c r="DE107" s="401" t="s">
        <v>32</v>
      </c>
      <c r="DF107" s="400" t="s">
        <v>32</v>
      </c>
      <c r="DG107" s="401" t="s">
        <v>32</v>
      </c>
      <c r="DH107" s="400" t="s">
        <v>32</v>
      </c>
      <c r="DI107" s="401" t="s">
        <v>32</v>
      </c>
      <c r="DJ107" s="400" t="s">
        <v>32</v>
      </c>
      <c r="DK107" s="401" t="s">
        <v>32</v>
      </c>
      <c r="DL107" s="7"/>
      <c r="DM107" s="7"/>
      <c r="DN107" s="29">
        <f t="shared" si="343"/>
        <v>31</v>
      </c>
      <c r="DO107" s="30" t="str">
        <f t="shared" si="404"/>
        <v>سه شنبه</v>
      </c>
      <c r="DP107" s="32" t="str">
        <f t="shared" si="344"/>
        <v>*</v>
      </c>
      <c r="DQ107" s="33" t="str">
        <f t="shared" si="344"/>
        <v>*</v>
      </c>
      <c r="DR107" s="73" t="str">
        <f t="shared" si="345"/>
        <v>*</v>
      </c>
      <c r="DS107" s="56" t="str">
        <f t="shared" si="345"/>
        <v>فخرآور-</v>
      </c>
      <c r="DT107" s="32" t="str">
        <f t="shared" si="377"/>
        <v>*</v>
      </c>
      <c r="DU107" s="33" t="str">
        <f t="shared" si="378"/>
        <v>*</v>
      </c>
      <c r="DV107" s="73" t="str">
        <f t="shared" si="346"/>
        <v>*</v>
      </c>
      <c r="DW107" s="56" t="str">
        <f t="shared" si="346"/>
        <v>*</v>
      </c>
      <c r="DX107" s="32" t="str">
        <f t="shared" si="347"/>
        <v>*</v>
      </c>
      <c r="DY107" s="33" t="str">
        <f t="shared" si="347"/>
        <v>*</v>
      </c>
      <c r="DZ107" s="32" t="str">
        <f t="shared" si="379"/>
        <v>*</v>
      </c>
      <c r="EA107" s="33" t="str">
        <f t="shared" si="380"/>
        <v>*</v>
      </c>
      <c r="EB107" s="32" t="str">
        <f t="shared" si="381"/>
        <v>*</v>
      </c>
      <c r="EC107" s="33" t="str">
        <f t="shared" si="382"/>
        <v>ایمانی-</v>
      </c>
      <c r="ED107" s="22"/>
      <c r="EE107" s="22"/>
      <c r="EF107" s="29">
        <f t="shared" si="348"/>
        <v>31</v>
      </c>
      <c r="EG107" s="30" t="str">
        <f t="shared" si="405"/>
        <v>سه شنبه</v>
      </c>
      <c r="EH107" s="32" t="str">
        <f t="shared" si="383"/>
        <v>*</v>
      </c>
      <c r="EI107" s="33" t="str">
        <f t="shared" si="384"/>
        <v>*</v>
      </c>
      <c r="EJ107" s="32" t="str">
        <f t="shared" si="349"/>
        <v>*</v>
      </c>
      <c r="EK107" s="33" t="str">
        <f t="shared" si="349"/>
        <v>*</v>
      </c>
      <c r="EL107" s="32" t="str">
        <f t="shared" si="350"/>
        <v>*</v>
      </c>
      <c r="EM107" s="33" t="str">
        <f t="shared" si="350"/>
        <v>*</v>
      </c>
      <c r="EN107" s="32" t="str">
        <f t="shared" si="403"/>
        <v>*</v>
      </c>
      <c r="EO107" s="33" t="str">
        <f t="shared" si="351"/>
        <v>*</v>
      </c>
      <c r="EP107" s="32" t="str">
        <f t="shared" si="352"/>
        <v>*</v>
      </c>
      <c r="EQ107" s="33" t="str">
        <f t="shared" si="353"/>
        <v>*</v>
      </c>
      <c r="ER107" s="32" t="str">
        <f t="shared" si="354"/>
        <v>*</v>
      </c>
      <c r="ES107" s="33" t="str">
        <f t="shared" si="354"/>
        <v>*</v>
      </c>
      <c r="ET107" s="32" t="str">
        <f t="shared" si="355"/>
        <v>*</v>
      </c>
      <c r="EU107" s="33" t="str">
        <f t="shared" si="356"/>
        <v>*</v>
      </c>
      <c r="EV107" s="32" t="str">
        <f t="shared" si="385"/>
        <v>*</v>
      </c>
      <c r="EW107" s="33" t="str">
        <f t="shared" si="386"/>
        <v>*</v>
      </c>
      <c r="EX107" s="32" t="str">
        <f t="shared" si="357"/>
        <v>*</v>
      </c>
      <c r="EY107" s="33" t="str">
        <f t="shared" si="358"/>
        <v>*</v>
      </c>
      <c r="EZ107" s="74"/>
      <c r="FA107" s="74"/>
      <c r="FB107" s="29">
        <f t="shared" si="359"/>
        <v>31</v>
      </c>
      <c r="FC107" s="30" t="str">
        <f t="shared" si="406"/>
        <v>سه شنبه</v>
      </c>
      <c r="FD107" s="32" t="str">
        <f t="shared" si="387"/>
        <v>*</v>
      </c>
      <c r="FE107" s="33" t="str">
        <f t="shared" si="388"/>
        <v>*</v>
      </c>
      <c r="FF107" s="32" t="str">
        <f t="shared" si="389"/>
        <v>*</v>
      </c>
      <c r="FG107" s="72" t="str">
        <f t="shared" si="390"/>
        <v>*</v>
      </c>
      <c r="FH107" s="32" t="str">
        <f t="shared" si="391"/>
        <v>*</v>
      </c>
      <c r="FI107" s="33" t="str">
        <f t="shared" si="392"/>
        <v>*</v>
      </c>
      <c r="FJ107" s="32" t="str">
        <f t="shared" si="393"/>
        <v>*</v>
      </c>
      <c r="FK107" s="33" t="str">
        <f t="shared" si="394"/>
        <v>*</v>
      </c>
      <c r="FL107" s="21" t="str">
        <f t="shared" si="360"/>
        <v>*</v>
      </c>
      <c r="FM107" s="21" t="str">
        <f t="shared" si="361"/>
        <v>*</v>
      </c>
      <c r="FN107" s="32" t="str">
        <f t="shared" si="362"/>
        <v>*</v>
      </c>
      <c r="FO107" s="33" t="str">
        <f t="shared" si="363"/>
        <v>*</v>
      </c>
      <c r="FP107" s="32" t="str">
        <f t="shared" si="395"/>
        <v>*</v>
      </c>
      <c r="FQ107" s="33" t="str">
        <f t="shared" si="396"/>
        <v>*</v>
      </c>
      <c r="FR107" s="32" t="str">
        <f t="shared" si="364"/>
        <v>*</v>
      </c>
      <c r="FS107" s="33" t="str">
        <f t="shared" si="365"/>
        <v>*</v>
      </c>
      <c r="FT107" s="32" t="str">
        <f t="shared" si="366"/>
        <v>*</v>
      </c>
      <c r="FU107" s="33" t="str">
        <f t="shared" si="367"/>
        <v>*</v>
      </c>
      <c r="FV107" s="32" t="str">
        <f t="shared" si="397"/>
        <v>*</v>
      </c>
      <c r="FW107" s="33" t="str">
        <f t="shared" si="398"/>
        <v>*</v>
      </c>
      <c r="FX107" s="32" t="str">
        <f t="shared" si="368"/>
        <v>*</v>
      </c>
      <c r="FY107" s="33" t="str">
        <f t="shared" si="369"/>
        <v>*</v>
      </c>
      <c r="FZ107" s="32" t="str">
        <f t="shared" si="370"/>
        <v>*</v>
      </c>
      <c r="GA107" s="33" t="str">
        <f t="shared" si="371"/>
        <v>*</v>
      </c>
      <c r="GB107" s="32" t="str">
        <f t="shared" si="372"/>
        <v>*</v>
      </c>
      <c r="GC107" s="33" t="str">
        <f t="shared" si="373"/>
        <v>*</v>
      </c>
      <c r="GD107" s="21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335">
        <f t="shared" si="374"/>
        <v>31</v>
      </c>
      <c r="RE107" s="30" t="str">
        <f t="shared" si="407"/>
        <v>سه شنبه</v>
      </c>
      <c r="RF107" s="34" t="s">
        <v>33</v>
      </c>
      <c r="RG107" s="110" t="str">
        <f t="shared" si="399"/>
        <v>*****************</v>
      </c>
      <c r="RH107" s="111"/>
      <c r="RI107" s="756" t="str">
        <f t="shared" si="400"/>
        <v>*فخرآور-*****ایمانی-*********</v>
      </c>
      <c r="RJ107" s="757"/>
      <c r="RK107" s="29">
        <f t="shared" si="375"/>
        <v>31</v>
      </c>
      <c r="RL107" s="30" t="str">
        <f t="shared" si="408"/>
        <v>سه شنبه</v>
      </c>
      <c r="RM107" s="36" t="s">
        <v>29</v>
      </c>
      <c r="RN107" s="760" t="str">
        <f>CONCATENATE(FF107,FH107,FJ107,FL107,FN107,FP107,FR107,FT107,FV107,FX107,FZ107,GB107)</f>
        <v>************</v>
      </c>
      <c r="RO107" s="761"/>
      <c r="RP107" s="758" t="str">
        <f t="shared" si="402"/>
        <v>************</v>
      </c>
      <c r="RQ107" s="759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</row>
    <row r="108" spans="1:636" s="2" customFormat="1" ht="72" customHeight="1" thickBot="1">
      <c r="A108" s="389" t="s">
        <v>29</v>
      </c>
      <c r="B108" s="390"/>
      <c r="C108" s="391"/>
      <c r="D108" s="392"/>
      <c r="E108" s="319" t="s">
        <v>108</v>
      </c>
      <c r="F108" s="320" t="s">
        <v>34</v>
      </c>
      <c r="G108" s="575" t="s">
        <v>232</v>
      </c>
      <c r="H108" s="576"/>
      <c r="I108" s="576"/>
      <c r="J108" s="577"/>
      <c r="K108" s="597" t="s">
        <v>232</v>
      </c>
      <c r="L108" s="597"/>
      <c r="M108" s="597"/>
      <c r="N108" s="597"/>
      <c r="O108" s="597"/>
      <c r="P108" s="597"/>
      <c r="Q108" s="597"/>
      <c r="R108" s="597"/>
      <c r="S108" s="598"/>
      <c r="T108" s="584"/>
      <c r="U108" s="585"/>
      <c r="V108" s="585"/>
      <c r="W108" s="586"/>
      <c r="X108" s="587" t="s">
        <v>216</v>
      </c>
      <c r="Y108" s="587"/>
      <c r="Z108" s="587"/>
      <c r="AA108" s="587"/>
      <c r="AB108" s="588"/>
      <c r="AC108" s="599" t="str">
        <f>RO16</f>
        <v>***********</v>
      </c>
      <c r="AD108" s="600"/>
      <c r="AE108" s="600"/>
      <c r="AF108" s="600"/>
      <c r="AG108" s="600"/>
      <c r="AH108" s="600"/>
      <c r="AI108" s="601"/>
      <c r="AJ108" s="602"/>
      <c r="AK108" s="587"/>
      <c r="AL108" s="587"/>
      <c r="AM108" s="587"/>
      <c r="AN108" s="587"/>
      <c r="AO108" s="587"/>
      <c r="AP108" s="587"/>
      <c r="AQ108" s="587"/>
      <c r="AR108" s="588"/>
      <c r="AS108" s="620"/>
      <c r="AT108" s="621"/>
      <c r="AU108" s="621"/>
      <c r="AV108" s="621"/>
      <c r="AW108" s="621"/>
      <c r="AX108" s="622"/>
      <c r="AY108" s="1"/>
      <c r="AZ108" s="1"/>
      <c r="BA108" s="1"/>
      <c r="BB108" s="39" t="s">
        <v>44</v>
      </c>
      <c r="BC108" s="40" t="s">
        <v>45</v>
      </c>
      <c r="BD108" s="41">
        <f t="shared" ref="BD108:CI108" si="411">SUM(BD77:BD107)</f>
        <v>0</v>
      </c>
      <c r="BE108" s="41">
        <f t="shared" si="411"/>
        <v>0</v>
      </c>
      <c r="BF108" s="41">
        <f t="shared" si="411"/>
        <v>0</v>
      </c>
      <c r="BG108" s="41">
        <f t="shared" si="411"/>
        <v>1</v>
      </c>
      <c r="BH108" s="41">
        <f t="shared" si="411"/>
        <v>0</v>
      </c>
      <c r="BI108" s="41">
        <f t="shared" si="411"/>
        <v>0</v>
      </c>
      <c r="BJ108" s="41">
        <f t="shared" si="411"/>
        <v>0</v>
      </c>
      <c r="BK108" s="41">
        <f t="shared" si="411"/>
        <v>0</v>
      </c>
      <c r="BL108" s="41">
        <f t="shared" si="411"/>
        <v>0</v>
      </c>
      <c r="BM108" s="41">
        <f t="shared" si="411"/>
        <v>0</v>
      </c>
      <c r="BN108" s="41">
        <f t="shared" si="411"/>
        <v>0</v>
      </c>
      <c r="BO108" s="41">
        <f t="shared" si="411"/>
        <v>0</v>
      </c>
      <c r="BP108" s="395">
        <f>SUM(BP77:BP107)</f>
        <v>0</v>
      </c>
      <c r="BQ108" s="395">
        <f>SUM(BQ77:BQ107)</f>
        <v>1</v>
      </c>
      <c r="BR108" s="41">
        <f t="shared" si="411"/>
        <v>17</v>
      </c>
      <c r="BS108" s="41">
        <f t="shared" si="411"/>
        <v>0</v>
      </c>
      <c r="BT108" s="41">
        <f t="shared" si="411"/>
        <v>0</v>
      </c>
      <c r="BU108" s="41">
        <f t="shared" si="411"/>
        <v>0</v>
      </c>
      <c r="BV108" s="41">
        <f t="shared" si="411"/>
        <v>0</v>
      </c>
      <c r="BW108" s="41">
        <f t="shared" si="411"/>
        <v>0</v>
      </c>
      <c r="BX108" s="41">
        <f t="shared" si="411"/>
        <v>0</v>
      </c>
      <c r="BY108" s="41">
        <f t="shared" si="411"/>
        <v>0</v>
      </c>
      <c r="BZ108" s="41">
        <f t="shared" si="411"/>
        <v>0</v>
      </c>
      <c r="CA108" s="41">
        <f t="shared" si="411"/>
        <v>0</v>
      </c>
      <c r="CB108" s="41">
        <f t="shared" si="411"/>
        <v>0</v>
      </c>
      <c r="CC108" s="41">
        <f t="shared" si="411"/>
        <v>0</v>
      </c>
      <c r="CD108" s="41">
        <f t="shared" si="411"/>
        <v>0</v>
      </c>
      <c r="CE108" s="41">
        <f t="shared" si="411"/>
        <v>0</v>
      </c>
      <c r="CF108" s="41">
        <f t="shared" si="411"/>
        <v>0</v>
      </c>
      <c r="CG108" s="41">
        <f t="shared" si="411"/>
        <v>0</v>
      </c>
      <c r="CH108" s="41">
        <f t="shared" si="411"/>
        <v>0</v>
      </c>
      <c r="CI108" s="41">
        <f t="shared" si="411"/>
        <v>0</v>
      </c>
      <c r="CJ108" s="39" t="s">
        <v>44</v>
      </c>
      <c r="CK108" s="40" t="s">
        <v>45</v>
      </c>
      <c r="CL108" s="41">
        <f t="shared" ref="CL108:DK108" si="412">SUM(CL77:CL107)</f>
        <v>0</v>
      </c>
      <c r="CM108" s="41">
        <f t="shared" si="412"/>
        <v>15</v>
      </c>
      <c r="CN108" s="41">
        <f t="shared" si="412"/>
        <v>0</v>
      </c>
      <c r="CO108" s="42">
        <f t="shared" si="412"/>
        <v>0</v>
      </c>
      <c r="CP108" s="41">
        <f t="shared" si="412"/>
        <v>0</v>
      </c>
      <c r="CQ108" s="42">
        <f t="shared" si="412"/>
        <v>0</v>
      </c>
      <c r="CR108" s="41">
        <f t="shared" si="412"/>
        <v>0</v>
      </c>
      <c r="CS108" s="42">
        <f t="shared" si="412"/>
        <v>0</v>
      </c>
      <c r="CT108" s="42">
        <f t="shared" si="412"/>
        <v>0</v>
      </c>
      <c r="CU108" s="42">
        <f t="shared" si="412"/>
        <v>0</v>
      </c>
      <c r="CV108" s="42">
        <f t="shared" si="412"/>
        <v>0</v>
      </c>
      <c r="CW108" s="42">
        <f t="shared" si="412"/>
        <v>0</v>
      </c>
      <c r="CX108" s="41">
        <f t="shared" si="412"/>
        <v>0</v>
      </c>
      <c r="CY108" s="42">
        <f t="shared" si="412"/>
        <v>0</v>
      </c>
      <c r="CZ108" s="41">
        <f t="shared" si="412"/>
        <v>0</v>
      </c>
      <c r="DA108" s="42">
        <f t="shared" si="412"/>
        <v>0</v>
      </c>
      <c r="DB108" s="41">
        <f t="shared" si="412"/>
        <v>0</v>
      </c>
      <c r="DC108" s="42">
        <f t="shared" si="412"/>
        <v>0</v>
      </c>
      <c r="DD108" s="41">
        <f t="shared" si="412"/>
        <v>5</v>
      </c>
      <c r="DE108" s="42">
        <f t="shared" si="412"/>
        <v>0</v>
      </c>
      <c r="DF108" s="41">
        <f t="shared" si="412"/>
        <v>0</v>
      </c>
      <c r="DG108" s="42">
        <f t="shared" si="412"/>
        <v>0</v>
      </c>
      <c r="DH108" s="41">
        <f t="shared" si="412"/>
        <v>0</v>
      </c>
      <c r="DI108" s="42">
        <f t="shared" si="412"/>
        <v>0</v>
      </c>
      <c r="DJ108" s="41">
        <f t="shared" si="412"/>
        <v>0</v>
      </c>
      <c r="DK108" s="42">
        <f t="shared" si="412"/>
        <v>0</v>
      </c>
      <c r="DL108" s="7"/>
      <c r="DM108" s="7"/>
      <c r="DN108" s="39" t="s">
        <v>44</v>
      </c>
      <c r="DO108" s="40" t="s">
        <v>45</v>
      </c>
      <c r="DP108" s="75"/>
      <c r="DQ108" s="7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76"/>
      <c r="EE108" s="76"/>
      <c r="EF108" s="39" t="s">
        <v>44</v>
      </c>
      <c r="EG108" s="40" t="s">
        <v>45</v>
      </c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39" t="s">
        <v>44</v>
      </c>
      <c r="FC108" s="40" t="s">
        <v>45</v>
      </c>
      <c r="FD108" s="45"/>
      <c r="FE108" s="45"/>
      <c r="FF108" s="45"/>
      <c r="FG108" s="45"/>
      <c r="FH108" s="45"/>
      <c r="FI108" s="45"/>
      <c r="FJ108" s="45"/>
      <c r="FK108" s="46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39" t="s">
        <v>44</v>
      </c>
      <c r="RE108" s="40" t="s">
        <v>45</v>
      </c>
      <c r="RF108" s="45"/>
      <c r="RG108" s="117"/>
      <c r="RH108" s="117"/>
      <c r="RI108" s="117"/>
      <c r="RJ108" s="117"/>
      <c r="RK108" s="39" t="s">
        <v>44</v>
      </c>
      <c r="RL108" s="40" t="s">
        <v>45</v>
      </c>
      <c r="RM108" s="45"/>
      <c r="RN108" s="45"/>
      <c r="RO108" s="45"/>
      <c r="RP108" s="45"/>
      <c r="RQ108" s="46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</row>
    <row r="109" spans="1:636" s="2" customFormat="1" ht="72" customHeight="1" thickTop="1" thickBot="1">
      <c r="A109" s="227" t="s">
        <v>38</v>
      </c>
      <c r="B109" s="251" t="s">
        <v>317</v>
      </c>
      <c r="C109" s="349" t="s">
        <v>171</v>
      </c>
      <c r="D109" s="350" t="s">
        <v>206</v>
      </c>
      <c r="E109" s="351" t="s">
        <v>208</v>
      </c>
      <c r="F109" s="352" t="s">
        <v>207</v>
      </c>
      <c r="G109" s="353"/>
      <c r="H109" s="191">
        <v>1</v>
      </c>
      <c r="I109" s="192">
        <v>2</v>
      </c>
      <c r="J109" s="193">
        <v>3</v>
      </c>
      <c r="K109" s="193">
        <v>4</v>
      </c>
      <c r="L109" s="405">
        <v>5</v>
      </c>
      <c r="M109" s="405">
        <v>6</v>
      </c>
      <c r="N109" s="244" t="s">
        <v>302</v>
      </c>
      <c r="O109" s="245" t="s">
        <v>302</v>
      </c>
      <c r="P109" s="193" t="s">
        <v>302</v>
      </c>
      <c r="Q109" s="581" t="s">
        <v>302</v>
      </c>
      <c r="R109" s="582"/>
      <c r="S109" s="246" t="s">
        <v>109</v>
      </c>
      <c r="T109" s="354"/>
      <c r="U109" s="354"/>
      <c r="V109" s="354"/>
      <c r="W109" s="354"/>
      <c r="X109" s="246" t="s">
        <v>110</v>
      </c>
      <c r="Y109" s="354"/>
      <c r="Z109" s="354"/>
      <c r="AA109" s="354"/>
      <c r="AB109" s="354"/>
      <c r="AC109" s="247" t="s">
        <v>134</v>
      </c>
      <c r="AD109" s="248"/>
      <c r="AE109" s="248"/>
      <c r="AF109" s="248"/>
      <c r="AG109" s="249" t="s">
        <v>31</v>
      </c>
      <c r="AH109" s="248"/>
      <c r="AI109" s="248"/>
      <c r="AJ109" s="248"/>
      <c r="AK109" s="247" t="s">
        <v>111</v>
      </c>
      <c r="AL109" s="248"/>
      <c r="AM109" s="248"/>
      <c r="AN109" s="248"/>
      <c r="AO109" s="249" t="s">
        <v>112</v>
      </c>
      <c r="AP109" s="248"/>
      <c r="AQ109" s="248"/>
      <c r="AR109" s="248"/>
      <c r="AS109" s="247" t="s">
        <v>197</v>
      </c>
      <c r="AT109" s="248"/>
      <c r="AU109" s="248"/>
      <c r="AV109" s="250" t="s">
        <v>113</v>
      </c>
      <c r="AW109" s="189"/>
      <c r="AX109" s="194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12"/>
      <c r="NR109" s="112"/>
      <c r="NS109" s="112"/>
      <c r="NT109" s="112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</row>
    <row r="110" spans="1:636" s="2" customFormat="1" ht="72" customHeight="1" thickTop="1" thickBot="1">
      <c r="A110" s="355" t="s">
        <v>289</v>
      </c>
      <c r="B110" s="252" t="s">
        <v>167</v>
      </c>
      <c r="C110" s="315" t="s">
        <v>345</v>
      </c>
      <c r="D110" s="314" t="s">
        <v>355</v>
      </c>
      <c r="E110" s="308"/>
      <c r="F110" s="321" t="s">
        <v>103</v>
      </c>
      <c r="G110" s="322" t="s">
        <v>27</v>
      </c>
      <c r="H110" s="560" t="s">
        <v>292</v>
      </c>
      <c r="I110" s="561"/>
      <c r="J110" s="279" t="s">
        <v>363</v>
      </c>
      <c r="K110" s="568" t="s">
        <v>296</v>
      </c>
      <c r="L110" s="569"/>
      <c r="M110" s="254" t="s">
        <v>145</v>
      </c>
      <c r="N110" s="356" t="s">
        <v>201</v>
      </c>
      <c r="O110" s="255" t="s">
        <v>235</v>
      </c>
      <c r="P110" s="253"/>
      <c r="Q110" s="256"/>
      <c r="R110" s="257"/>
      <c r="S110" s="357" t="s">
        <v>193</v>
      </c>
      <c r="T110" s="258" t="s">
        <v>74</v>
      </c>
      <c r="U110" s="259" t="s">
        <v>341</v>
      </c>
      <c r="V110" s="260"/>
      <c r="W110" s="253"/>
      <c r="X110" s="261"/>
      <c r="Y110" s="261"/>
      <c r="Z110" s="261"/>
      <c r="AA110" s="262"/>
      <c r="AB110" s="263"/>
      <c r="AC110" s="332" t="s">
        <v>212</v>
      </c>
      <c r="AD110" s="578" t="str">
        <f>RG53</f>
        <v>*حا ج محمدی- ******خوشروزاده- *****گذشتی- ***خورسند - ***********کاظمی-****************محبوبی-*********</v>
      </c>
      <c r="AE110" s="579"/>
      <c r="AF110" s="579"/>
      <c r="AG110" s="579"/>
      <c r="AH110" s="579"/>
      <c r="AI110" s="579"/>
      <c r="AJ110" s="579"/>
      <c r="AK110" s="579"/>
      <c r="AL110" s="579"/>
      <c r="AM110" s="579"/>
      <c r="AN110" s="579"/>
      <c r="AO110" s="579"/>
      <c r="AP110" s="579"/>
      <c r="AQ110" s="579"/>
      <c r="AR110" s="580"/>
      <c r="AS110" s="609" t="s">
        <v>215</v>
      </c>
      <c r="AT110" s="610"/>
      <c r="AU110" s="610"/>
      <c r="AV110" s="610"/>
      <c r="AW110" s="610"/>
      <c r="AX110" s="611"/>
      <c r="AY110" s="1"/>
      <c r="AZ110" s="1"/>
      <c r="BA110" s="1"/>
      <c r="BB110" s="1"/>
      <c r="BC110" s="7"/>
      <c r="BD110" s="7"/>
      <c r="BE110" s="695" t="s">
        <v>118</v>
      </c>
      <c r="BF110" s="696"/>
      <c r="BG110" s="696"/>
      <c r="BH110" s="696"/>
      <c r="BI110" s="696"/>
      <c r="BJ110" s="696"/>
      <c r="BK110" s="696"/>
      <c r="BL110" s="696"/>
      <c r="BM110" s="696"/>
      <c r="BN110" s="696"/>
      <c r="BO110" s="696"/>
      <c r="BP110" s="696"/>
      <c r="BQ110" s="696"/>
      <c r="BR110" s="696"/>
      <c r="BS110" s="779"/>
      <c r="BT110" s="779"/>
      <c r="BU110" s="779"/>
      <c r="BV110" s="779"/>
      <c r="BW110" s="696"/>
      <c r="BX110" s="696"/>
      <c r="BY110" s="779"/>
      <c r="BZ110" s="779"/>
      <c r="CA110" s="779"/>
      <c r="CB110" s="779"/>
      <c r="CC110" s="696"/>
      <c r="CD110" s="696"/>
      <c r="CE110" s="696"/>
      <c r="CF110" s="696"/>
      <c r="CG110" s="696"/>
      <c r="CH110" s="696"/>
      <c r="CI110" s="696"/>
      <c r="CJ110" s="696"/>
      <c r="CK110" s="696"/>
      <c r="CL110" s="696"/>
      <c r="CM110" s="696"/>
      <c r="CN110" s="697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12"/>
      <c r="NR110" s="112"/>
      <c r="NS110" s="112"/>
      <c r="NT110" s="112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</row>
    <row r="111" spans="1:636" s="2" customFormat="1" ht="72" customHeight="1" thickTop="1" thickBot="1">
      <c r="A111" s="358" t="s">
        <v>290</v>
      </c>
      <c r="B111" s="359" t="s">
        <v>305</v>
      </c>
      <c r="C111" s="360"/>
      <c r="D111" s="361"/>
      <c r="E111" s="309"/>
      <c r="F111" s="323" t="s">
        <v>106</v>
      </c>
      <c r="G111" s="324" t="s">
        <v>27</v>
      </c>
      <c r="H111" s="560" t="s">
        <v>202</v>
      </c>
      <c r="I111" s="561"/>
      <c r="J111" s="279" t="s">
        <v>358</v>
      </c>
      <c r="K111" s="568" t="s">
        <v>225</v>
      </c>
      <c r="L111" s="569"/>
      <c r="M111" s="275"/>
      <c r="N111" s="362" t="s">
        <v>198</v>
      </c>
      <c r="O111" s="275"/>
      <c r="P111" s="271"/>
      <c r="Q111" s="271"/>
      <c r="R111" s="276"/>
      <c r="S111" s="363" t="s">
        <v>193</v>
      </c>
      <c r="T111" s="268" t="s">
        <v>354</v>
      </c>
      <c r="U111" s="269" t="s">
        <v>160</v>
      </c>
      <c r="V111" s="270"/>
      <c r="W111" s="271"/>
      <c r="X111" s="265"/>
      <c r="Y111" s="424"/>
      <c r="Z111" s="264"/>
      <c r="AA111" s="265"/>
      <c r="AB111" s="266"/>
      <c r="AC111" s="333" t="s">
        <v>213</v>
      </c>
      <c r="AD111" s="635" t="str">
        <f>RG17</f>
        <v>******************داداشي-*************</v>
      </c>
      <c r="AE111" s="636"/>
      <c r="AF111" s="636"/>
      <c r="AG111" s="636"/>
      <c r="AH111" s="636"/>
      <c r="AI111" s="636"/>
      <c r="AJ111" s="636"/>
      <c r="AK111" s="636"/>
      <c r="AL111" s="636"/>
      <c r="AM111" s="636"/>
      <c r="AN111" s="636"/>
      <c r="AO111" s="636"/>
      <c r="AP111" s="636"/>
      <c r="AQ111" s="636"/>
      <c r="AR111" s="637"/>
      <c r="AS111" s="614" t="s">
        <v>222</v>
      </c>
      <c r="AT111" s="615"/>
      <c r="AU111" s="615"/>
      <c r="AV111" s="615"/>
      <c r="AW111" s="615"/>
      <c r="AX111" s="616"/>
      <c r="AY111" s="1"/>
      <c r="AZ111" s="1"/>
      <c r="BA111" s="1"/>
      <c r="BB111" s="7"/>
      <c r="BC111" s="7"/>
      <c r="BD111" s="7"/>
      <c r="BE111" s="77" t="s">
        <v>0</v>
      </c>
      <c r="BF111" s="77"/>
      <c r="BG111" s="655" t="s">
        <v>97</v>
      </c>
      <c r="BH111" s="649"/>
      <c r="BI111" s="655" t="s">
        <v>188</v>
      </c>
      <c r="BJ111" s="655"/>
      <c r="BK111" s="777" t="s">
        <v>98</v>
      </c>
      <c r="BL111" s="778"/>
      <c r="BM111" s="648" t="s">
        <v>184</v>
      </c>
      <c r="BN111" s="649"/>
      <c r="BO111" s="648" t="s">
        <v>172</v>
      </c>
      <c r="BP111" s="649"/>
      <c r="BQ111" s="655" t="s">
        <v>173</v>
      </c>
      <c r="BR111" s="655"/>
      <c r="BS111" s="653" t="s">
        <v>220</v>
      </c>
      <c r="BT111" s="654"/>
      <c r="BU111" s="654" t="s">
        <v>219</v>
      </c>
      <c r="BV111" s="773"/>
      <c r="BW111" s="655" t="s">
        <v>217</v>
      </c>
      <c r="BX111" s="655"/>
      <c r="BY111" s="653" t="s">
        <v>221</v>
      </c>
      <c r="BZ111" s="654"/>
      <c r="CA111" s="654" t="s">
        <v>279</v>
      </c>
      <c r="CB111" s="773"/>
      <c r="CC111" s="650" t="s">
        <v>146</v>
      </c>
      <c r="CD111" s="651"/>
      <c r="CE111" s="652" t="s">
        <v>182</v>
      </c>
      <c r="CF111" s="651"/>
      <c r="CG111" s="640" t="s">
        <v>82</v>
      </c>
      <c r="CH111" s="641"/>
      <c r="CI111" s="640" t="s">
        <v>159</v>
      </c>
      <c r="CJ111" s="641"/>
      <c r="CK111" s="650" t="s">
        <v>189</v>
      </c>
      <c r="CL111" s="650"/>
      <c r="CM111" s="204" t="s">
        <v>210</v>
      </c>
      <c r="CN111" s="205"/>
      <c r="CO111" s="240"/>
      <c r="CP111" s="241" t="s">
        <v>185</v>
      </c>
      <c r="CQ111" s="240"/>
      <c r="CR111" s="241" t="s">
        <v>139</v>
      </c>
      <c r="CS111" s="78" t="s">
        <v>0</v>
      </c>
      <c r="CT111" s="79"/>
      <c r="CU111" s="655" t="s">
        <v>97</v>
      </c>
      <c r="CV111" s="649"/>
      <c r="CW111" s="655" t="s">
        <v>188</v>
      </c>
      <c r="CX111" s="655"/>
      <c r="CY111" s="777" t="s">
        <v>98</v>
      </c>
      <c r="CZ111" s="778"/>
      <c r="DA111" s="648" t="s">
        <v>184</v>
      </c>
      <c r="DB111" s="649"/>
      <c r="DC111" s="648" t="s">
        <v>172</v>
      </c>
      <c r="DD111" s="649"/>
      <c r="DE111" s="655" t="s">
        <v>173</v>
      </c>
      <c r="DF111" s="655"/>
      <c r="DG111" s="653" t="s">
        <v>220</v>
      </c>
      <c r="DH111" s="654"/>
      <c r="DI111" s="771" t="s">
        <v>219</v>
      </c>
      <c r="DJ111" s="772"/>
      <c r="DK111" s="774" t="s">
        <v>217</v>
      </c>
      <c r="DL111" s="774"/>
      <c r="DM111" s="776" t="s">
        <v>221</v>
      </c>
      <c r="DN111" s="771"/>
      <c r="DO111" s="776" t="s">
        <v>281</v>
      </c>
      <c r="DP111" s="771"/>
      <c r="DQ111" s="774" t="s">
        <v>146</v>
      </c>
      <c r="DR111" s="775"/>
      <c r="DS111" s="652" t="s">
        <v>182</v>
      </c>
      <c r="DT111" s="651"/>
      <c r="DU111" s="640" t="s">
        <v>82</v>
      </c>
      <c r="DV111" s="641"/>
      <c r="DW111" s="640" t="s">
        <v>159</v>
      </c>
      <c r="DX111" s="641"/>
      <c r="DY111" s="650" t="s">
        <v>189</v>
      </c>
      <c r="DZ111" s="650"/>
      <c r="EA111" s="204" t="s">
        <v>210</v>
      </c>
      <c r="EB111" s="205"/>
      <c r="EC111" s="240"/>
      <c r="ED111" s="241" t="s">
        <v>185</v>
      </c>
      <c r="EE111" s="240"/>
      <c r="EF111" s="241" t="s">
        <v>139</v>
      </c>
      <c r="EG111" s="209" t="s">
        <v>0</v>
      </c>
      <c r="EH111" s="210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3"/>
      <c r="RE111" s="24"/>
      <c r="RF111" s="25"/>
      <c r="RG111" s="123"/>
      <c r="RH111" s="123"/>
      <c r="RI111" s="123"/>
      <c r="RJ111" s="123"/>
      <c r="RK111" s="100"/>
      <c r="RL111" s="100"/>
      <c r="RM111" s="100"/>
      <c r="RN111" s="100"/>
      <c r="RO111" s="100"/>
      <c r="RP111" s="100"/>
      <c r="RQ111" s="100"/>
      <c r="RR111" s="100"/>
      <c r="RS111" s="100"/>
      <c r="RT111" s="100"/>
      <c r="RU111" s="100"/>
      <c r="RV111" s="100"/>
      <c r="RW111" s="102"/>
      <c r="RX111" s="103"/>
      <c r="RY111" s="103"/>
      <c r="RZ111" s="103"/>
      <c r="SA111" s="8" t="s">
        <v>0</v>
      </c>
      <c r="SB111" s="9"/>
      <c r="SC111" s="99"/>
      <c r="SD111" s="100"/>
      <c r="SE111" s="8" t="s">
        <v>0</v>
      </c>
      <c r="SF111" s="5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</row>
    <row r="112" spans="1:636" s="2" customFormat="1" ht="72" customHeight="1" thickTop="1" thickBot="1">
      <c r="A112" s="549" t="s">
        <v>291</v>
      </c>
      <c r="B112" s="551" t="s">
        <v>167</v>
      </c>
      <c r="C112" s="472" t="s">
        <v>342</v>
      </c>
      <c r="D112" s="473"/>
      <c r="E112" s="310"/>
      <c r="F112" s="325" t="s">
        <v>293</v>
      </c>
      <c r="G112" s="326" t="s">
        <v>27</v>
      </c>
      <c r="H112" s="568" t="s">
        <v>294</v>
      </c>
      <c r="I112" s="569"/>
      <c r="J112" s="496"/>
      <c r="K112" s="570" t="s">
        <v>225</v>
      </c>
      <c r="L112" s="571"/>
      <c r="M112" s="476"/>
      <c r="N112" s="366" t="s">
        <v>191</v>
      </c>
      <c r="O112" s="476"/>
      <c r="P112" s="366" t="s">
        <v>192</v>
      </c>
      <c r="Q112" s="477" t="s">
        <v>174</v>
      </c>
      <c r="R112" s="478"/>
      <c r="S112" s="267"/>
      <c r="T112" s="267"/>
      <c r="U112" s="483"/>
      <c r="V112" s="366" t="s">
        <v>131</v>
      </c>
      <c r="W112" s="272"/>
      <c r="X112" s="273"/>
      <c r="Y112" s="367" t="s">
        <v>199</v>
      </c>
      <c r="Z112" s="267" t="s">
        <v>184</v>
      </c>
      <c r="AA112" s="368"/>
      <c r="AB112" s="369"/>
      <c r="AC112" s="345" t="s">
        <v>214</v>
      </c>
      <c r="AD112" s="626" t="str">
        <f>RG89</f>
        <v>*******خ جعفري - *********</v>
      </c>
      <c r="AE112" s="626"/>
      <c r="AF112" s="626"/>
      <c r="AG112" s="626"/>
      <c r="AH112" s="626"/>
      <c r="AI112" s="626"/>
      <c r="AJ112" s="626"/>
      <c r="AK112" s="626"/>
      <c r="AL112" s="627"/>
      <c r="AM112" s="346" t="s">
        <v>211</v>
      </c>
      <c r="AN112" s="626" t="str">
        <f>RG125</f>
        <v>*******************</v>
      </c>
      <c r="AO112" s="626"/>
      <c r="AP112" s="626"/>
      <c r="AQ112" s="626"/>
      <c r="AR112" s="628"/>
      <c r="AS112" s="617"/>
      <c r="AT112" s="618"/>
      <c r="AU112" s="618"/>
      <c r="AV112" s="618"/>
      <c r="AW112" s="618"/>
      <c r="AX112" s="619"/>
      <c r="AY112" s="1"/>
      <c r="AZ112" s="1"/>
      <c r="BA112" s="1"/>
      <c r="BB112" s="7"/>
      <c r="BC112" s="7"/>
      <c r="BD112" s="7"/>
      <c r="BE112" s="80" t="s">
        <v>25</v>
      </c>
      <c r="BF112" s="80" t="s">
        <v>26</v>
      </c>
      <c r="BG112" s="81" t="s">
        <v>27</v>
      </c>
      <c r="BH112" s="16" t="s">
        <v>28</v>
      </c>
      <c r="BI112" s="82" t="s">
        <v>28</v>
      </c>
      <c r="BJ112" s="12" t="s">
        <v>78</v>
      </c>
      <c r="BK112" s="139" t="s">
        <v>77</v>
      </c>
      <c r="BL112" s="140" t="s">
        <v>78</v>
      </c>
      <c r="BM112" s="82" t="s">
        <v>27</v>
      </c>
      <c r="BN112" s="16" t="s">
        <v>28</v>
      </c>
      <c r="BO112" s="82" t="s">
        <v>27</v>
      </c>
      <c r="BP112" s="16" t="s">
        <v>28</v>
      </c>
      <c r="BQ112" s="82" t="s">
        <v>27</v>
      </c>
      <c r="BR112" s="12" t="s">
        <v>28</v>
      </c>
      <c r="BS112" s="142" t="s">
        <v>27</v>
      </c>
      <c r="BT112" s="143" t="s">
        <v>28</v>
      </c>
      <c r="BU112" s="142" t="s">
        <v>27</v>
      </c>
      <c r="BV112" s="143" t="s">
        <v>28</v>
      </c>
      <c r="BW112" s="512" t="s">
        <v>27</v>
      </c>
      <c r="BX112" s="514" t="s">
        <v>28</v>
      </c>
      <c r="BY112" s="513" t="s">
        <v>27</v>
      </c>
      <c r="BZ112" s="143" t="s">
        <v>28</v>
      </c>
      <c r="CA112" s="142" t="s">
        <v>27</v>
      </c>
      <c r="CB112" s="143" t="s">
        <v>28</v>
      </c>
      <c r="CC112" s="239" t="s">
        <v>29</v>
      </c>
      <c r="CD112" s="153" t="s">
        <v>100</v>
      </c>
      <c r="CE112" s="206" t="s">
        <v>29</v>
      </c>
      <c r="CF112" s="153" t="s">
        <v>100</v>
      </c>
      <c r="CG112" s="206" t="s">
        <v>29</v>
      </c>
      <c r="CH112" s="153" t="s">
        <v>100</v>
      </c>
      <c r="CI112" s="206" t="s">
        <v>158</v>
      </c>
      <c r="CJ112" s="153" t="s">
        <v>28</v>
      </c>
      <c r="CK112" s="206" t="s">
        <v>27</v>
      </c>
      <c r="CL112" s="153" t="s">
        <v>28</v>
      </c>
      <c r="CM112" s="207" t="s">
        <v>27</v>
      </c>
      <c r="CN112" s="208" t="s">
        <v>28</v>
      </c>
      <c r="CO112" s="242" t="s">
        <v>27</v>
      </c>
      <c r="CP112" s="243" t="s">
        <v>28</v>
      </c>
      <c r="CQ112" s="242" t="s">
        <v>27</v>
      </c>
      <c r="CR112" s="243" t="s">
        <v>28</v>
      </c>
      <c r="CS112" s="83" t="s">
        <v>25</v>
      </c>
      <c r="CT112" s="84" t="s">
        <v>26</v>
      </c>
      <c r="CU112" s="32" t="s">
        <v>27</v>
      </c>
      <c r="CV112" s="33" t="s">
        <v>28</v>
      </c>
      <c r="CW112" s="32" t="s">
        <v>77</v>
      </c>
      <c r="CX112" s="33" t="s">
        <v>78</v>
      </c>
      <c r="CY112" s="32" t="s">
        <v>77</v>
      </c>
      <c r="CZ112" s="33" t="s">
        <v>29</v>
      </c>
      <c r="DA112" s="32" t="s">
        <v>27</v>
      </c>
      <c r="DB112" s="33" t="s">
        <v>28</v>
      </c>
      <c r="DC112" s="32" t="s">
        <v>27</v>
      </c>
      <c r="DD112" s="33" t="s">
        <v>28</v>
      </c>
      <c r="DE112" s="32" t="s">
        <v>27</v>
      </c>
      <c r="DF112" s="33" t="s">
        <v>28</v>
      </c>
      <c r="DG112" s="82" t="s">
        <v>27</v>
      </c>
      <c r="DH112" s="16" t="s">
        <v>28</v>
      </c>
      <c r="DI112" s="82" t="s">
        <v>27</v>
      </c>
      <c r="DJ112" s="16" t="s">
        <v>28</v>
      </c>
      <c r="DK112" s="82" t="s">
        <v>27</v>
      </c>
      <c r="DL112" s="16" t="s">
        <v>28</v>
      </c>
      <c r="DM112" s="82" t="s">
        <v>27</v>
      </c>
      <c r="DN112" s="16" t="s">
        <v>28</v>
      </c>
      <c r="DO112" s="82" t="s">
        <v>27</v>
      </c>
      <c r="DP112" s="16" t="s">
        <v>28</v>
      </c>
      <c r="DQ112" s="206" t="s">
        <v>29</v>
      </c>
      <c r="DR112" s="153" t="s">
        <v>100</v>
      </c>
      <c r="DS112" s="206" t="s">
        <v>29</v>
      </c>
      <c r="DT112" s="153" t="s">
        <v>100</v>
      </c>
      <c r="DU112" s="206" t="s">
        <v>29</v>
      </c>
      <c r="DV112" s="153" t="s">
        <v>100</v>
      </c>
      <c r="DW112" s="206" t="s">
        <v>29</v>
      </c>
      <c r="DX112" s="153" t="s">
        <v>100</v>
      </c>
      <c r="DY112" s="206" t="s">
        <v>27</v>
      </c>
      <c r="DZ112" s="153" t="s">
        <v>28</v>
      </c>
      <c r="EA112" s="211" t="s">
        <v>27</v>
      </c>
      <c r="EB112" s="212" t="s">
        <v>28</v>
      </c>
      <c r="EC112" s="213" t="s">
        <v>27</v>
      </c>
      <c r="ED112" s="214" t="s">
        <v>28</v>
      </c>
      <c r="EE112" s="211" t="s">
        <v>27</v>
      </c>
      <c r="EF112" s="212" t="s">
        <v>28</v>
      </c>
      <c r="EG112" s="215" t="s">
        <v>25</v>
      </c>
      <c r="EH112" s="216" t="s">
        <v>26</v>
      </c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3" t="s">
        <v>25</v>
      </c>
      <c r="PS112" s="24" t="s">
        <v>26</v>
      </c>
      <c r="PT112" s="34" t="s">
        <v>33</v>
      </c>
      <c r="PU112" s="124" t="s">
        <v>99</v>
      </c>
      <c r="PV112" s="125"/>
      <c r="PW112" s="125"/>
      <c r="PX112" s="125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3" t="s">
        <v>25</v>
      </c>
      <c r="RE112" s="24" t="s">
        <v>26</v>
      </c>
      <c r="RF112" s="34" t="s">
        <v>33</v>
      </c>
      <c r="RG112" s="124" t="s">
        <v>99</v>
      </c>
      <c r="RH112" s="125"/>
      <c r="RI112" s="125"/>
      <c r="RJ112" s="125"/>
      <c r="RK112" s="23"/>
      <c r="RL112" s="24"/>
      <c r="RM112" s="25"/>
      <c r="RN112" s="101"/>
      <c r="RO112" s="750" t="s">
        <v>120</v>
      </c>
      <c r="RP112" s="751"/>
      <c r="RQ112" s="98"/>
      <c r="RR112" s="98"/>
      <c r="RS112" s="752" t="s">
        <v>121</v>
      </c>
      <c r="RT112" s="753"/>
      <c r="RU112" s="20" t="s">
        <v>25</v>
      </c>
      <c r="RV112" s="21" t="s">
        <v>26</v>
      </c>
      <c r="RW112" s="752" t="s">
        <v>102</v>
      </c>
      <c r="RX112" s="751"/>
      <c r="RY112" s="752" t="s">
        <v>122</v>
      </c>
      <c r="RZ112" s="751"/>
      <c r="SA112" s="55" t="s">
        <v>25</v>
      </c>
      <c r="SB112" s="56" t="s">
        <v>26</v>
      </c>
      <c r="SC112" s="765" t="s">
        <v>107</v>
      </c>
      <c r="SD112" s="766"/>
      <c r="SE112" s="20" t="s">
        <v>25</v>
      </c>
      <c r="SF112" s="21" t="s">
        <v>26</v>
      </c>
      <c r="SG112" s="762" t="s">
        <v>123</v>
      </c>
      <c r="SH112" s="763"/>
      <c r="SI112" s="769" t="s">
        <v>123</v>
      </c>
      <c r="SJ112" s="763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</row>
    <row r="113" spans="1:638" s="2" customFormat="1" ht="72" customHeight="1" thickTop="1" thickBot="1">
      <c r="A113" s="370" t="s">
        <v>289</v>
      </c>
      <c r="B113" s="280" t="s">
        <v>231</v>
      </c>
      <c r="C113" s="316" t="s">
        <v>306</v>
      </c>
      <c r="D113" s="317" t="s">
        <v>286</v>
      </c>
      <c r="E113" s="311"/>
      <c r="F113" s="327" t="s">
        <v>103</v>
      </c>
      <c r="G113" s="328" t="s">
        <v>28</v>
      </c>
      <c r="H113" s="562" t="s">
        <v>292</v>
      </c>
      <c r="I113" s="563"/>
      <c r="J113" s="307" t="s">
        <v>47</v>
      </c>
      <c r="K113" s="566" t="s">
        <v>296</v>
      </c>
      <c r="L113" s="567"/>
      <c r="M113" s="282" t="s">
        <v>374</v>
      </c>
      <c r="N113" s="371" t="s">
        <v>201</v>
      </c>
      <c r="O113" s="283" t="s">
        <v>349</v>
      </c>
      <c r="P113" s="281"/>
      <c r="Q113" s="284"/>
      <c r="R113" s="285" t="s">
        <v>368</v>
      </c>
      <c r="S113" s="372" t="s">
        <v>193</v>
      </c>
      <c r="T113" s="286" t="s">
        <v>141</v>
      </c>
      <c r="U113" s="287" t="s">
        <v>149</v>
      </c>
      <c r="V113" s="288" t="s">
        <v>379</v>
      </c>
      <c r="W113" s="281" t="s">
        <v>284</v>
      </c>
      <c r="X113" s="281"/>
      <c r="Y113" s="281"/>
      <c r="Z113" s="281"/>
      <c r="AA113" s="294"/>
      <c r="AB113" s="295"/>
      <c r="AC113" s="347" t="s">
        <v>212</v>
      </c>
      <c r="AD113" s="632" t="str">
        <f>RJ53</f>
        <v>****************************************منفرد-***********حیدری-****</v>
      </c>
      <c r="AE113" s="633"/>
      <c r="AF113" s="633"/>
      <c r="AG113" s="633"/>
      <c r="AH113" s="633"/>
      <c r="AI113" s="633"/>
      <c r="AJ113" s="633"/>
      <c r="AK113" s="633"/>
      <c r="AL113" s="633"/>
      <c r="AM113" s="633"/>
      <c r="AN113" s="633"/>
      <c r="AO113" s="633"/>
      <c r="AP113" s="633"/>
      <c r="AQ113" s="633"/>
      <c r="AR113" s="634"/>
      <c r="AS113" s="617"/>
      <c r="AT113" s="618"/>
      <c r="AU113" s="618"/>
      <c r="AV113" s="618"/>
      <c r="AW113" s="618"/>
      <c r="AX113" s="619"/>
      <c r="AY113" s="1"/>
      <c r="AZ113" s="1"/>
      <c r="BA113" s="1"/>
      <c r="BB113" s="7"/>
      <c r="BC113" s="7"/>
      <c r="BD113" s="7"/>
      <c r="BE113" s="29">
        <f t="shared" ref="BE113:BE143" si="413">BB5</f>
        <v>1</v>
      </c>
      <c r="BF113" s="159" t="s">
        <v>40</v>
      </c>
      <c r="BG113" s="163" t="s">
        <v>32</v>
      </c>
      <c r="BH113" s="164" t="s">
        <v>32</v>
      </c>
      <c r="BI113" s="163" t="s">
        <v>32</v>
      </c>
      <c r="BJ113" s="164" t="s">
        <v>32</v>
      </c>
      <c r="BK113" s="163" t="s">
        <v>32</v>
      </c>
      <c r="BL113" s="164" t="s">
        <v>32</v>
      </c>
      <c r="BM113" s="163" t="s">
        <v>32</v>
      </c>
      <c r="BN113" s="164" t="s">
        <v>32</v>
      </c>
      <c r="BO113" s="163" t="s">
        <v>32</v>
      </c>
      <c r="BP113" s="164" t="s">
        <v>32</v>
      </c>
      <c r="BQ113" s="163" t="s">
        <v>32</v>
      </c>
      <c r="BR113" s="164" t="s">
        <v>32</v>
      </c>
      <c r="BS113" s="163" t="s">
        <v>32</v>
      </c>
      <c r="BT113" s="164" t="s">
        <v>32</v>
      </c>
      <c r="BU113" s="163" t="s">
        <v>32</v>
      </c>
      <c r="BV113" s="164" t="s">
        <v>32</v>
      </c>
      <c r="BW113" s="163" t="s">
        <v>32</v>
      </c>
      <c r="BX113" s="164" t="s">
        <v>32</v>
      </c>
      <c r="BY113" s="163" t="s">
        <v>32</v>
      </c>
      <c r="BZ113" s="164" t="s">
        <v>32</v>
      </c>
      <c r="CA113" s="163" t="s">
        <v>32</v>
      </c>
      <c r="CB113" s="164" t="s">
        <v>32</v>
      </c>
      <c r="CC113" s="163" t="s">
        <v>32</v>
      </c>
      <c r="CD113" s="164" t="s">
        <v>32</v>
      </c>
      <c r="CE113" s="163" t="s">
        <v>32</v>
      </c>
      <c r="CF113" s="164" t="s">
        <v>32</v>
      </c>
      <c r="CG113" s="163" t="s">
        <v>32</v>
      </c>
      <c r="CH113" s="164" t="s">
        <v>32</v>
      </c>
      <c r="CI113" s="163" t="s">
        <v>32</v>
      </c>
      <c r="CJ113" s="164" t="s">
        <v>32</v>
      </c>
      <c r="CK113" s="163" t="s">
        <v>32</v>
      </c>
      <c r="CL113" s="164" t="s">
        <v>32</v>
      </c>
      <c r="CM113" s="163" t="s">
        <v>32</v>
      </c>
      <c r="CN113" s="164" t="s">
        <v>32</v>
      </c>
      <c r="CO113" s="163" t="s">
        <v>32</v>
      </c>
      <c r="CP113" s="164" t="s">
        <v>32</v>
      </c>
      <c r="CQ113" s="163" t="s">
        <v>32</v>
      </c>
      <c r="CR113" s="164" t="s">
        <v>32</v>
      </c>
      <c r="CS113" s="29">
        <f t="shared" ref="CS113:CS143" si="414">BB5</f>
        <v>1</v>
      </c>
      <c r="CT113" s="159" t="s">
        <v>40</v>
      </c>
      <c r="CU113" s="85" t="str">
        <f t="shared" ref="CU113:CU143" si="415">TEXT(BG113,"وطندوست- ")</f>
        <v>*</v>
      </c>
      <c r="CV113" s="86" t="str">
        <f t="shared" ref="CV113:CV143" si="416">TEXT(BH113,"وطندوست- ")</f>
        <v>*</v>
      </c>
      <c r="CW113" s="85" t="str">
        <f>TEXT(BI113,"قائم مقامي- ")</f>
        <v>*</v>
      </c>
      <c r="CX113" s="86" t="str">
        <f>TEXT(BJ113,"قائم مقامي-")</f>
        <v>*</v>
      </c>
      <c r="CY113" s="85" t="str">
        <f t="shared" ref="CY113:CY143" si="417">TEXT(BK113,"نشاط- ")</f>
        <v>*</v>
      </c>
      <c r="CZ113" s="86" t="str">
        <f t="shared" ref="CZ113:CZ143" si="418">TEXT(BL113,"نشاط- ")</f>
        <v>*</v>
      </c>
      <c r="DA113" s="85" t="str">
        <f>TEXT(BM113,"ابراهیمی")</f>
        <v>*</v>
      </c>
      <c r="DB113" s="86" t="str">
        <f>TEXT(BN113,"ابراهیمی-")</f>
        <v>*</v>
      </c>
      <c r="DC113" s="85" t="str">
        <f>TEXT(BO113,"ولی زاده-")</f>
        <v>*</v>
      </c>
      <c r="DD113" s="86" t="str">
        <f>TEXT(BP113,"ولی زاده-")</f>
        <v>*</v>
      </c>
      <c r="DE113" s="85" t="str">
        <f>TEXT(BQ113," براتی-")</f>
        <v>*</v>
      </c>
      <c r="DF113" s="86" t="str">
        <f>TEXT(BR113,"براتی-")</f>
        <v>*</v>
      </c>
      <c r="DG113" s="85" t="str">
        <f>TEXT(BS113,"ابراهیمان- ")</f>
        <v>*</v>
      </c>
      <c r="DH113" s="86" t="str">
        <f>TEXT(BT113,"ابراهیمان-")</f>
        <v>*</v>
      </c>
      <c r="DI113" s="85" t="str">
        <f>TEXT(BU113,"رشیدی-")</f>
        <v>*</v>
      </c>
      <c r="DJ113" s="86" t="str">
        <f>TEXT(BV113,"رشیدی- ")</f>
        <v>*</v>
      </c>
      <c r="DK113" s="217" t="str">
        <f>TEXT(BW113,"نجفی-")</f>
        <v>*</v>
      </c>
      <c r="DL113" s="218" t="str">
        <f>TEXT(BX113,"نجفی - ")</f>
        <v>*</v>
      </c>
      <c r="DM113" s="217" t="str">
        <f>TEXT(BY113,"سلیمانی-")</f>
        <v>*</v>
      </c>
      <c r="DN113" s="218" t="str">
        <f>TEXT(BZ113,"سلیمانی- ")</f>
        <v>*</v>
      </c>
      <c r="DO113" s="217" t="str">
        <f>TEXT(CA113,"حاج آقایی-")</f>
        <v>*</v>
      </c>
      <c r="DP113" s="218" t="str">
        <f>TEXT(CB113,"حاج آقایی-")</f>
        <v>*</v>
      </c>
      <c r="DQ113" s="217" t="str">
        <f>TEXT(CC113,"کرمی-")</f>
        <v>*</v>
      </c>
      <c r="DR113" s="218" t="str">
        <f>TEXT(CD113,"کرمی - ")</f>
        <v>*</v>
      </c>
      <c r="DS113" s="217" t="str">
        <f>TEXT(CE113,"اله بخش - ")</f>
        <v>*</v>
      </c>
      <c r="DT113" s="218" t="str">
        <f>TEXT(CF113,"-اله بخش ")</f>
        <v>*</v>
      </c>
      <c r="DU113" s="217" t="str">
        <f>TEXT(CG113,"رنجبر - ")</f>
        <v>*</v>
      </c>
      <c r="DV113" s="218" t="str">
        <f>TEXT(CH113,"-رنجبر ")</f>
        <v>*</v>
      </c>
      <c r="DW113" s="217" t="str">
        <f>TEXT(CI113,"هاشمی - ")</f>
        <v>*</v>
      </c>
      <c r="DX113" s="218" t="str">
        <f>TEXT(CJ113,"-هاشمی")</f>
        <v>*</v>
      </c>
      <c r="DY113" s="217" t="str">
        <f>TEXT(CK113,"ابراهیمی-")</f>
        <v>*</v>
      </c>
      <c r="DZ113" s="218" t="str">
        <f>TEXT(CL113,"ابراهیمی-")</f>
        <v>*</v>
      </c>
      <c r="EA113" s="213" t="str">
        <f>TEXT(CM113,"سهرابی-")</f>
        <v>*</v>
      </c>
      <c r="EB113" s="214" t="str">
        <f>TEXT(CN113,"سهرابی-")</f>
        <v>*</v>
      </c>
      <c r="EC113" s="213" t="str">
        <f t="shared" ref="EC113:EC143" si="419">TEXT(CO113,"پیرویسي -")</f>
        <v>*</v>
      </c>
      <c r="ED113" s="214" t="str">
        <f t="shared" ref="ED113:ED143" si="420">TEXT(CP113,"پیرویسي -")</f>
        <v>*</v>
      </c>
      <c r="EE113" s="213" t="str">
        <f>TEXT(CQ113,"ولی الهی-")</f>
        <v>*</v>
      </c>
      <c r="EF113" s="214" t="str">
        <f>TEXT(CR113,"ولی الهی -")</f>
        <v>*</v>
      </c>
      <c r="EG113" s="219">
        <f t="shared" ref="EG113:EG143" si="421">BB5</f>
        <v>1</v>
      </c>
      <c r="EH113" s="220" t="e">
        <f>#REF!</f>
        <v>#REF!</v>
      </c>
      <c r="EI113" s="108"/>
      <c r="EJ113" s="108"/>
      <c r="EK113" s="108"/>
      <c r="EL113" s="108"/>
      <c r="EM113" s="108"/>
      <c r="EN113" s="108"/>
      <c r="EO113" s="108"/>
      <c r="EP113" s="108"/>
      <c r="EQ113" s="108"/>
      <c r="ER113" s="108"/>
      <c r="ES113" s="108"/>
      <c r="ET113" s="108"/>
      <c r="EU113" s="108"/>
      <c r="EV113" s="108"/>
      <c r="EW113" s="108"/>
      <c r="EX113" s="108"/>
      <c r="EY113" s="108"/>
      <c r="EZ113" s="108"/>
      <c r="FA113" s="108"/>
      <c r="FB113" s="108"/>
      <c r="FC113" s="108"/>
      <c r="FD113" s="108"/>
      <c r="FE113" s="108"/>
      <c r="FF113" s="108"/>
      <c r="FG113" s="108"/>
      <c r="FH113" s="108"/>
      <c r="FI113" s="108"/>
      <c r="FJ113" s="108"/>
      <c r="FK113" s="108"/>
      <c r="FL113" s="108"/>
      <c r="FM113" s="108"/>
      <c r="FN113" s="108"/>
      <c r="FO113" s="108"/>
      <c r="FP113" s="108"/>
      <c r="FQ113" s="108"/>
      <c r="FR113" s="108"/>
      <c r="FS113" s="108"/>
      <c r="FT113" s="108"/>
      <c r="FU113" s="108"/>
      <c r="FV113" s="108"/>
      <c r="FW113" s="108"/>
      <c r="FX113" s="108"/>
      <c r="FY113" s="108"/>
      <c r="FZ113" s="108"/>
      <c r="GA113" s="108"/>
      <c r="GB113" s="108"/>
      <c r="GC113" s="108"/>
      <c r="GD113" s="108"/>
      <c r="GE113" s="108"/>
      <c r="GF113" s="108"/>
      <c r="GG113" s="108"/>
      <c r="GH113" s="108"/>
      <c r="GI113" s="108"/>
      <c r="GJ113" s="108"/>
      <c r="GK113" s="108"/>
      <c r="GL113" s="108"/>
      <c r="GM113" s="108"/>
      <c r="GN113" s="108"/>
      <c r="GO113" s="108"/>
      <c r="GP113" s="108"/>
      <c r="GQ113" s="108"/>
      <c r="GR113" s="108"/>
      <c r="GS113" s="108"/>
      <c r="GT113" s="108"/>
      <c r="GU113" s="108"/>
      <c r="GV113" s="108"/>
      <c r="GW113" s="108"/>
      <c r="GX113" s="108"/>
      <c r="GY113" s="108"/>
      <c r="GZ113" s="108"/>
      <c r="HA113" s="108"/>
      <c r="HB113" s="108"/>
      <c r="HC113" s="108"/>
      <c r="HD113" s="108"/>
      <c r="HE113" s="108"/>
      <c r="HF113" s="108"/>
      <c r="HG113" s="108"/>
      <c r="HH113" s="108"/>
      <c r="HI113" s="108"/>
      <c r="HJ113" s="108"/>
      <c r="HK113" s="108"/>
      <c r="HL113" s="108"/>
      <c r="HM113" s="108"/>
      <c r="HN113" s="108"/>
      <c r="HO113" s="108"/>
      <c r="HP113" s="108"/>
      <c r="HQ113" s="108"/>
      <c r="HR113" s="108"/>
      <c r="HS113" s="108"/>
      <c r="HT113" s="108"/>
      <c r="HU113" s="108"/>
      <c r="HV113" s="108"/>
      <c r="HW113" s="108"/>
      <c r="HX113" s="108"/>
      <c r="HY113" s="108"/>
      <c r="HZ113" s="108"/>
      <c r="IA113" s="108"/>
      <c r="IB113" s="108"/>
      <c r="IC113" s="108"/>
      <c r="ID113" s="108"/>
      <c r="IE113" s="108"/>
      <c r="IF113" s="108"/>
      <c r="IG113" s="108"/>
      <c r="IH113" s="108"/>
      <c r="II113" s="108"/>
      <c r="IJ113" s="108"/>
      <c r="IK113" s="108"/>
      <c r="IL113" s="108"/>
      <c r="IM113" s="108"/>
      <c r="IN113" s="108"/>
      <c r="IO113" s="108"/>
      <c r="IP113" s="108"/>
      <c r="IQ113" s="108"/>
      <c r="IR113" s="108"/>
      <c r="IS113" s="108"/>
      <c r="IT113" s="108"/>
      <c r="IU113" s="108"/>
      <c r="IV113" s="108"/>
      <c r="IW113" s="108"/>
      <c r="IX113" s="108"/>
      <c r="IY113" s="108"/>
      <c r="IZ113" s="108"/>
      <c r="JA113" s="108"/>
      <c r="JB113" s="108"/>
      <c r="JC113" s="108"/>
      <c r="JD113" s="108"/>
      <c r="JE113" s="108"/>
      <c r="JF113" s="108"/>
      <c r="JG113" s="108"/>
      <c r="JH113" s="108"/>
      <c r="JI113" s="108"/>
      <c r="JJ113" s="108"/>
      <c r="JK113" s="108"/>
      <c r="JL113" s="108"/>
      <c r="JM113" s="108"/>
      <c r="JN113" s="108"/>
      <c r="JO113" s="108"/>
      <c r="JP113" s="108"/>
      <c r="JQ113" s="108"/>
      <c r="JR113" s="108"/>
      <c r="JS113" s="108"/>
      <c r="JT113" s="108"/>
      <c r="JU113" s="108"/>
      <c r="JV113" s="108"/>
      <c r="JW113" s="108"/>
      <c r="JX113" s="108"/>
      <c r="JY113" s="108"/>
      <c r="JZ113" s="108"/>
      <c r="KA113" s="108"/>
      <c r="KB113" s="108"/>
      <c r="KC113" s="108"/>
      <c r="KD113" s="108"/>
      <c r="KE113" s="108"/>
      <c r="KF113" s="108"/>
      <c r="KG113" s="108"/>
      <c r="KH113" s="108"/>
      <c r="KI113" s="108"/>
      <c r="KJ113" s="108"/>
      <c r="KK113" s="108"/>
      <c r="KL113" s="108"/>
      <c r="KM113" s="108"/>
      <c r="KN113" s="108"/>
      <c r="KO113" s="108"/>
      <c r="KP113" s="108"/>
      <c r="KQ113" s="108"/>
      <c r="KR113" s="108"/>
      <c r="KS113" s="108"/>
      <c r="KT113" s="108"/>
      <c r="KU113" s="108"/>
      <c r="KV113" s="108"/>
      <c r="KW113" s="108"/>
      <c r="KX113" s="108"/>
      <c r="KY113" s="108"/>
      <c r="KZ113" s="108"/>
      <c r="LA113" s="108"/>
      <c r="LB113" s="108"/>
      <c r="LC113" s="108"/>
      <c r="LD113" s="108"/>
      <c r="LE113" s="108"/>
      <c r="LF113" s="108"/>
      <c r="LG113" s="108"/>
      <c r="LH113" s="108"/>
      <c r="LI113" s="108"/>
      <c r="LJ113" s="108"/>
      <c r="LK113" s="108"/>
      <c r="LL113" s="108"/>
      <c r="LM113" s="108"/>
      <c r="LN113" s="108"/>
      <c r="LO113" s="108"/>
      <c r="LP113" s="108"/>
      <c r="LQ113" s="108"/>
      <c r="LR113" s="108"/>
      <c r="LS113" s="108"/>
      <c r="LT113" s="108"/>
      <c r="LU113" s="108"/>
      <c r="LV113" s="108"/>
      <c r="LW113" s="108"/>
      <c r="LX113" s="108"/>
      <c r="LY113" s="108"/>
      <c r="LZ113" s="108"/>
      <c r="MA113" s="108"/>
      <c r="MB113" s="108"/>
      <c r="MC113" s="108"/>
      <c r="MD113" s="108"/>
      <c r="ME113" s="108"/>
      <c r="MF113" s="108"/>
      <c r="MG113" s="108"/>
      <c r="MH113" s="108"/>
      <c r="MI113" s="108"/>
      <c r="MJ113" s="108"/>
      <c r="MK113" s="108"/>
      <c r="ML113" s="108"/>
      <c r="MM113" s="108"/>
      <c r="MN113" s="108"/>
      <c r="MO113" s="108"/>
      <c r="MP113" s="108"/>
      <c r="MQ113" s="108"/>
      <c r="MR113" s="108"/>
      <c r="MS113" s="108"/>
      <c r="MT113" s="108"/>
      <c r="MU113" s="108"/>
      <c r="MV113" s="108"/>
      <c r="MW113" s="108"/>
      <c r="MX113" s="108"/>
      <c r="MY113" s="108"/>
      <c r="MZ113" s="108"/>
      <c r="NA113" s="108"/>
      <c r="NB113" s="108"/>
      <c r="NC113" s="108"/>
      <c r="ND113" s="108"/>
      <c r="NE113" s="108"/>
      <c r="NF113" s="108"/>
      <c r="NG113" s="108"/>
      <c r="NH113" s="108"/>
      <c r="NI113" s="108"/>
      <c r="NJ113" s="108"/>
      <c r="NK113" s="108"/>
      <c r="NL113" s="108"/>
      <c r="NM113" s="108"/>
      <c r="NN113" s="108"/>
      <c r="NO113" s="108"/>
      <c r="NP113" s="108"/>
      <c r="NQ113" s="108"/>
      <c r="NR113" s="108"/>
      <c r="NS113" s="108"/>
      <c r="NT113" s="108"/>
      <c r="NU113" s="108"/>
      <c r="NV113" s="108"/>
      <c r="NW113" s="108"/>
      <c r="NX113" s="108"/>
      <c r="NY113" s="108"/>
      <c r="NZ113" s="108"/>
      <c r="OA113" s="108"/>
      <c r="OB113" s="108"/>
      <c r="OC113" s="108"/>
      <c r="OD113" s="108"/>
      <c r="OE113" s="108"/>
      <c r="OF113" s="108"/>
      <c r="OG113" s="108"/>
      <c r="OH113" s="108"/>
      <c r="OI113" s="108"/>
      <c r="OJ113" s="108"/>
      <c r="OK113" s="108"/>
      <c r="OL113" s="108"/>
      <c r="OM113" s="108"/>
      <c r="ON113" s="108"/>
      <c r="OO113" s="108"/>
      <c r="OP113" s="108"/>
      <c r="OQ113" s="108"/>
      <c r="OR113" s="108"/>
      <c r="OS113" s="108"/>
      <c r="OT113" s="108"/>
      <c r="OU113" s="108"/>
      <c r="OV113" s="108"/>
      <c r="OW113" s="108"/>
      <c r="OX113" s="108"/>
      <c r="OY113" s="108"/>
      <c r="OZ113" s="108"/>
      <c r="PA113" s="108"/>
      <c r="PB113" s="108"/>
      <c r="PC113" s="108"/>
      <c r="PD113" s="108"/>
      <c r="PE113" s="108"/>
      <c r="PF113" s="108"/>
      <c r="PG113" s="108"/>
      <c r="PH113" s="108"/>
      <c r="PI113" s="108"/>
      <c r="PJ113" s="108"/>
      <c r="PK113" s="108"/>
      <c r="PL113" s="108"/>
      <c r="PM113" s="108"/>
      <c r="PN113" s="108"/>
      <c r="PO113" s="108"/>
      <c r="PP113" s="108"/>
      <c r="PQ113" s="108"/>
      <c r="PR113" s="337">
        <f t="shared" ref="PR113:PR143" si="422">P5</f>
        <v>0</v>
      </c>
      <c r="PS113" s="30">
        <f t="shared" ref="PS113:PS143" si="423">Q5</f>
        <v>0</v>
      </c>
      <c r="PT113" s="34" t="s">
        <v>33</v>
      </c>
      <c r="PU113" s="748" t="str">
        <f>CONCATENATE(DC113,DE113,DG113,DI113,DK113,DM113)</f>
        <v>******</v>
      </c>
      <c r="PV113" s="749"/>
      <c r="PW113" s="748" t="str">
        <f>CONCATENATE(DD113,DF113,DH113,DJ113,DL113,DN113)</f>
        <v>******</v>
      </c>
      <c r="PX113" s="749"/>
      <c r="PY113" s="108"/>
      <c r="PZ113" s="108"/>
      <c r="QA113" s="108"/>
      <c r="QB113" s="108"/>
      <c r="QC113" s="108"/>
      <c r="QD113" s="108"/>
      <c r="QE113" s="108"/>
      <c r="QF113" s="108"/>
      <c r="QG113" s="108"/>
      <c r="QH113" s="108"/>
      <c r="QI113" s="108"/>
      <c r="QJ113" s="108"/>
      <c r="QK113" s="108"/>
      <c r="QL113" s="108"/>
      <c r="QM113" s="108"/>
      <c r="QN113" s="108"/>
      <c r="QO113" s="108"/>
      <c r="QP113" s="108"/>
      <c r="QQ113" s="108"/>
      <c r="QR113" s="108"/>
      <c r="QS113" s="108"/>
      <c r="QT113" s="108"/>
      <c r="QU113" s="108"/>
      <c r="QV113" s="108"/>
      <c r="QW113" s="108"/>
      <c r="QX113" s="108"/>
      <c r="QY113" s="108"/>
      <c r="QZ113" s="108"/>
      <c r="RA113" s="108"/>
      <c r="RB113" s="108"/>
      <c r="RC113" s="108"/>
      <c r="RD113" s="337">
        <f t="shared" ref="RD113:RD143" si="424">BB5</f>
        <v>1</v>
      </c>
      <c r="RE113" s="30" t="e">
        <f>#REF!</f>
        <v>#REF!</v>
      </c>
      <c r="RF113" s="34" t="s">
        <v>33</v>
      </c>
      <c r="RG113" s="748" t="str">
        <f>CONCATENATE(CU113,CW113,CY113,DA113,DC113,DE113,DG113,DI113,DK113,DM113,DO113,DQ113,DS113,DU113,DW113,DY113,EA113,EC113,EE113)</f>
        <v>*******************</v>
      </c>
      <c r="RH113" s="749"/>
      <c r="RI113" s="748" t="str">
        <f>CONCATENATE(CV113,CX113,CZ113,DB113,DD113,DF113,DH113,DJ113,DL113,DN113,DP113,DR113,DT113,DV113,DX113,DZ113,EB113,ED113,EF113)</f>
        <v>*******************</v>
      </c>
      <c r="RJ113" s="749"/>
      <c r="RK113" s="29">
        <f t="shared" ref="RK113:RK143" si="425">BB5</f>
        <v>1</v>
      </c>
      <c r="RL113" s="30" t="e">
        <f>#REF!</f>
        <v>#REF!</v>
      </c>
      <c r="RM113" s="34" t="s">
        <v>33</v>
      </c>
      <c r="RN113" s="109"/>
      <c r="RO113" s="750" t="str">
        <f>CONCATENATE(DW113,DY113,EA113,EC113,EE113)</f>
        <v>*****</v>
      </c>
      <c r="RP113" s="751"/>
      <c r="RQ113" s="109"/>
      <c r="RR113" s="109" t="str">
        <f>CONCATENATE(DX113,DZ113,EB113,ED113,EF113)</f>
        <v>*****</v>
      </c>
      <c r="RS113" s="750"/>
      <c r="RT113" s="751"/>
      <c r="RU113" s="29">
        <f t="shared" ref="RU113:RU143" si="426">BB5</f>
        <v>1</v>
      </c>
      <c r="RV113" s="30" t="e">
        <f>#REF!</f>
        <v>#REF!</v>
      </c>
      <c r="RW113" s="750" t="str">
        <f>CONCATENATE(DK113,DQ113,DS113,EE113)</f>
        <v>****</v>
      </c>
      <c r="RX113" s="751"/>
      <c r="RY113" s="750" t="str">
        <f>CONCATENATE(DL113,DR113,DT113,EF113)</f>
        <v>****</v>
      </c>
      <c r="RZ113" s="751"/>
      <c r="SA113" s="29">
        <f t="shared" ref="SA113:SA143" si="427">BB5</f>
        <v>1</v>
      </c>
      <c r="SB113" s="30" t="e">
        <f>#REF!</f>
        <v>#REF!</v>
      </c>
      <c r="SC113" s="754" t="str">
        <f>CONCATENATE(EC113,ED113,EE113,EF113)</f>
        <v>****</v>
      </c>
      <c r="SD113" s="755"/>
      <c r="SE113" s="29">
        <f t="shared" ref="SE113:SE143" si="428">BB5</f>
        <v>1</v>
      </c>
      <c r="SF113" s="30" t="e">
        <f>#REF!</f>
        <v>#REF!</v>
      </c>
      <c r="SG113" s="770"/>
      <c r="SH113" s="768"/>
      <c r="SI113" s="767"/>
      <c r="SJ113" s="768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</row>
    <row r="114" spans="1:638" s="2" customFormat="1" ht="72" customHeight="1" thickTop="1" thickBot="1">
      <c r="A114" s="373" t="s">
        <v>290</v>
      </c>
      <c r="B114" s="374"/>
      <c r="C114" s="375" t="s">
        <v>229</v>
      </c>
      <c r="D114" s="376"/>
      <c r="E114" s="312"/>
      <c r="F114" s="329" t="s">
        <v>106</v>
      </c>
      <c r="G114" s="330" t="s">
        <v>28</v>
      </c>
      <c r="H114" s="562" t="s">
        <v>202</v>
      </c>
      <c r="I114" s="563"/>
      <c r="J114" s="307"/>
      <c r="K114" s="566" t="s">
        <v>225</v>
      </c>
      <c r="L114" s="567"/>
      <c r="M114" s="303"/>
      <c r="N114" s="377" t="s">
        <v>198</v>
      </c>
      <c r="O114" s="303"/>
      <c r="P114" s="292"/>
      <c r="Q114" s="292"/>
      <c r="R114" s="304"/>
      <c r="S114" s="378" t="s">
        <v>193</v>
      </c>
      <c r="T114" s="289" t="s">
        <v>204</v>
      </c>
      <c r="U114" s="290" t="s">
        <v>135</v>
      </c>
      <c r="V114" s="291"/>
      <c r="W114" s="292"/>
      <c r="X114" s="297"/>
      <c r="Y114" s="297"/>
      <c r="Z114" s="296"/>
      <c r="AA114" s="297"/>
      <c r="AB114" s="298"/>
      <c r="AC114" s="334" t="s">
        <v>213</v>
      </c>
      <c r="AD114" s="629" t="str">
        <f>RJ17</f>
        <v>********************************</v>
      </c>
      <c r="AE114" s="630"/>
      <c r="AF114" s="630"/>
      <c r="AG114" s="630"/>
      <c r="AH114" s="630"/>
      <c r="AI114" s="630"/>
      <c r="AJ114" s="630"/>
      <c r="AK114" s="630"/>
      <c r="AL114" s="630"/>
      <c r="AM114" s="630"/>
      <c r="AN114" s="630"/>
      <c r="AO114" s="630"/>
      <c r="AP114" s="630"/>
      <c r="AQ114" s="630"/>
      <c r="AR114" s="631"/>
      <c r="AS114" s="617"/>
      <c r="AT114" s="618"/>
      <c r="AU114" s="618"/>
      <c r="AV114" s="618"/>
      <c r="AW114" s="618"/>
      <c r="AX114" s="619"/>
      <c r="AY114" s="1"/>
      <c r="AZ114" s="1"/>
      <c r="BA114" s="1"/>
      <c r="BB114" s="7"/>
      <c r="BC114" s="7"/>
      <c r="BD114" s="7"/>
      <c r="BE114" s="29">
        <f t="shared" si="413"/>
        <v>2</v>
      </c>
      <c r="BF114" s="518" t="s">
        <v>41</v>
      </c>
      <c r="BG114" s="163" t="s">
        <v>32</v>
      </c>
      <c r="BH114" s="164" t="s">
        <v>32</v>
      </c>
      <c r="BI114" s="163" t="s">
        <v>32</v>
      </c>
      <c r="BJ114" s="164" t="s">
        <v>32</v>
      </c>
      <c r="BK114" s="163" t="s">
        <v>32</v>
      </c>
      <c r="BL114" s="164" t="s">
        <v>32</v>
      </c>
      <c r="BM114" s="163" t="s">
        <v>32</v>
      </c>
      <c r="BN114" s="164" t="s">
        <v>32</v>
      </c>
      <c r="BO114" s="163" t="s">
        <v>32</v>
      </c>
      <c r="BP114" s="164" t="s">
        <v>32</v>
      </c>
      <c r="BQ114" s="163" t="s">
        <v>32</v>
      </c>
      <c r="BR114" s="164" t="s">
        <v>32</v>
      </c>
      <c r="BS114" s="163" t="s">
        <v>32</v>
      </c>
      <c r="BT114" s="164" t="s">
        <v>32</v>
      </c>
      <c r="BU114" s="163" t="s">
        <v>32</v>
      </c>
      <c r="BV114" s="164" t="s">
        <v>32</v>
      </c>
      <c r="BW114" s="163" t="s">
        <v>32</v>
      </c>
      <c r="BX114" s="164" t="s">
        <v>32</v>
      </c>
      <c r="BY114" s="163" t="s">
        <v>32</v>
      </c>
      <c r="BZ114" s="164" t="s">
        <v>32</v>
      </c>
      <c r="CA114" s="163" t="s">
        <v>32</v>
      </c>
      <c r="CB114" s="164" t="s">
        <v>32</v>
      </c>
      <c r="CC114" s="163" t="s">
        <v>32</v>
      </c>
      <c r="CD114" s="164" t="s">
        <v>32</v>
      </c>
      <c r="CE114" s="163" t="s">
        <v>32</v>
      </c>
      <c r="CF114" s="164" t="s">
        <v>32</v>
      </c>
      <c r="CG114" s="163" t="s">
        <v>32</v>
      </c>
      <c r="CH114" s="164" t="s">
        <v>32</v>
      </c>
      <c r="CI114" s="163" t="s">
        <v>32</v>
      </c>
      <c r="CJ114" s="164" t="s">
        <v>32</v>
      </c>
      <c r="CK114" s="163" t="s">
        <v>32</v>
      </c>
      <c r="CL114" s="164" t="s">
        <v>32</v>
      </c>
      <c r="CM114" s="163" t="s">
        <v>32</v>
      </c>
      <c r="CN114" s="164" t="s">
        <v>32</v>
      </c>
      <c r="CO114" s="163" t="s">
        <v>32</v>
      </c>
      <c r="CP114" s="164" t="s">
        <v>32</v>
      </c>
      <c r="CQ114" s="163" t="s">
        <v>32</v>
      </c>
      <c r="CR114" s="164" t="s">
        <v>32</v>
      </c>
      <c r="CS114" s="29">
        <f t="shared" si="414"/>
        <v>2</v>
      </c>
      <c r="CT114" s="518" t="s">
        <v>41</v>
      </c>
      <c r="CU114" s="85" t="str">
        <f t="shared" si="415"/>
        <v>*</v>
      </c>
      <c r="CV114" s="86" t="str">
        <f t="shared" si="416"/>
        <v>*</v>
      </c>
      <c r="CW114" s="85" t="str">
        <f t="shared" ref="CW114:CW143" si="429">TEXT(BI114,"قائم مقامي- ")</f>
        <v>*</v>
      </c>
      <c r="CX114" s="86" t="str">
        <f t="shared" ref="CX114:CX143" si="430">TEXT(BJ114,"قائم مقامي-")</f>
        <v>*</v>
      </c>
      <c r="CY114" s="85" t="str">
        <f t="shared" si="417"/>
        <v>*</v>
      </c>
      <c r="CZ114" s="86" t="str">
        <f t="shared" si="418"/>
        <v>*</v>
      </c>
      <c r="DA114" s="85" t="str">
        <f t="shared" ref="DA114:DA143" si="431">TEXT(BM114,"ابراهیمی")</f>
        <v>*</v>
      </c>
      <c r="DB114" s="86" t="str">
        <f t="shared" ref="DB114:DB143" si="432">TEXT(BN114,"ابراهیمی-")</f>
        <v>*</v>
      </c>
      <c r="DC114" s="85" t="str">
        <f t="shared" ref="DC114:DC143" si="433">TEXT(BO114,"ولی زاده-")</f>
        <v>*</v>
      </c>
      <c r="DD114" s="86" t="str">
        <f t="shared" ref="DD114:DD143" si="434">TEXT(BP114,"ولی زاده-")</f>
        <v>*</v>
      </c>
      <c r="DE114" s="85" t="str">
        <f t="shared" ref="DE114:DE143" si="435">TEXT(BQ114," براتی-")</f>
        <v>*</v>
      </c>
      <c r="DF114" s="86" t="str">
        <f t="shared" ref="DF114:DF143" si="436">TEXT(BR114,"براتی-")</f>
        <v>*</v>
      </c>
      <c r="DG114" s="85" t="str">
        <f t="shared" ref="DG114:DG143" si="437">TEXT(BS114,"ابراهیمان- ")</f>
        <v>*</v>
      </c>
      <c r="DH114" s="86" t="str">
        <f t="shared" ref="DH114:DH143" si="438">TEXT(BT114,"ابراهیمان-")</f>
        <v>*</v>
      </c>
      <c r="DI114" s="85" t="str">
        <f t="shared" ref="DI114:DI143" si="439">TEXT(BU114,"رشیدی-")</f>
        <v>*</v>
      </c>
      <c r="DJ114" s="86" t="str">
        <f t="shared" ref="DJ114:DJ143" si="440">TEXT(BV114,"رشیدی- ")</f>
        <v>*</v>
      </c>
      <c r="DK114" s="217" t="str">
        <f t="shared" ref="DK114:DK143" si="441">TEXT(BW114,"نجفی-")</f>
        <v>*</v>
      </c>
      <c r="DL114" s="218" t="str">
        <f t="shared" ref="DL114:DL143" si="442">TEXT(BX114,"نجفی - ")</f>
        <v>*</v>
      </c>
      <c r="DM114" s="217" t="str">
        <f t="shared" ref="DM114:DM143" si="443">TEXT(BY114,"سلیمانی-")</f>
        <v>*</v>
      </c>
      <c r="DN114" s="218" t="str">
        <f t="shared" ref="DN114:DN143" si="444">TEXT(BZ114,"سلیمانی- ")</f>
        <v>*</v>
      </c>
      <c r="DO114" s="217" t="str">
        <f t="shared" ref="DO114:DO143" si="445">TEXT(CA114,"حاج آقایی-")</f>
        <v>*</v>
      </c>
      <c r="DP114" s="218" t="str">
        <f t="shared" ref="DP114:DP143" si="446">TEXT(CB114,"حاج آقایی-")</f>
        <v>*</v>
      </c>
      <c r="DQ114" s="217" t="str">
        <f t="shared" ref="DQ114:DQ143" si="447">TEXT(CC114,"کرمی-")</f>
        <v>*</v>
      </c>
      <c r="DR114" s="218" t="str">
        <f t="shared" ref="DR114:DR143" si="448">TEXT(CD114,"کرمی - ")</f>
        <v>*</v>
      </c>
      <c r="DS114" s="217" t="str">
        <f t="shared" ref="DS114:DS143" si="449">TEXT(CE114,"اله بخش - ")</f>
        <v>*</v>
      </c>
      <c r="DT114" s="218" t="str">
        <f t="shared" ref="DT114:DT143" si="450">TEXT(CF114,"-اله بخش ")</f>
        <v>*</v>
      </c>
      <c r="DU114" s="217" t="str">
        <f t="shared" ref="DU114:DU143" si="451">TEXT(CG114,"رنجبر - ")</f>
        <v>*</v>
      </c>
      <c r="DV114" s="218" t="str">
        <f t="shared" ref="DV114:DV143" si="452">TEXT(CH114,"-رنجبر ")</f>
        <v>*</v>
      </c>
      <c r="DW114" s="217" t="str">
        <f t="shared" ref="DW114:DW143" si="453">TEXT(CI114,"هاشمی - ")</f>
        <v>*</v>
      </c>
      <c r="DX114" s="218" t="str">
        <f t="shared" ref="DX114:DX143" si="454">TEXT(CJ114,"-هاشمی")</f>
        <v>*</v>
      </c>
      <c r="DY114" s="217" t="str">
        <f t="shared" ref="DY114:DY143" si="455">TEXT(CK114,"ابراهیمی-")</f>
        <v>*</v>
      </c>
      <c r="DZ114" s="218" t="str">
        <f t="shared" ref="DZ114:DZ143" si="456">TEXT(CL114,"ابراهیمی-")</f>
        <v>*</v>
      </c>
      <c r="EA114" s="213" t="str">
        <f t="shared" ref="EA114:EA143" si="457">TEXT(CM114,"سهرابی-")</f>
        <v>*</v>
      </c>
      <c r="EB114" s="214" t="str">
        <f t="shared" ref="EB114:EB143" si="458">TEXT(CN114,"سهرابی-")</f>
        <v>*</v>
      </c>
      <c r="EC114" s="213" t="str">
        <f t="shared" si="419"/>
        <v>*</v>
      </c>
      <c r="ED114" s="214" t="str">
        <f t="shared" si="420"/>
        <v>*</v>
      </c>
      <c r="EE114" s="213" t="str">
        <f t="shared" ref="EE114:EE143" si="459">TEXT(CQ114,"ولی الهی-")</f>
        <v>*</v>
      </c>
      <c r="EF114" s="214" t="str">
        <f t="shared" ref="EF114:EF143" si="460">TEXT(CR114,"ولی الهی -")</f>
        <v>*</v>
      </c>
      <c r="EG114" s="219">
        <f t="shared" si="421"/>
        <v>2</v>
      </c>
      <c r="EH114" s="220" t="e">
        <f>#REF!</f>
        <v>#REF!</v>
      </c>
      <c r="EI114" s="108"/>
      <c r="EJ114" s="108"/>
      <c r="EK114" s="108"/>
      <c r="EL114" s="108"/>
      <c r="EM114" s="108"/>
      <c r="EN114" s="108"/>
      <c r="EO114" s="108"/>
      <c r="EP114" s="108"/>
      <c r="EQ114" s="108"/>
      <c r="ER114" s="108"/>
      <c r="ES114" s="108"/>
      <c r="ET114" s="108"/>
      <c r="EU114" s="108"/>
      <c r="EV114" s="108"/>
      <c r="EW114" s="108"/>
      <c r="EX114" s="108"/>
      <c r="EY114" s="108"/>
      <c r="EZ114" s="108"/>
      <c r="FA114" s="108"/>
      <c r="FB114" s="108"/>
      <c r="FC114" s="108"/>
      <c r="FD114" s="108"/>
      <c r="FE114" s="108"/>
      <c r="FF114" s="108"/>
      <c r="FG114" s="108"/>
      <c r="FH114" s="108"/>
      <c r="FI114" s="108"/>
      <c r="FJ114" s="108"/>
      <c r="FK114" s="108"/>
      <c r="FL114" s="108"/>
      <c r="FM114" s="108"/>
      <c r="FN114" s="108"/>
      <c r="FO114" s="108"/>
      <c r="FP114" s="108"/>
      <c r="FQ114" s="108"/>
      <c r="FR114" s="108"/>
      <c r="FS114" s="108"/>
      <c r="FT114" s="108"/>
      <c r="FU114" s="108"/>
      <c r="FV114" s="108"/>
      <c r="FW114" s="108"/>
      <c r="FX114" s="108"/>
      <c r="FY114" s="108"/>
      <c r="FZ114" s="108"/>
      <c r="GA114" s="108"/>
      <c r="GB114" s="108"/>
      <c r="GC114" s="108"/>
      <c r="GD114" s="108"/>
      <c r="GE114" s="108"/>
      <c r="GF114" s="108"/>
      <c r="GG114" s="108"/>
      <c r="GH114" s="108"/>
      <c r="GI114" s="108"/>
      <c r="GJ114" s="108"/>
      <c r="GK114" s="108"/>
      <c r="GL114" s="108"/>
      <c r="GM114" s="108"/>
      <c r="GN114" s="108"/>
      <c r="GO114" s="108"/>
      <c r="GP114" s="108"/>
      <c r="GQ114" s="108"/>
      <c r="GR114" s="108"/>
      <c r="GS114" s="108"/>
      <c r="GT114" s="108"/>
      <c r="GU114" s="108"/>
      <c r="GV114" s="108"/>
      <c r="GW114" s="108"/>
      <c r="GX114" s="108"/>
      <c r="GY114" s="108"/>
      <c r="GZ114" s="108"/>
      <c r="HA114" s="108"/>
      <c r="HB114" s="108"/>
      <c r="HC114" s="108"/>
      <c r="HD114" s="108"/>
      <c r="HE114" s="108"/>
      <c r="HF114" s="108"/>
      <c r="HG114" s="108"/>
      <c r="HH114" s="108"/>
      <c r="HI114" s="108"/>
      <c r="HJ114" s="108"/>
      <c r="HK114" s="108"/>
      <c r="HL114" s="108"/>
      <c r="HM114" s="108"/>
      <c r="HN114" s="108"/>
      <c r="HO114" s="108"/>
      <c r="HP114" s="108"/>
      <c r="HQ114" s="108"/>
      <c r="HR114" s="108"/>
      <c r="HS114" s="108"/>
      <c r="HT114" s="108"/>
      <c r="HU114" s="108"/>
      <c r="HV114" s="108"/>
      <c r="HW114" s="108"/>
      <c r="HX114" s="108"/>
      <c r="HY114" s="108"/>
      <c r="HZ114" s="108"/>
      <c r="IA114" s="108"/>
      <c r="IB114" s="108"/>
      <c r="IC114" s="108"/>
      <c r="ID114" s="108"/>
      <c r="IE114" s="108"/>
      <c r="IF114" s="108"/>
      <c r="IG114" s="108"/>
      <c r="IH114" s="108"/>
      <c r="II114" s="108"/>
      <c r="IJ114" s="108"/>
      <c r="IK114" s="108"/>
      <c r="IL114" s="108"/>
      <c r="IM114" s="108"/>
      <c r="IN114" s="108"/>
      <c r="IO114" s="108"/>
      <c r="IP114" s="108"/>
      <c r="IQ114" s="108"/>
      <c r="IR114" s="108"/>
      <c r="IS114" s="108"/>
      <c r="IT114" s="108"/>
      <c r="IU114" s="108"/>
      <c r="IV114" s="108"/>
      <c r="IW114" s="108"/>
      <c r="IX114" s="108"/>
      <c r="IY114" s="108"/>
      <c r="IZ114" s="108"/>
      <c r="JA114" s="108"/>
      <c r="JB114" s="108"/>
      <c r="JC114" s="108"/>
      <c r="JD114" s="108"/>
      <c r="JE114" s="108"/>
      <c r="JF114" s="108"/>
      <c r="JG114" s="108"/>
      <c r="JH114" s="108"/>
      <c r="JI114" s="108"/>
      <c r="JJ114" s="108"/>
      <c r="JK114" s="108"/>
      <c r="JL114" s="108"/>
      <c r="JM114" s="108"/>
      <c r="JN114" s="108"/>
      <c r="JO114" s="108"/>
      <c r="JP114" s="108"/>
      <c r="JQ114" s="108"/>
      <c r="JR114" s="108"/>
      <c r="JS114" s="108"/>
      <c r="JT114" s="108"/>
      <c r="JU114" s="108"/>
      <c r="JV114" s="108"/>
      <c r="JW114" s="108"/>
      <c r="JX114" s="108"/>
      <c r="JY114" s="108"/>
      <c r="JZ114" s="108"/>
      <c r="KA114" s="108"/>
      <c r="KB114" s="108"/>
      <c r="KC114" s="108"/>
      <c r="KD114" s="108"/>
      <c r="KE114" s="108"/>
      <c r="KF114" s="108"/>
      <c r="KG114" s="108"/>
      <c r="KH114" s="108"/>
      <c r="KI114" s="108"/>
      <c r="KJ114" s="108"/>
      <c r="KK114" s="108"/>
      <c r="KL114" s="108"/>
      <c r="KM114" s="108"/>
      <c r="KN114" s="108"/>
      <c r="KO114" s="108"/>
      <c r="KP114" s="108"/>
      <c r="KQ114" s="108"/>
      <c r="KR114" s="108"/>
      <c r="KS114" s="108"/>
      <c r="KT114" s="108"/>
      <c r="KU114" s="108"/>
      <c r="KV114" s="108"/>
      <c r="KW114" s="108"/>
      <c r="KX114" s="108"/>
      <c r="KY114" s="108"/>
      <c r="KZ114" s="108"/>
      <c r="LA114" s="108"/>
      <c r="LB114" s="108"/>
      <c r="LC114" s="108"/>
      <c r="LD114" s="108"/>
      <c r="LE114" s="108"/>
      <c r="LF114" s="108"/>
      <c r="LG114" s="108"/>
      <c r="LH114" s="108"/>
      <c r="LI114" s="108"/>
      <c r="LJ114" s="108"/>
      <c r="LK114" s="108"/>
      <c r="LL114" s="108"/>
      <c r="LM114" s="108"/>
      <c r="LN114" s="108"/>
      <c r="LO114" s="108"/>
      <c r="LP114" s="108"/>
      <c r="LQ114" s="108"/>
      <c r="LR114" s="108"/>
      <c r="LS114" s="108"/>
      <c r="LT114" s="108"/>
      <c r="LU114" s="108"/>
      <c r="LV114" s="108"/>
      <c r="LW114" s="108"/>
      <c r="LX114" s="108"/>
      <c r="LY114" s="108"/>
      <c r="LZ114" s="108"/>
      <c r="MA114" s="108"/>
      <c r="MB114" s="108"/>
      <c r="MC114" s="108"/>
      <c r="MD114" s="108"/>
      <c r="ME114" s="108"/>
      <c r="MF114" s="108"/>
      <c r="MG114" s="108"/>
      <c r="MH114" s="108"/>
      <c r="MI114" s="108"/>
      <c r="MJ114" s="108"/>
      <c r="MK114" s="108"/>
      <c r="ML114" s="108"/>
      <c r="MM114" s="108"/>
      <c r="MN114" s="108"/>
      <c r="MO114" s="108"/>
      <c r="MP114" s="108"/>
      <c r="MQ114" s="108"/>
      <c r="MR114" s="108"/>
      <c r="MS114" s="108"/>
      <c r="MT114" s="108"/>
      <c r="MU114" s="108"/>
      <c r="MV114" s="108"/>
      <c r="MW114" s="108"/>
      <c r="MX114" s="108"/>
      <c r="MY114" s="108"/>
      <c r="MZ114" s="108"/>
      <c r="NA114" s="108"/>
      <c r="NB114" s="108"/>
      <c r="NC114" s="108"/>
      <c r="ND114" s="108"/>
      <c r="NE114" s="108"/>
      <c r="NF114" s="108"/>
      <c r="NG114" s="108"/>
      <c r="NH114" s="108"/>
      <c r="NI114" s="108"/>
      <c r="NJ114" s="108"/>
      <c r="NK114" s="108"/>
      <c r="NL114" s="108"/>
      <c r="NM114" s="108"/>
      <c r="NN114" s="108"/>
      <c r="NO114" s="108"/>
      <c r="NP114" s="108"/>
      <c r="NQ114" s="108"/>
      <c r="NR114" s="108"/>
      <c r="NS114" s="108"/>
      <c r="NT114" s="108"/>
      <c r="NU114" s="108"/>
      <c r="NV114" s="108"/>
      <c r="NW114" s="108"/>
      <c r="NX114" s="108"/>
      <c r="NY114" s="108"/>
      <c r="NZ114" s="108"/>
      <c r="OA114" s="108"/>
      <c r="OB114" s="108"/>
      <c r="OC114" s="108"/>
      <c r="OD114" s="108"/>
      <c r="OE114" s="108"/>
      <c r="OF114" s="108"/>
      <c r="OG114" s="108"/>
      <c r="OH114" s="108"/>
      <c r="OI114" s="108"/>
      <c r="OJ114" s="108"/>
      <c r="OK114" s="108"/>
      <c r="OL114" s="108"/>
      <c r="OM114" s="108"/>
      <c r="ON114" s="108"/>
      <c r="OO114" s="108"/>
      <c r="OP114" s="108"/>
      <c r="OQ114" s="108"/>
      <c r="OR114" s="108"/>
      <c r="OS114" s="108"/>
      <c r="OT114" s="108"/>
      <c r="OU114" s="108"/>
      <c r="OV114" s="108"/>
      <c r="OW114" s="108"/>
      <c r="OX114" s="108"/>
      <c r="OY114" s="108"/>
      <c r="OZ114" s="108"/>
      <c r="PA114" s="108"/>
      <c r="PB114" s="108"/>
      <c r="PC114" s="108"/>
      <c r="PD114" s="108"/>
      <c r="PE114" s="108"/>
      <c r="PF114" s="108"/>
      <c r="PG114" s="108"/>
      <c r="PH114" s="108"/>
      <c r="PI114" s="108"/>
      <c r="PJ114" s="108"/>
      <c r="PK114" s="108"/>
      <c r="PL114" s="108"/>
      <c r="PM114" s="108"/>
      <c r="PN114" s="108"/>
      <c r="PO114" s="108"/>
      <c r="PP114" s="108"/>
      <c r="PQ114" s="108"/>
      <c r="PR114" s="337">
        <f t="shared" si="422"/>
        <v>0</v>
      </c>
      <c r="PS114" s="30">
        <f t="shared" si="423"/>
        <v>0</v>
      </c>
      <c r="PT114" s="34" t="s">
        <v>33</v>
      </c>
      <c r="PU114" s="748" t="str">
        <f t="shared" ref="PU114:PU143" si="461">CONCATENATE(DC114,DE114,DG114,DI114,DK114,DM114)</f>
        <v>******</v>
      </c>
      <c r="PV114" s="749"/>
      <c r="PW114" s="748" t="str">
        <f t="shared" ref="PW114:PW143" si="462">CONCATENATE(DD114,DF114,DH114,DJ114,DL114,DN114)</f>
        <v>******</v>
      </c>
      <c r="PX114" s="749"/>
      <c r="PY114" s="108"/>
      <c r="PZ114" s="108"/>
      <c r="QA114" s="108"/>
      <c r="QB114" s="108"/>
      <c r="QC114" s="108"/>
      <c r="QD114" s="108"/>
      <c r="QE114" s="108"/>
      <c r="QF114" s="108"/>
      <c r="QG114" s="108"/>
      <c r="QH114" s="108"/>
      <c r="QI114" s="108"/>
      <c r="QJ114" s="108"/>
      <c r="QK114" s="108"/>
      <c r="QL114" s="108"/>
      <c r="QM114" s="108"/>
      <c r="QN114" s="108"/>
      <c r="QO114" s="108"/>
      <c r="QP114" s="108"/>
      <c r="QQ114" s="108"/>
      <c r="QR114" s="108"/>
      <c r="QS114" s="108"/>
      <c r="QT114" s="108"/>
      <c r="QU114" s="108"/>
      <c r="QV114" s="108"/>
      <c r="QW114" s="108"/>
      <c r="QX114" s="108"/>
      <c r="QY114" s="108"/>
      <c r="QZ114" s="108"/>
      <c r="RA114" s="108"/>
      <c r="RB114" s="108"/>
      <c r="RC114" s="108"/>
      <c r="RD114" s="337">
        <f t="shared" si="424"/>
        <v>2</v>
      </c>
      <c r="RE114" s="30" t="e">
        <f>#REF!</f>
        <v>#REF!</v>
      </c>
      <c r="RF114" s="34" t="s">
        <v>33</v>
      </c>
      <c r="RG114" s="748" t="str">
        <f t="shared" ref="RG114:RG143" si="463">CONCATENATE(CU114,CW114,CY114,DA114,DC114,DE114,DG114,DI114,DK114,DM114,DO114,DQ114,DS114,DU114,DW114,DY114,EA114,EC114,EE114)</f>
        <v>*******************</v>
      </c>
      <c r="RH114" s="749"/>
      <c r="RI114" s="748" t="str">
        <f t="shared" ref="RI114:RI143" si="464">CONCATENATE(CV114,CX114,CZ114,DB114,DD114,DF114,DH114,DJ114,DL114,DN114,DP114,DR114,DT114,DV114,DX114,DZ114,EB114,ED114,EF114)</f>
        <v>*******************</v>
      </c>
      <c r="RJ114" s="749"/>
      <c r="RK114" s="29">
        <f t="shared" si="425"/>
        <v>2</v>
      </c>
      <c r="RL114" s="30" t="e">
        <f>#REF!</f>
        <v>#REF!</v>
      </c>
      <c r="RM114" s="34" t="s">
        <v>33</v>
      </c>
      <c r="RN114" s="109"/>
      <c r="RO114" s="750" t="str">
        <f t="shared" ref="RO114:RO143" si="465">CONCATENATE(DW114,DY114,EA114,EC114,EE114)</f>
        <v>*****</v>
      </c>
      <c r="RP114" s="751"/>
      <c r="RQ114" s="109"/>
      <c r="RR114" s="109" t="str">
        <f t="shared" ref="RR114:RR143" si="466">CONCATENATE(DX114,DZ114,EB114,ED114,EF114)</f>
        <v>*****</v>
      </c>
      <c r="RS114" s="750"/>
      <c r="RT114" s="751"/>
      <c r="RU114" s="29">
        <f t="shared" si="426"/>
        <v>2</v>
      </c>
      <c r="RV114" s="30" t="e">
        <f>#REF!</f>
        <v>#REF!</v>
      </c>
      <c r="RW114" s="750" t="str">
        <f t="shared" ref="RW114:RW143" si="467">CONCATENATE(DK114,DQ114,DS114,EE114)</f>
        <v>****</v>
      </c>
      <c r="RX114" s="751"/>
      <c r="RY114" s="750" t="str">
        <f t="shared" ref="RY114:RY143" si="468">CONCATENATE(DL114,DR114,DT114)</f>
        <v>***</v>
      </c>
      <c r="RZ114" s="751"/>
      <c r="SA114" s="29">
        <f t="shared" si="427"/>
        <v>2</v>
      </c>
      <c r="SB114" s="30" t="e">
        <f>#REF!</f>
        <v>#REF!</v>
      </c>
      <c r="SC114" s="754" t="str">
        <f t="shared" ref="SC114:SC143" si="469">CONCATENATE(EC114,ED114,EE114,EF114)</f>
        <v>****</v>
      </c>
      <c r="SD114" s="755"/>
      <c r="SE114" s="29">
        <f t="shared" si="428"/>
        <v>2</v>
      </c>
      <c r="SF114" s="30" t="e">
        <f>#REF!</f>
        <v>#REF!</v>
      </c>
      <c r="SG114" s="750"/>
      <c r="SH114" s="751"/>
      <c r="SI114" s="752"/>
      <c r="SJ114" s="75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</row>
    <row r="115" spans="1:638" s="2" customFormat="1" ht="72" customHeight="1" thickTop="1" thickBot="1">
      <c r="A115" s="550" t="s">
        <v>291</v>
      </c>
      <c r="B115" s="552" t="s">
        <v>231</v>
      </c>
      <c r="C115" s="474"/>
      <c r="D115" s="475"/>
      <c r="E115" s="313"/>
      <c r="F115" s="338" t="s">
        <v>293</v>
      </c>
      <c r="G115" s="339" t="s">
        <v>28</v>
      </c>
      <c r="H115" s="564" t="s">
        <v>294</v>
      </c>
      <c r="I115" s="565"/>
      <c r="J115" s="481" t="s">
        <v>343</v>
      </c>
      <c r="K115" s="558" t="s">
        <v>225</v>
      </c>
      <c r="L115" s="559"/>
      <c r="M115" s="481"/>
      <c r="N115" s="381" t="s">
        <v>191</v>
      </c>
      <c r="O115" s="481"/>
      <c r="P115" s="381" t="s">
        <v>192</v>
      </c>
      <c r="Q115" s="305" t="s">
        <v>174</v>
      </c>
      <c r="R115" s="427" t="s">
        <v>168</v>
      </c>
      <c r="S115" s="428"/>
      <c r="T115" s="428"/>
      <c r="U115" s="302"/>
      <c r="V115" s="381" t="s">
        <v>131</v>
      </c>
      <c r="W115" s="300"/>
      <c r="X115" s="301"/>
      <c r="Y115" s="382" t="s">
        <v>199</v>
      </c>
      <c r="Z115" s="299" t="s">
        <v>184</v>
      </c>
      <c r="AA115" s="383"/>
      <c r="AB115" s="384"/>
      <c r="AC115" s="343" t="s">
        <v>214</v>
      </c>
      <c r="AD115" s="612" t="str">
        <f>RI89</f>
        <v>*****************</v>
      </c>
      <c r="AE115" s="607"/>
      <c r="AF115" s="607"/>
      <c r="AG115" s="607"/>
      <c r="AH115" s="607"/>
      <c r="AI115" s="607"/>
      <c r="AJ115" s="607"/>
      <c r="AK115" s="607"/>
      <c r="AL115" s="613"/>
      <c r="AM115" s="344" t="s">
        <v>211</v>
      </c>
      <c r="AN115" s="607" t="str">
        <f>RI125</f>
        <v>*******************</v>
      </c>
      <c r="AO115" s="607"/>
      <c r="AP115" s="607"/>
      <c r="AQ115" s="607"/>
      <c r="AR115" s="608"/>
      <c r="AS115" s="617"/>
      <c r="AT115" s="618"/>
      <c r="AU115" s="618"/>
      <c r="AV115" s="618"/>
      <c r="AW115" s="618"/>
      <c r="AX115" s="619"/>
      <c r="AY115" s="1"/>
      <c r="AZ115" s="1"/>
      <c r="BA115" s="1"/>
      <c r="BB115" s="7"/>
      <c r="BC115" s="7"/>
      <c r="BD115" s="7"/>
      <c r="BE115" s="29">
        <f t="shared" si="413"/>
        <v>3</v>
      </c>
      <c r="BF115" s="159" t="s">
        <v>42</v>
      </c>
      <c r="BG115" s="163" t="s">
        <v>32</v>
      </c>
      <c r="BH115" s="164" t="s">
        <v>32</v>
      </c>
      <c r="BI115" s="163" t="s">
        <v>32</v>
      </c>
      <c r="BJ115" s="164" t="s">
        <v>32</v>
      </c>
      <c r="BK115" s="163" t="s">
        <v>32</v>
      </c>
      <c r="BL115" s="164" t="s">
        <v>32</v>
      </c>
      <c r="BM115" s="163" t="s">
        <v>32</v>
      </c>
      <c r="BN115" s="164" t="s">
        <v>32</v>
      </c>
      <c r="BO115" s="163" t="s">
        <v>32</v>
      </c>
      <c r="BP115" s="164" t="s">
        <v>32</v>
      </c>
      <c r="BQ115" s="163" t="s">
        <v>32</v>
      </c>
      <c r="BR115" s="164" t="s">
        <v>32</v>
      </c>
      <c r="BS115" s="163" t="s">
        <v>32</v>
      </c>
      <c r="BT115" s="164" t="s">
        <v>32</v>
      </c>
      <c r="BU115" s="163" t="s">
        <v>32</v>
      </c>
      <c r="BV115" s="164" t="s">
        <v>32</v>
      </c>
      <c r="BW115" s="163" t="s">
        <v>32</v>
      </c>
      <c r="BX115" s="164" t="s">
        <v>32</v>
      </c>
      <c r="BY115" s="163" t="s">
        <v>32</v>
      </c>
      <c r="BZ115" s="164" t="s">
        <v>32</v>
      </c>
      <c r="CA115" s="163" t="s">
        <v>32</v>
      </c>
      <c r="CB115" s="164" t="s">
        <v>32</v>
      </c>
      <c r="CC115" s="163" t="s">
        <v>32</v>
      </c>
      <c r="CD115" s="164" t="s">
        <v>32</v>
      </c>
      <c r="CE115" s="163" t="s">
        <v>32</v>
      </c>
      <c r="CF115" s="164" t="s">
        <v>32</v>
      </c>
      <c r="CG115" s="163" t="s">
        <v>32</v>
      </c>
      <c r="CH115" s="164" t="s">
        <v>32</v>
      </c>
      <c r="CI115" s="163" t="s">
        <v>32</v>
      </c>
      <c r="CJ115" s="164" t="s">
        <v>32</v>
      </c>
      <c r="CK115" s="163" t="s">
        <v>32</v>
      </c>
      <c r="CL115" s="164" t="s">
        <v>32</v>
      </c>
      <c r="CM115" s="163" t="s">
        <v>32</v>
      </c>
      <c r="CN115" s="164" t="s">
        <v>32</v>
      </c>
      <c r="CO115" s="163" t="s">
        <v>32</v>
      </c>
      <c r="CP115" s="164" t="s">
        <v>32</v>
      </c>
      <c r="CQ115" s="163" t="s">
        <v>32</v>
      </c>
      <c r="CR115" s="164" t="s">
        <v>32</v>
      </c>
      <c r="CS115" s="29">
        <f t="shared" si="414"/>
        <v>3</v>
      </c>
      <c r="CT115" s="159" t="s">
        <v>42</v>
      </c>
      <c r="CU115" s="85" t="str">
        <f t="shared" si="415"/>
        <v>*</v>
      </c>
      <c r="CV115" s="86" t="str">
        <f t="shared" si="416"/>
        <v>*</v>
      </c>
      <c r="CW115" s="85" t="str">
        <f t="shared" si="429"/>
        <v>*</v>
      </c>
      <c r="CX115" s="86" t="str">
        <f t="shared" si="430"/>
        <v>*</v>
      </c>
      <c r="CY115" s="85" t="str">
        <f t="shared" si="417"/>
        <v>*</v>
      </c>
      <c r="CZ115" s="86" t="str">
        <f t="shared" si="418"/>
        <v>*</v>
      </c>
      <c r="DA115" s="85" t="str">
        <f t="shared" si="431"/>
        <v>*</v>
      </c>
      <c r="DB115" s="86" t="str">
        <f t="shared" si="432"/>
        <v>*</v>
      </c>
      <c r="DC115" s="85" t="str">
        <f t="shared" si="433"/>
        <v>*</v>
      </c>
      <c r="DD115" s="86" t="str">
        <f t="shared" si="434"/>
        <v>*</v>
      </c>
      <c r="DE115" s="85" t="str">
        <f t="shared" si="435"/>
        <v>*</v>
      </c>
      <c r="DF115" s="86" t="str">
        <f t="shared" si="436"/>
        <v>*</v>
      </c>
      <c r="DG115" s="85" t="str">
        <f t="shared" si="437"/>
        <v>*</v>
      </c>
      <c r="DH115" s="86" t="str">
        <f t="shared" si="438"/>
        <v>*</v>
      </c>
      <c r="DI115" s="85" t="str">
        <f t="shared" si="439"/>
        <v>*</v>
      </c>
      <c r="DJ115" s="86" t="str">
        <f t="shared" si="440"/>
        <v>*</v>
      </c>
      <c r="DK115" s="217" t="str">
        <f t="shared" si="441"/>
        <v>*</v>
      </c>
      <c r="DL115" s="218" t="str">
        <f t="shared" si="442"/>
        <v>*</v>
      </c>
      <c r="DM115" s="217" t="str">
        <f t="shared" si="443"/>
        <v>*</v>
      </c>
      <c r="DN115" s="218" t="str">
        <f t="shared" si="444"/>
        <v>*</v>
      </c>
      <c r="DO115" s="217" t="str">
        <f t="shared" si="445"/>
        <v>*</v>
      </c>
      <c r="DP115" s="218" t="str">
        <f t="shared" si="446"/>
        <v>*</v>
      </c>
      <c r="DQ115" s="217" t="str">
        <f t="shared" si="447"/>
        <v>*</v>
      </c>
      <c r="DR115" s="218" t="str">
        <f t="shared" si="448"/>
        <v>*</v>
      </c>
      <c r="DS115" s="217" t="str">
        <f t="shared" si="449"/>
        <v>*</v>
      </c>
      <c r="DT115" s="218" t="str">
        <f t="shared" si="450"/>
        <v>*</v>
      </c>
      <c r="DU115" s="217" t="str">
        <f t="shared" si="451"/>
        <v>*</v>
      </c>
      <c r="DV115" s="218" t="str">
        <f t="shared" si="452"/>
        <v>*</v>
      </c>
      <c r="DW115" s="217" t="str">
        <f t="shared" si="453"/>
        <v>*</v>
      </c>
      <c r="DX115" s="218" t="str">
        <f t="shared" si="454"/>
        <v>*</v>
      </c>
      <c r="DY115" s="217" t="str">
        <f t="shared" si="455"/>
        <v>*</v>
      </c>
      <c r="DZ115" s="218" t="str">
        <f t="shared" si="456"/>
        <v>*</v>
      </c>
      <c r="EA115" s="213" t="str">
        <f t="shared" si="457"/>
        <v>*</v>
      </c>
      <c r="EB115" s="214" t="str">
        <f t="shared" si="458"/>
        <v>*</v>
      </c>
      <c r="EC115" s="213" t="str">
        <f t="shared" si="419"/>
        <v>*</v>
      </c>
      <c r="ED115" s="214" t="str">
        <f t="shared" si="420"/>
        <v>*</v>
      </c>
      <c r="EE115" s="213" t="str">
        <f t="shared" si="459"/>
        <v>*</v>
      </c>
      <c r="EF115" s="214" t="str">
        <f t="shared" si="460"/>
        <v>*</v>
      </c>
      <c r="EG115" s="219">
        <f t="shared" si="421"/>
        <v>3</v>
      </c>
      <c r="EH115" s="220" t="e">
        <f>#REF!</f>
        <v>#REF!</v>
      </c>
      <c r="EI115" s="108"/>
      <c r="EJ115" s="108"/>
      <c r="EK115" s="108"/>
      <c r="EL115" s="108"/>
      <c r="EM115" s="108"/>
      <c r="EN115" s="108"/>
      <c r="EO115" s="108"/>
      <c r="EP115" s="108"/>
      <c r="EQ115" s="108"/>
      <c r="ER115" s="108"/>
      <c r="ES115" s="108"/>
      <c r="ET115" s="108"/>
      <c r="EU115" s="108"/>
      <c r="EV115" s="108"/>
      <c r="EW115" s="108"/>
      <c r="EX115" s="108"/>
      <c r="EY115" s="108"/>
      <c r="EZ115" s="108"/>
      <c r="FA115" s="108"/>
      <c r="FB115" s="108"/>
      <c r="FC115" s="108"/>
      <c r="FD115" s="108"/>
      <c r="FE115" s="108"/>
      <c r="FF115" s="108"/>
      <c r="FG115" s="108"/>
      <c r="FH115" s="108"/>
      <c r="FI115" s="108"/>
      <c r="FJ115" s="108"/>
      <c r="FK115" s="108"/>
      <c r="FL115" s="108"/>
      <c r="FM115" s="108"/>
      <c r="FN115" s="108"/>
      <c r="FO115" s="108"/>
      <c r="FP115" s="108"/>
      <c r="FQ115" s="108"/>
      <c r="FR115" s="108"/>
      <c r="FS115" s="108"/>
      <c r="FT115" s="108"/>
      <c r="FU115" s="108"/>
      <c r="FV115" s="108"/>
      <c r="FW115" s="108"/>
      <c r="FX115" s="108"/>
      <c r="FY115" s="108"/>
      <c r="FZ115" s="108"/>
      <c r="GA115" s="108"/>
      <c r="GB115" s="108"/>
      <c r="GC115" s="108"/>
      <c r="GD115" s="108"/>
      <c r="GE115" s="108"/>
      <c r="GF115" s="108"/>
      <c r="GG115" s="108"/>
      <c r="GH115" s="108"/>
      <c r="GI115" s="108"/>
      <c r="GJ115" s="108"/>
      <c r="GK115" s="108"/>
      <c r="GL115" s="108"/>
      <c r="GM115" s="108"/>
      <c r="GN115" s="108"/>
      <c r="GO115" s="108"/>
      <c r="GP115" s="108"/>
      <c r="GQ115" s="108"/>
      <c r="GR115" s="108"/>
      <c r="GS115" s="108"/>
      <c r="GT115" s="108"/>
      <c r="GU115" s="108"/>
      <c r="GV115" s="108"/>
      <c r="GW115" s="108"/>
      <c r="GX115" s="108"/>
      <c r="GY115" s="108"/>
      <c r="GZ115" s="108"/>
      <c r="HA115" s="108"/>
      <c r="HB115" s="108"/>
      <c r="HC115" s="108"/>
      <c r="HD115" s="108"/>
      <c r="HE115" s="108"/>
      <c r="HF115" s="108"/>
      <c r="HG115" s="108"/>
      <c r="HH115" s="108"/>
      <c r="HI115" s="108"/>
      <c r="HJ115" s="108"/>
      <c r="HK115" s="108"/>
      <c r="HL115" s="108"/>
      <c r="HM115" s="108"/>
      <c r="HN115" s="108"/>
      <c r="HO115" s="108"/>
      <c r="HP115" s="108"/>
      <c r="HQ115" s="108"/>
      <c r="HR115" s="108"/>
      <c r="HS115" s="108"/>
      <c r="HT115" s="108"/>
      <c r="HU115" s="108"/>
      <c r="HV115" s="108"/>
      <c r="HW115" s="108"/>
      <c r="HX115" s="108"/>
      <c r="HY115" s="108"/>
      <c r="HZ115" s="108"/>
      <c r="IA115" s="108"/>
      <c r="IB115" s="108"/>
      <c r="IC115" s="108"/>
      <c r="ID115" s="108"/>
      <c r="IE115" s="108"/>
      <c r="IF115" s="108"/>
      <c r="IG115" s="108"/>
      <c r="IH115" s="108"/>
      <c r="II115" s="108"/>
      <c r="IJ115" s="108"/>
      <c r="IK115" s="108"/>
      <c r="IL115" s="108"/>
      <c r="IM115" s="108"/>
      <c r="IN115" s="108"/>
      <c r="IO115" s="108"/>
      <c r="IP115" s="108"/>
      <c r="IQ115" s="108"/>
      <c r="IR115" s="108"/>
      <c r="IS115" s="108"/>
      <c r="IT115" s="108"/>
      <c r="IU115" s="108"/>
      <c r="IV115" s="108"/>
      <c r="IW115" s="108"/>
      <c r="IX115" s="108"/>
      <c r="IY115" s="108"/>
      <c r="IZ115" s="108"/>
      <c r="JA115" s="108"/>
      <c r="JB115" s="108"/>
      <c r="JC115" s="108"/>
      <c r="JD115" s="108"/>
      <c r="JE115" s="108"/>
      <c r="JF115" s="108"/>
      <c r="JG115" s="108"/>
      <c r="JH115" s="108"/>
      <c r="JI115" s="108"/>
      <c r="JJ115" s="108"/>
      <c r="JK115" s="108"/>
      <c r="JL115" s="108"/>
      <c r="JM115" s="108"/>
      <c r="JN115" s="108"/>
      <c r="JO115" s="108"/>
      <c r="JP115" s="108"/>
      <c r="JQ115" s="108"/>
      <c r="JR115" s="108"/>
      <c r="JS115" s="108"/>
      <c r="JT115" s="108"/>
      <c r="JU115" s="108"/>
      <c r="JV115" s="108"/>
      <c r="JW115" s="108"/>
      <c r="JX115" s="108"/>
      <c r="JY115" s="108"/>
      <c r="JZ115" s="108"/>
      <c r="KA115" s="108"/>
      <c r="KB115" s="108"/>
      <c r="KC115" s="108"/>
      <c r="KD115" s="108"/>
      <c r="KE115" s="108"/>
      <c r="KF115" s="108"/>
      <c r="KG115" s="108"/>
      <c r="KH115" s="108"/>
      <c r="KI115" s="108"/>
      <c r="KJ115" s="108"/>
      <c r="KK115" s="108"/>
      <c r="KL115" s="108"/>
      <c r="KM115" s="108"/>
      <c r="KN115" s="108"/>
      <c r="KO115" s="108"/>
      <c r="KP115" s="108"/>
      <c r="KQ115" s="108"/>
      <c r="KR115" s="108"/>
      <c r="KS115" s="108"/>
      <c r="KT115" s="108"/>
      <c r="KU115" s="108"/>
      <c r="KV115" s="108"/>
      <c r="KW115" s="108"/>
      <c r="KX115" s="108"/>
      <c r="KY115" s="108"/>
      <c r="KZ115" s="108"/>
      <c r="LA115" s="108"/>
      <c r="LB115" s="108"/>
      <c r="LC115" s="108"/>
      <c r="LD115" s="108"/>
      <c r="LE115" s="108"/>
      <c r="LF115" s="108"/>
      <c r="LG115" s="108"/>
      <c r="LH115" s="108"/>
      <c r="LI115" s="108"/>
      <c r="LJ115" s="108"/>
      <c r="LK115" s="108"/>
      <c r="LL115" s="108"/>
      <c r="LM115" s="108"/>
      <c r="LN115" s="108"/>
      <c r="LO115" s="108"/>
      <c r="LP115" s="108"/>
      <c r="LQ115" s="108"/>
      <c r="LR115" s="108"/>
      <c r="LS115" s="108"/>
      <c r="LT115" s="108"/>
      <c r="LU115" s="108"/>
      <c r="LV115" s="108"/>
      <c r="LW115" s="108"/>
      <c r="LX115" s="108"/>
      <c r="LY115" s="108"/>
      <c r="LZ115" s="108"/>
      <c r="MA115" s="108"/>
      <c r="MB115" s="108"/>
      <c r="MC115" s="108"/>
      <c r="MD115" s="108"/>
      <c r="ME115" s="108"/>
      <c r="MF115" s="108"/>
      <c r="MG115" s="108"/>
      <c r="MH115" s="108"/>
      <c r="MI115" s="108"/>
      <c r="MJ115" s="108"/>
      <c r="MK115" s="108"/>
      <c r="ML115" s="108"/>
      <c r="MM115" s="108"/>
      <c r="MN115" s="108"/>
      <c r="MO115" s="108"/>
      <c r="MP115" s="108"/>
      <c r="MQ115" s="108"/>
      <c r="MR115" s="108"/>
      <c r="MS115" s="108"/>
      <c r="MT115" s="108"/>
      <c r="MU115" s="108"/>
      <c r="MV115" s="108"/>
      <c r="MW115" s="108"/>
      <c r="MX115" s="108"/>
      <c r="MY115" s="108"/>
      <c r="MZ115" s="108"/>
      <c r="NA115" s="108"/>
      <c r="NB115" s="108"/>
      <c r="NC115" s="108"/>
      <c r="ND115" s="108"/>
      <c r="NE115" s="108"/>
      <c r="NF115" s="108"/>
      <c r="NG115" s="108"/>
      <c r="NH115" s="108"/>
      <c r="NI115" s="108"/>
      <c r="NJ115" s="108"/>
      <c r="NK115" s="108"/>
      <c r="NL115" s="108"/>
      <c r="NM115" s="108"/>
      <c r="NN115" s="108"/>
      <c r="NO115" s="108"/>
      <c r="NP115" s="108"/>
      <c r="NQ115" s="108"/>
      <c r="NR115" s="108"/>
      <c r="NS115" s="108"/>
      <c r="NT115" s="108"/>
      <c r="NU115" s="108"/>
      <c r="NV115" s="108"/>
      <c r="NW115" s="108"/>
      <c r="NX115" s="108"/>
      <c r="NY115" s="108"/>
      <c r="NZ115" s="108"/>
      <c r="OA115" s="108"/>
      <c r="OB115" s="108"/>
      <c r="OC115" s="108"/>
      <c r="OD115" s="108"/>
      <c r="OE115" s="108"/>
      <c r="OF115" s="108"/>
      <c r="OG115" s="108"/>
      <c r="OH115" s="108"/>
      <c r="OI115" s="108"/>
      <c r="OJ115" s="108"/>
      <c r="OK115" s="108"/>
      <c r="OL115" s="108"/>
      <c r="OM115" s="108"/>
      <c r="ON115" s="108"/>
      <c r="OO115" s="108"/>
      <c r="OP115" s="108"/>
      <c r="OQ115" s="108"/>
      <c r="OR115" s="108"/>
      <c r="OS115" s="108"/>
      <c r="OT115" s="108"/>
      <c r="OU115" s="108"/>
      <c r="OV115" s="108"/>
      <c r="OW115" s="108"/>
      <c r="OX115" s="108"/>
      <c r="OY115" s="108"/>
      <c r="OZ115" s="108"/>
      <c r="PA115" s="108"/>
      <c r="PB115" s="108"/>
      <c r="PC115" s="108"/>
      <c r="PD115" s="108"/>
      <c r="PE115" s="108"/>
      <c r="PF115" s="108"/>
      <c r="PG115" s="108"/>
      <c r="PH115" s="108"/>
      <c r="PI115" s="108"/>
      <c r="PJ115" s="108"/>
      <c r="PK115" s="108"/>
      <c r="PL115" s="108"/>
      <c r="PM115" s="108"/>
      <c r="PN115" s="108"/>
      <c r="PO115" s="108"/>
      <c r="PP115" s="108"/>
      <c r="PQ115" s="108"/>
      <c r="PR115" s="337" t="str">
        <f t="shared" si="422"/>
        <v>تصویری دور</v>
      </c>
      <c r="PS115" s="30" t="str">
        <f t="shared" si="423"/>
        <v>ایمانی</v>
      </c>
      <c r="PT115" s="34" t="s">
        <v>33</v>
      </c>
      <c r="PU115" s="748" t="str">
        <f t="shared" si="461"/>
        <v>******</v>
      </c>
      <c r="PV115" s="749"/>
      <c r="PW115" s="748" t="str">
        <f t="shared" si="462"/>
        <v>******</v>
      </c>
      <c r="PX115" s="749"/>
      <c r="PY115" s="108"/>
      <c r="PZ115" s="108"/>
      <c r="QA115" s="108"/>
      <c r="QB115" s="108"/>
      <c r="QC115" s="108"/>
      <c r="QD115" s="108"/>
      <c r="QE115" s="108"/>
      <c r="QF115" s="108"/>
      <c r="QG115" s="108"/>
      <c r="QH115" s="108"/>
      <c r="QI115" s="108"/>
      <c r="QJ115" s="108"/>
      <c r="QK115" s="108"/>
      <c r="QL115" s="108"/>
      <c r="QM115" s="108"/>
      <c r="QN115" s="108"/>
      <c r="QO115" s="108"/>
      <c r="QP115" s="108"/>
      <c r="QQ115" s="108"/>
      <c r="QR115" s="108"/>
      <c r="QS115" s="108"/>
      <c r="QT115" s="108"/>
      <c r="QU115" s="108"/>
      <c r="QV115" s="108"/>
      <c r="QW115" s="108"/>
      <c r="QX115" s="108"/>
      <c r="QY115" s="108"/>
      <c r="QZ115" s="108"/>
      <c r="RA115" s="108"/>
      <c r="RB115" s="108"/>
      <c r="RC115" s="108"/>
      <c r="RD115" s="337">
        <f t="shared" si="424"/>
        <v>3</v>
      </c>
      <c r="RE115" s="30" t="e">
        <f>#REF!</f>
        <v>#REF!</v>
      </c>
      <c r="RF115" s="34" t="s">
        <v>33</v>
      </c>
      <c r="RG115" s="748" t="str">
        <f t="shared" si="463"/>
        <v>*******************</v>
      </c>
      <c r="RH115" s="749"/>
      <c r="RI115" s="748" t="str">
        <f t="shared" si="464"/>
        <v>*******************</v>
      </c>
      <c r="RJ115" s="749"/>
      <c r="RK115" s="29">
        <f t="shared" si="425"/>
        <v>3</v>
      </c>
      <c r="RL115" s="30" t="e">
        <f>#REF!</f>
        <v>#REF!</v>
      </c>
      <c r="RM115" s="34" t="s">
        <v>33</v>
      </c>
      <c r="RN115" s="109"/>
      <c r="RO115" s="750" t="str">
        <f t="shared" si="465"/>
        <v>*****</v>
      </c>
      <c r="RP115" s="751"/>
      <c r="RQ115" s="109"/>
      <c r="RR115" s="109" t="str">
        <f t="shared" si="466"/>
        <v>*****</v>
      </c>
      <c r="RS115" s="750"/>
      <c r="RT115" s="751"/>
      <c r="RU115" s="29">
        <f t="shared" si="426"/>
        <v>3</v>
      </c>
      <c r="RV115" s="30" t="e">
        <f>#REF!</f>
        <v>#REF!</v>
      </c>
      <c r="RW115" s="750" t="str">
        <f t="shared" si="467"/>
        <v>****</v>
      </c>
      <c r="RX115" s="751"/>
      <c r="RY115" s="750" t="str">
        <f t="shared" si="468"/>
        <v>***</v>
      </c>
      <c r="RZ115" s="751"/>
      <c r="SA115" s="29">
        <f t="shared" si="427"/>
        <v>3</v>
      </c>
      <c r="SB115" s="30" t="e">
        <f>#REF!</f>
        <v>#REF!</v>
      </c>
      <c r="SC115" s="754" t="str">
        <f t="shared" si="469"/>
        <v>****</v>
      </c>
      <c r="SD115" s="755"/>
      <c r="SE115" s="29">
        <f t="shared" si="428"/>
        <v>3</v>
      </c>
      <c r="SF115" s="30" t="e">
        <f>#REF!</f>
        <v>#REF!</v>
      </c>
      <c r="SG115" s="750"/>
      <c r="SH115" s="751"/>
      <c r="SI115" s="752"/>
      <c r="SJ115" s="75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</row>
    <row r="116" spans="1:638" s="2" customFormat="1" ht="72" customHeight="1" thickTop="1" thickBot="1">
      <c r="A116" s="385" t="s">
        <v>205</v>
      </c>
      <c r="B116" s="386" t="s">
        <v>209</v>
      </c>
      <c r="C116" s="387"/>
      <c r="D116" s="388"/>
      <c r="E116" s="318" t="s">
        <v>119</v>
      </c>
      <c r="F116" s="331" t="s">
        <v>156</v>
      </c>
      <c r="G116" s="572" t="s">
        <v>194</v>
      </c>
      <c r="H116" s="573"/>
      <c r="I116" s="573"/>
      <c r="J116" s="574"/>
      <c r="K116" s="583" t="s">
        <v>186</v>
      </c>
      <c r="L116" s="583"/>
      <c r="M116" s="583"/>
      <c r="N116" s="595" t="s">
        <v>195</v>
      </c>
      <c r="O116" s="595"/>
      <c r="P116" s="595"/>
      <c r="Q116" s="595" t="s">
        <v>196</v>
      </c>
      <c r="R116" s="595"/>
      <c r="S116" s="596"/>
      <c r="T116" s="592" t="s">
        <v>203</v>
      </c>
      <c r="U116" s="593"/>
      <c r="V116" s="593"/>
      <c r="W116" s="594"/>
      <c r="X116" s="589" t="s">
        <v>200</v>
      </c>
      <c r="Y116" s="590"/>
      <c r="Z116" s="590"/>
      <c r="AA116" s="590"/>
      <c r="AB116" s="591"/>
      <c r="AC116" s="603" t="str">
        <f>RO53</f>
        <v>************************************جعفری-</v>
      </c>
      <c r="AD116" s="603"/>
      <c r="AE116" s="603"/>
      <c r="AF116" s="603"/>
      <c r="AG116" s="603"/>
      <c r="AH116" s="603"/>
      <c r="AI116" s="604"/>
      <c r="AJ116" s="605"/>
      <c r="AK116" s="605"/>
      <c r="AL116" s="605"/>
      <c r="AM116" s="605"/>
      <c r="AN116" s="605"/>
      <c r="AO116" s="605"/>
      <c r="AP116" s="605"/>
      <c r="AQ116" s="605"/>
      <c r="AR116" s="606"/>
      <c r="AS116" s="617"/>
      <c r="AT116" s="618"/>
      <c r="AU116" s="618"/>
      <c r="AV116" s="618"/>
      <c r="AW116" s="618"/>
      <c r="AX116" s="619"/>
      <c r="AY116" s="1"/>
      <c r="AZ116" s="1"/>
      <c r="BA116" s="1"/>
      <c r="BB116" s="7"/>
      <c r="BC116" s="7"/>
      <c r="BD116" s="7"/>
      <c r="BE116" s="29">
        <f t="shared" si="413"/>
        <v>4</v>
      </c>
      <c r="BF116" s="159" t="s">
        <v>43</v>
      </c>
      <c r="BG116" s="163" t="s">
        <v>32</v>
      </c>
      <c r="BH116" s="164" t="s">
        <v>32</v>
      </c>
      <c r="BI116" s="163" t="s">
        <v>32</v>
      </c>
      <c r="BJ116" s="164" t="s">
        <v>32</v>
      </c>
      <c r="BK116" s="163" t="s">
        <v>32</v>
      </c>
      <c r="BL116" s="164" t="s">
        <v>32</v>
      </c>
      <c r="BM116" s="163" t="s">
        <v>32</v>
      </c>
      <c r="BN116" s="164" t="s">
        <v>32</v>
      </c>
      <c r="BO116" s="163" t="s">
        <v>32</v>
      </c>
      <c r="BP116" s="164" t="s">
        <v>32</v>
      </c>
      <c r="BQ116" s="163" t="s">
        <v>32</v>
      </c>
      <c r="BR116" s="164" t="s">
        <v>32</v>
      </c>
      <c r="BS116" s="163" t="s">
        <v>32</v>
      </c>
      <c r="BT116" s="164" t="s">
        <v>32</v>
      </c>
      <c r="BU116" s="163" t="s">
        <v>32</v>
      </c>
      <c r="BV116" s="164" t="s">
        <v>32</v>
      </c>
      <c r="BW116" s="163" t="s">
        <v>32</v>
      </c>
      <c r="BX116" s="164" t="s">
        <v>32</v>
      </c>
      <c r="BY116" s="163" t="s">
        <v>32</v>
      </c>
      <c r="BZ116" s="164" t="s">
        <v>32</v>
      </c>
      <c r="CA116" s="163" t="s">
        <v>32</v>
      </c>
      <c r="CB116" s="164" t="s">
        <v>32</v>
      </c>
      <c r="CC116" s="163" t="s">
        <v>32</v>
      </c>
      <c r="CD116" s="164" t="s">
        <v>32</v>
      </c>
      <c r="CE116" s="163" t="s">
        <v>32</v>
      </c>
      <c r="CF116" s="164" t="s">
        <v>32</v>
      </c>
      <c r="CG116" s="163" t="s">
        <v>32</v>
      </c>
      <c r="CH116" s="164" t="s">
        <v>32</v>
      </c>
      <c r="CI116" s="163" t="s">
        <v>32</v>
      </c>
      <c r="CJ116" s="164" t="s">
        <v>32</v>
      </c>
      <c r="CK116" s="163" t="s">
        <v>32</v>
      </c>
      <c r="CL116" s="164" t="s">
        <v>32</v>
      </c>
      <c r="CM116" s="163" t="s">
        <v>32</v>
      </c>
      <c r="CN116" s="164" t="s">
        <v>32</v>
      </c>
      <c r="CO116" s="163" t="s">
        <v>32</v>
      </c>
      <c r="CP116" s="164" t="s">
        <v>32</v>
      </c>
      <c r="CQ116" s="163" t="s">
        <v>32</v>
      </c>
      <c r="CR116" s="164" t="s">
        <v>32</v>
      </c>
      <c r="CS116" s="29">
        <f t="shared" si="414"/>
        <v>4</v>
      </c>
      <c r="CT116" s="159" t="s">
        <v>43</v>
      </c>
      <c r="CU116" s="85" t="str">
        <f t="shared" si="415"/>
        <v>*</v>
      </c>
      <c r="CV116" s="86" t="str">
        <f t="shared" si="416"/>
        <v>*</v>
      </c>
      <c r="CW116" s="85" t="str">
        <f t="shared" si="429"/>
        <v>*</v>
      </c>
      <c r="CX116" s="86" t="str">
        <f t="shared" si="430"/>
        <v>*</v>
      </c>
      <c r="CY116" s="85" t="str">
        <f t="shared" si="417"/>
        <v>*</v>
      </c>
      <c r="CZ116" s="86" t="str">
        <f t="shared" si="418"/>
        <v>*</v>
      </c>
      <c r="DA116" s="85" t="str">
        <f t="shared" si="431"/>
        <v>*</v>
      </c>
      <c r="DB116" s="86" t="str">
        <f t="shared" si="432"/>
        <v>*</v>
      </c>
      <c r="DC116" s="85" t="str">
        <f t="shared" si="433"/>
        <v>*</v>
      </c>
      <c r="DD116" s="86" t="str">
        <f t="shared" si="434"/>
        <v>*</v>
      </c>
      <c r="DE116" s="85" t="str">
        <f t="shared" si="435"/>
        <v>*</v>
      </c>
      <c r="DF116" s="86" t="str">
        <f t="shared" si="436"/>
        <v>*</v>
      </c>
      <c r="DG116" s="85" t="str">
        <f t="shared" si="437"/>
        <v>*</v>
      </c>
      <c r="DH116" s="86" t="str">
        <f t="shared" si="438"/>
        <v>*</v>
      </c>
      <c r="DI116" s="85" t="str">
        <f t="shared" si="439"/>
        <v>*</v>
      </c>
      <c r="DJ116" s="86" t="str">
        <f t="shared" si="440"/>
        <v>*</v>
      </c>
      <c r="DK116" s="217" t="str">
        <f t="shared" si="441"/>
        <v>*</v>
      </c>
      <c r="DL116" s="218" t="str">
        <f t="shared" si="442"/>
        <v>*</v>
      </c>
      <c r="DM116" s="217" t="str">
        <f t="shared" si="443"/>
        <v>*</v>
      </c>
      <c r="DN116" s="218" t="str">
        <f t="shared" si="444"/>
        <v>*</v>
      </c>
      <c r="DO116" s="217" t="str">
        <f t="shared" si="445"/>
        <v>*</v>
      </c>
      <c r="DP116" s="218" t="str">
        <f t="shared" si="446"/>
        <v>*</v>
      </c>
      <c r="DQ116" s="217" t="str">
        <f t="shared" si="447"/>
        <v>*</v>
      </c>
      <c r="DR116" s="218" t="str">
        <f t="shared" si="448"/>
        <v>*</v>
      </c>
      <c r="DS116" s="217" t="str">
        <f t="shared" si="449"/>
        <v>*</v>
      </c>
      <c r="DT116" s="218" t="str">
        <f t="shared" si="450"/>
        <v>*</v>
      </c>
      <c r="DU116" s="217" t="str">
        <f t="shared" si="451"/>
        <v>*</v>
      </c>
      <c r="DV116" s="218" t="str">
        <f t="shared" si="452"/>
        <v>*</v>
      </c>
      <c r="DW116" s="217" t="str">
        <f t="shared" si="453"/>
        <v>*</v>
      </c>
      <c r="DX116" s="218" t="str">
        <f t="shared" si="454"/>
        <v>*</v>
      </c>
      <c r="DY116" s="217" t="str">
        <f t="shared" si="455"/>
        <v>*</v>
      </c>
      <c r="DZ116" s="218" t="str">
        <f t="shared" si="456"/>
        <v>*</v>
      </c>
      <c r="EA116" s="213" t="str">
        <f t="shared" si="457"/>
        <v>*</v>
      </c>
      <c r="EB116" s="214" t="str">
        <f t="shared" si="458"/>
        <v>*</v>
      </c>
      <c r="EC116" s="213" t="str">
        <f t="shared" si="419"/>
        <v>*</v>
      </c>
      <c r="ED116" s="214" t="str">
        <f t="shared" si="420"/>
        <v>*</v>
      </c>
      <c r="EE116" s="213" t="str">
        <f t="shared" si="459"/>
        <v>*</v>
      </c>
      <c r="EF116" s="214" t="str">
        <f t="shared" si="460"/>
        <v>*</v>
      </c>
      <c r="EG116" s="219">
        <f t="shared" si="421"/>
        <v>4</v>
      </c>
      <c r="EH116" s="220" t="str">
        <f t="shared" ref="EH116:EH143" si="470">BC5</f>
        <v>چهارشنبه</v>
      </c>
      <c r="EI116" s="108"/>
      <c r="EJ116" s="108"/>
      <c r="EK116" s="108"/>
      <c r="EL116" s="108"/>
      <c r="EM116" s="108"/>
      <c r="EN116" s="108"/>
      <c r="EO116" s="108"/>
      <c r="EP116" s="108"/>
      <c r="EQ116" s="108"/>
      <c r="ER116" s="108"/>
      <c r="ES116" s="108"/>
      <c r="ET116" s="108"/>
      <c r="EU116" s="108"/>
      <c r="EV116" s="108"/>
      <c r="EW116" s="108"/>
      <c r="EX116" s="108"/>
      <c r="EY116" s="108"/>
      <c r="EZ116" s="108"/>
      <c r="FA116" s="108"/>
      <c r="FB116" s="108"/>
      <c r="FC116" s="108"/>
      <c r="FD116" s="108"/>
      <c r="FE116" s="108"/>
      <c r="FF116" s="108"/>
      <c r="FG116" s="108"/>
      <c r="FH116" s="108"/>
      <c r="FI116" s="108"/>
      <c r="FJ116" s="108"/>
      <c r="FK116" s="108"/>
      <c r="FL116" s="108"/>
      <c r="FM116" s="108"/>
      <c r="FN116" s="108"/>
      <c r="FO116" s="108"/>
      <c r="FP116" s="108"/>
      <c r="FQ116" s="108"/>
      <c r="FR116" s="108"/>
      <c r="FS116" s="108"/>
      <c r="FT116" s="108"/>
      <c r="FU116" s="108"/>
      <c r="FV116" s="108"/>
      <c r="FW116" s="108"/>
      <c r="FX116" s="108"/>
      <c r="FY116" s="108"/>
      <c r="FZ116" s="108"/>
      <c r="GA116" s="108"/>
      <c r="GB116" s="108"/>
      <c r="GC116" s="108"/>
      <c r="GD116" s="108"/>
      <c r="GE116" s="108"/>
      <c r="GF116" s="108"/>
      <c r="GG116" s="108"/>
      <c r="GH116" s="108"/>
      <c r="GI116" s="108"/>
      <c r="GJ116" s="108"/>
      <c r="GK116" s="108"/>
      <c r="GL116" s="108"/>
      <c r="GM116" s="108"/>
      <c r="GN116" s="108"/>
      <c r="GO116" s="108"/>
      <c r="GP116" s="108"/>
      <c r="GQ116" s="108"/>
      <c r="GR116" s="108"/>
      <c r="GS116" s="108"/>
      <c r="GT116" s="108"/>
      <c r="GU116" s="108"/>
      <c r="GV116" s="108"/>
      <c r="GW116" s="108"/>
      <c r="GX116" s="108"/>
      <c r="GY116" s="108"/>
      <c r="GZ116" s="108"/>
      <c r="HA116" s="108"/>
      <c r="HB116" s="108"/>
      <c r="HC116" s="108"/>
      <c r="HD116" s="108"/>
      <c r="HE116" s="108"/>
      <c r="HF116" s="108"/>
      <c r="HG116" s="108"/>
      <c r="HH116" s="108"/>
      <c r="HI116" s="108"/>
      <c r="HJ116" s="108"/>
      <c r="HK116" s="108"/>
      <c r="HL116" s="108"/>
      <c r="HM116" s="108"/>
      <c r="HN116" s="108"/>
      <c r="HO116" s="108"/>
      <c r="HP116" s="108"/>
      <c r="HQ116" s="108"/>
      <c r="HR116" s="108"/>
      <c r="HS116" s="108"/>
      <c r="HT116" s="108"/>
      <c r="HU116" s="108"/>
      <c r="HV116" s="108"/>
      <c r="HW116" s="108"/>
      <c r="HX116" s="108"/>
      <c r="HY116" s="108"/>
      <c r="HZ116" s="108"/>
      <c r="IA116" s="108"/>
      <c r="IB116" s="108"/>
      <c r="IC116" s="108"/>
      <c r="ID116" s="108"/>
      <c r="IE116" s="108"/>
      <c r="IF116" s="108"/>
      <c r="IG116" s="108"/>
      <c r="IH116" s="108"/>
      <c r="II116" s="108"/>
      <c r="IJ116" s="108"/>
      <c r="IK116" s="108"/>
      <c r="IL116" s="108"/>
      <c r="IM116" s="108"/>
      <c r="IN116" s="108"/>
      <c r="IO116" s="108"/>
      <c r="IP116" s="108"/>
      <c r="IQ116" s="108"/>
      <c r="IR116" s="108"/>
      <c r="IS116" s="108"/>
      <c r="IT116" s="108"/>
      <c r="IU116" s="108"/>
      <c r="IV116" s="108"/>
      <c r="IW116" s="108"/>
      <c r="IX116" s="108"/>
      <c r="IY116" s="108"/>
      <c r="IZ116" s="108"/>
      <c r="JA116" s="108"/>
      <c r="JB116" s="108"/>
      <c r="JC116" s="108"/>
      <c r="JD116" s="108"/>
      <c r="JE116" s="108"/>
      <c r="JF116" s="108"/>
      <c r="JG116" s="108"/>
      <c r="JH116" s="108"/>
      <c r="JI116" s="108"/>
      <c r="JJ116" s="108"/>
      <c r="JK116" s="108"/>
      <c r="JL116" s="108"/>
      <c r="JM116" s="108"/>
      <c r="JN116" s="108"/>
      <c r="JO116" s="108"/>
      <c r="JP116" s="108"/>
      <c r="JQ116" s="108"/>
      <c r="JR116" s="108"/>
      <c r="JS116" s="108"/>
      <c r="JT116" s="108"/>
      <c r="JU116" s="108"/>
      <c r="JV116" s="108"/>
      <c r="JW116" s="108"/>
      <c r="JX116" s="108"/>
      <c r="JY116" s="108"/>
      <c r="JZ116" s="108"/>
      <c r="KA116" s="108"/>
      <c r="KB116" s="108"/>
      <c r="KC116" s="108"/>
      <c r="KD116" s="108"/>
      <c r="KE116" s="108"/>
      <c r="KF116" s="108"/>
      <c r="KG116" s="108"/>
      <c r="KH116" s="108"/>
      <c r="KI116" s="108"/>
      <c r="KJ116" s="108"/>
      <c r="KK116" s="108"/>
      <c r="KL116" s="108"/>
      <c r="KM116" s="108"/>
      <c r="KN116" s="108"/>
      <c r="KO116" s="108"/>
      <c r="KP116" s="108"/>
      <c r="KQ116" s="108"/>
      <c r="KR116" s="108"/>
      <c r="KS116" s="108"/>
      <c r="KT116" s="108"/>
      <c r="KU116" s="108"/>
      <c r="KV116" s="108"/>
      <c r="KW116" s="108"/>
      <c r="KX116" s="108"/>
      <c r="KY116" s="108"/>
      <c r="KZ116" s="108"/>
      <c r="LA116" s="108"/>
      <c r="LB116" s="108"/>
      <c r="LC116" s="108"/>
      <c r="LD116" s="108"/>
      <c r="LE116" s="108"/>
      <c r="LF116" s="108"/>
      <c r="LG116" s="108"/>
      <c r="LH116" s="108"/>
      <c r="LI116" s="108"/>
      <c r="LJ116" s="108"/>
      <c r="LK116" s="108"/>
      <c r="LL116" s="108"/>
      <c r="LM116" s="108"/>
      <c r="LN116" s="108"/>
      <c r="LO116" s="108"/>
      <c r="LP116" s="108"/>
      <c r="LQ116" s="108"/>
      <c r="LR116" s="108"/>
      <c r="LS116" s="108"/>
      <c r="LT116" s="108"/>
      <c r="LU116" s="108"/>
      <c r="LV116" s="108"/>
      <c r="LW116" s="108"/>
      <c r="LX116" s="108"/>
      <c r="LY116" s="108"/>
      <c r="LZ116" s="108"/>
      <c r="MA116" s="108"/>
      <c r="MB116" s="108"/>
      <c r="MC116" s="108"/>
      <c r="MD116" s="108"/>
      <c r="ME116" s="108"/>
      <c r="MF116" s="108"/>
      <c r="MG116" s="108"/>
      <c r="MH116" s="108"/>
      <c r="MI116" s="108"/>
      <c r="MJ116" s="108"/>
      <c r="MK116" s="108"/>
      <c r="ML116" s="108"/>
      <c r="MM116" s="108"/>
      <c r="MN116" s="108"/>
      <c r="MO116" s="108"/>
      <c r="MP116" s="108"/>
      <c r="MQ116" s="108"/>
      <c r="MR116" s="108"/>
      <c r="MS116" s="108"/>
      <c r="MT116" s="108"/>
      <c r="MU116" s="108"/>
      <c r="MV116" s="108"/>
      <c r="MW116" s="108"/>
      <c r="MX116" s="108"/>
      <c r="MY116" s="108"/>
      <c r="MZ116" s="108"/>
      <c r="NA116" s="108"/>
      <c r="NB116" s="108"/>
      <c r="NC116" s="108"/>
      <c r="ND116" s="108"/>
      <c r="NE116" s="108"/>
      <c r="NF116" s="108"/>
      <c r="NG116" s="108"/>
      <c r="NH116" s="108"/>
      <c r="NI116" s="108"/>
      <c r="NJ116" s="108"/>
      <c r="NK116" s="108"/>
      <c r="NL116" s="108"/>
      <c r="NM116" s="108"/>
      <c r="NN116" s="108"/>
      <c r="NO116" s="108"/>
      <c r="NP116" s="108"/>
      <c r="NQ116" s="108"/>
      <c r="NR116" s="108"/>
      <c r="NS116" s="108"/>
      <c r="NT116" s="108"/>
      <c r="NU116" s="108"/>
      <c r="NV116" s="108"/>
      <c r="NW116" s="108"/>
      <c r="NX116" s="108"/>
      <c r="NY116" s="108"/>
      <c r="NZ116" s="108"/>
      <c r="OA116" s="108"/>
      <c r="OB116" s="108"/>
      <c r="OC116" s="108"/>
      <c r="OD116" s="108"/>
      <c r="OE116" s="108"/>
      <c r="OF116" s="108"/>
      <c r="OG116" s="108"/>
      <c r="OH116" s="108"/>
      <c r="OI116" s="108"/>
      <c r="OJ116" s="108"/>
      <c r="OK116" s="108"/>
      <c r="OL116" s="108"/>
      <c r="OM116" s="108"/>
      <c r="ON116" s="108"/>
      <c r="OO116" s="108"/>
      <c r="OP116" s="108"/>
      <c r="OQ116" s="108"/>
      <c r="OR116" s="108"/>
      <c r="OS116" s="108"/>
      <c r="OT116" s="108"/>
      <c r="OU116" s="108"/>
      <c r="OV116" s="108"/>
      <c r="OW116" s="108"/>
      <c r="OX116" s="108"/>
      <c r="OY116" s="108"/>
      <c r="OZ116" s="108"/>
      <c r="PA116" s="108"/>
      <c r="PB116" s="108"/>
      <c r="PC116" s="108"/>
      <c r="PD116" s="108"/>
      <c r="PE116" s="108"/>
      <c r="PF116" s="108"/>
      <c r="PG116" s="108"/>
      <c r="PH116" s="108"/>
      <c r="PI116" s="108"/>
      <c r="PJ116" s="108"/>
      <c r="PK116" s="108"/>
      <c r="PL116" s="108"/>
      <c r="PM116" s="108"/>
      <c r="PN116" s="108"/>
      <c r="PO116" s="108"/>
      <c r="PP116" s="108"/>
      <c r="PQ116" s="108"/>
      <c r="PR116" s="337">
        <f t="shared" si="422"/>
        <v>0</v>
      </c>
      <c r="PS116" s="30" t="str">
        <f t="shared" si="423"/>
        <v>سی ان ان / پرس / راشا  انگلیسی</v>
      </c>
      <c r="PT116" s="34" t="s">
        <v>33</v>
      </c>
      <c r="PU116" s="748" t="str">
        <f t="shared" si="461"/>
        <v>******</v>
      </c>
      <c r="PV116" s="749"/>
      <c r="PW116" s="748" t="str">
        <f t="shared" si="462"/>
        <v>******</v>
      </c>
      <c r="PX116" s="749"/>
      <c r="PY116" s="108"/>
      <c r="PZ116" s="108"/>
      <c r="QA116" s="108"/>
      <c r="QB116" s="108"/>
      <c r="QC116" s="108"/>
      <c r="QD116" s="108"/>
      <c r="QE116" s="108"/>
      <c r="QF116" s="108"/>
      <c r="QG116" s="108"/>
      <c r="QH116" s="108"/>
      <c r="QI116" s="108"/>
      <c r="QJ116" s="108"/>
      <c r="QK116" s="108"/>
      <c r="QL116" s="108"/>
      <c r="QM116" s="108"/>
      <c r="QN116" s="108"/>
      <c r="QO116" s="108"/>
      <c r="QP116" s="108"/>
      <c r="QQ116" s="108"/>
      <c r="QR116" s="108"/>
      <c r="QS116" s="108"/>
      <c r="QT116" s="108"/>
      <c r="QU116" s="108"/>
      <c r="QV116" s="108"/>
      <c r="QW116" s="108"/>
      <c r="QX116" s="108"/>
      <c r="QY116" s="108"/>
      <c r="QZ116" s="108"/>
      <c r="RA116" s="108"/>
      <c r="RB116" s="108"/>
      <c r="RC116" s="108"/>
      <c r="RD116" s="337">
        <f t="shared" si="424"/>
        <v>4</v>
      </c>
      <c r="RE116" s="30" t="str">
        <f t="shared" ref="RE116:RE143" si="471">BC5</f>
        <v>چهارشنبه</v>
      </c>
      <c r="RF116" s="34" t="s">
        <v>33</v>
      </c>
      <c r="RG116" s="748" t="str">
        <f t="shared" si="463"/>
        <v>*******************</v>
      </c>
      <c r="RH116" s="749"/>
      <c r="RI116" s="748" t="str">
        <f t="shared" si="464"/>
        <v>*******************</v>
      </c>
      <c r="RJ116" s="749"/>
      <c r="RK116" s="29">
        <f t="shared" si="425"/>
        <v>4</v>
      </c>
      <c r="RL116" s="30" t="str">
        <f t="shared" ref="RL116:RL143" si="472">BC5</f>
        <v>چهارشنبه</v>
      </c>
      <c r="RM116" s="34" t="s">
        <v>33</v>
      </c>
      <c r="RN116" s="109"/>
      <c r="RO116" s="750" t="str">
        <f t="shared" si="465"/>
        <v>*****</v>
      </c>
      <c r="RP116" s="751"/>
      <c r="RQ116" s="109"/>
      <c r="RR116" s="109" t="str">
        <f t="shared" si="466"/>
        <v>*****</v>
      </c>
      <c r="RS116" s="750"/>
      <c r="RT116" s="751"/>
      <c r="RU116" s="29">
        <f t="shared" si="426"/>
        <v>4</v>
      </c>
      <c r="RV116" s="30" t="str">
        <f t="shared" ref="RV116:RV143" si="473">BC5</f>
        <v>چهارشنبه</v>
      </c>
      <c r="RW116" s="750" t="str">
        <f t="shared" si="467"/>
        <v>****</v>
      </c>
      <c r="RX116" s="751"/>
      <c r="RY116" s="750" t="str">
        <f t="shared" si="468"/>
        <v>***</v>
      </c>
      <c r="RZ116" s="751"/>
      <c r="SA116" s="29">
        <f t="shared" si="427"/>
        <v>4</v>
      </c>
      <c r="SB116" s="30" t="str">
        <f t="shared" ref="SB116:SB143" si="474">BC5</f>
        <v>چهارشنبه</v>
      </c>
      <c r="SC116" s="754" t="str">
        <f t="shared" si="469"/>
        <v>****</v>
      </c>
      <c r="SD116" s="755"/>
      <c r="SE116" s="29">
        <f t="shared" si="428"/>
        <v>4</v>
      </c>
      <c r="SF116" s="30" t="str">
        <f t="shared" ref="SF116:SF143" si="475">BC5</f>
        <v>چهارشنبه</v>
      </c>
      <c r="SG116" s="750" t="str">
        <f t="shared" ref="SG116:SG144" si="476">CONCATENATE(DU116,DW116,DY116)</f>
        <v>***</v>
      </c>
      <c r="SH116" s="751"/>
      <c r="SI116" s="752" t="str">
        <f t="shared" ref="SI116:SI144" si="477">CONCATENATE(DV116,DX116,DZ116)</f>
        <v>***</v>
      </c>
      <c r="SJ116" s="75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</row>
    <row r="117" spans="1:638" s="2" customFormat="1" ht="69" customHeight="1" thickBot="1">
      <c r="A117" s="389" t="s">
        <v>29</v>
      </c>
      <c r="B117" s="390"/>
      <c r="C117" s="391"/>
      <c r="D117" s="392"/>
      <c r="E117" s="319" t="s">
        <v>108</v>
      </c>
      <c r="F117" s="320" t="s">
        <v>34</v>
      </c>
      <c r="G117" s="575"/>
      <c r="H117" s="576"/>
      <c r="I117" s="576"/>
      <c r="J117" s="577"/>
      <c r="K117" s="597"/>
      <c r="L117" s="597"/>
      <c r="M117" s="597"/>
      <c r="N117" s="597"/>
      <c r="O117" s="597"/>
      <c r="P117" s="597"/>
      <c r="Q117" s="597"/>
      <c r="R117" s="597"/>
      <c r="S117" s="598"/>
      <c r="T117" s="584"/>
      <c r="U117" s="585"/>
      <c r="V117" s="585"/>
      <c r="W117" s="586"/>
      <c r="X117" s="587"/>
      <c r="Y117" s="587"/>
      <c r="Z117" s="587"/>
      <c r="AA117" s="587"/>
      <c r="AB117" s="588"/>
      <c r="AC117" s="599" t="str">
        <f>RO17</f>
        <v>***********</v>
      </c>
      <c r="AD117" s="600"/>
      <c r="AE117" s="600"/>
      <c r="AF117" s="600"/>
      <c r="AG117" s="600"/>
      <c r="AH117" s="600"/>
      <c r="AI117" s="601"/>
      <c r="AJ117" s="602"/>
      <c r="AK117" s="587"/>
      <c r="AL117" s="587"/>
      <c r="AM117" s="587"/>
      <c r="AN117" s="587"/>
      <c r="AO117" s="587"/>
      <c r="AP117" s="587"/>
      <c r="AQ117" s="587"/>
      <c r="AR117" s="588"/>
      <c r="AS117" s="620"/>
      <c r="AT117" s="621"/>
      <c r="AU117" s="621"/>
      <c r="AV117" s="621"/>
      <c r="AW117" s="621"/>
      <c r="AX117" s="622"/>
      <c r="AY117" s="1"/>
      <c r="AZ117" s="1"/>
      <c r="BA117" s="1"/>
      <c r="BB117" s="7"/>
      <c r="BC117" s="7"/>
      <c r="BD117" s="7"/>
      <c r="BE117" s="29">
        <f t="shared" si="413"/>
        <v>5</v>
      </c>
      <c r="BF117" s="159" t="s">
        <v>226</v>
      </c>
      <c r="BG117" s="163" t="s">
        <v>32</v>
      </c>
      <c r="BH117" s="164" t="s">
        <v>32</v>
      </c>
      <c r="BI117" s="163" t="s">
        <v>32</v>
      </c>
      <c r="BJ117" s="164" t="s">
        <v>32</v>
      </c>
      <c r="BK117" s="163" t="s">
        <v>32</v>
      </c>
      <c r="BL117" s="164" t="s">
        <v>32</v>
      </c>
      <c r="BM117" s="163" t="s">
        <v>32</v>
      </c>
      <c r="BN117" s="164" t="s">
        <v>32</v>
      </c>
      <c r="BO117" s="163" t="s">
        <v>32</v>
      </c>
      <c r="BP117" s="164" t="s">
        <v>32</v>
      </c>
      <c r="BQ117" s="163" t="s">
        <v>32</v>
      </c>
      <c r="BR117" s="164" t="s">
        <v>32</v>
      </c>
      <c r="BS117" s="163" t="s">
        <v>32</v>
      </c>
      <c r="BT117" s="164" t="s">
        <v>32</v>
      </c>
      <c r="BU117" s="163" t="s">
        <v>32</v>
      </c>
      <c r="BV117" s="164" t="s">
        <v>32</v>
      </c>
      <c r="BW117" s="163" t="s">
        <v>32</v>
      </c>
      <c r="BX117" s="164" t="s">
        <v>32</v>
      </c>
      <c r="BY117" s="163" t="s">
        <v>32</v>
      </c>
      <c r="BZ117" s="164" t="s">
        <v>32</v>
      </c>
      <c r="CA117" s="163" t="s">
        <v>32</v>
      </c>
      <c r="CB117" s="164" t="s">
        <v>32</v>
      </c>
      <c r="CC117" s="163" t="s">
        <v>32</v>
      </c>
      <c r="CD117" s="164" t="s">
        <v>32</v>
      </c>
      <c r="CE117" s="163" t="s">
        <v>32</v>
      </c>
      <c r="CF117" s="164" t="s">
        <v>32</v>
      </c>
      <c r="CG117" s="163" t="s">
        <v>32</v>
      </c>
      <c r="CH117" s="164" t="s">
        <v>32</v>
      </c>
      <c r="CI117" s="163" t="s">
        <v>32</v>
      </c>
      <c r="CJ117" s="164" t="s">
        <v>32</v>
      </c>
      <c r="CK117" s="163" t="s">
        <v>32</v>
      </c>
      <c r="CL117" s="164" t="s">
        <v>32</v>
      </c>
      <c r="CM117" s="163" t="s">
        <v>32</v>
      </c>
      <c r="CN117" s="164" t="s">
        <v>32</v>
      </c>
      <c r="CO117" s="163" t="s">
        <v>32</v>
      </c>
      <c r="CP117" s="164" t="s">
        <v>32</v>
      </c>
      <c r="CQ117" s="163" t="s">
        <v>32</v>
      </c>
      <c r="CR117" s="164" t="s">
        <v>32</v>
      </c>
      <c r="CS117" s="29">
        <f t="shared" si="414"/>
        <v>5</v>
      </c>
      <c r="CT117" s="159" t="s">
        <v>226</v>
      </c>
      <c r="CU117" s="85" t="str">
        <f t="shared" si="415"/>
        <v>*</v>
      </c>
      <c r="CV117" s="86" t="str">
        <f t="shared" si="416"/>
        <v>*</v>
      </c>
      <c r="CW117" s="85" t="str">
        <f t="shared" si="429"/>
        <v>*</v>
      </c>
      <c r="CX117" s="86" t="str">
        <f t="shared" si="430"/>
        <v>*</v>
      </c>
      <c r="CY117" s="85" t="str">
        <f t="shared" si="417"/>
        <v>*</v>
      </c>
      <c r="CZ117" s="86" t="str">
        <f t="shared" si="418"/>
        <v>*</v>
      </c>
      <c r="DA117" s="85" t="str">
        <f t="shared" si="431"/>
        <v>*</v>
      </c>
      <c r="DB117" s="86" t="str">
        <f t="shared" si="432"/>
        <v>*</v>
      </c>
      <c r="DC117" s="85" t="str">
        <f t="shared" si="433"/>
        <v>*</v>
      </c>
      <c r="DD117" s="86" t="str">
        <f t="shared" si="434"/>
        <v>*</v>
      </c>
      <c r="DE117" s="85" t="str">
        <f t="shared" si="435"/>
        <v>*</v>
      </c>
      <c r="DF117" s="86" t="str">
        <f t="shared" si="436"/>
        <v>*</v>
      </c>
      <c r="DG117" s="85" t="str">
        <f t="shared" si="437"/>
        <v>*</v>
      </c>
      <c r="DH117" s="86" t="str">
        <f t="shared" si="438"/>
        <v>*</v>
      </c>
      <c r="DI117" s="85" t="str">
        <f t="shared" si="439"/>
        <v>*</v>
      </c>
      <c r="DJ117" s="86" t="str">
        <f t="shared" si="440"/>
        <v>*</v>
      </c>
      <c r="DK117" s="217" t="str">
        <f t="shared" si="441"/>
        <v>*</v>
      </c>
      <c r="DL117" s="218" t="str">
        <f t="shared" si="442"/>
        <v>*</v>
      </c>
      <c r="DM117" s="217" t="str">
        <f t="shared" si="443"/>
        <v>*</v>
      </c>
      <c r="DN117" s="218" t="str">
        <f t="shared" si="444"/>
        <v>*</v>
      </c>
      <c r="DO117" s="217" t="str">
        <f t="shared" si="445"/>
        <v>*</v>
      </c>
      <c r="DP117" s="218" t="str">
        <f t="shared" si="446"/>
        <v>*</v>
      </c>
      <c r="DQ117" s="217" t="str">
        <f t="shared" si="447"/>
        <v>*</v>
      </c>
      <c r="DR117" s="218" t="str">
        <f t="shared" si="448"/>
        <v>*</v>
      </c>
      <c r="DS117" s="217" t="str">
        <f t="shared" si="449"/>
        <v>*</v>
      </c>
      <c r="DT117" s="218" t="str">
        <f t="shared" si="450"/>
        <v>*</v>
      </c>
      <c r="DU117" s="217" t="str">
        <f t="shared" si="451"/>
        <v>*</v>
      </c>
      <c r="DV117" s="218" t="str">
        <f t="shared" si="452"/>
        <v>*</v>
      </c>
      <c r="DW117" s="217" t="str">
        <f t="shared" si="453"/>
        <v>*</v>
      </c>
      <c r="DX117" s="218" t="str">
        <f t="shared" si="454"/>
        <v>*</v>
      </c>
      <c r="DY117" s="217" t="str">
        <f t="shared" si="455"/>
        <v>*</v>
      </c>
      <c r="DZ117" s="218" t="str">
        <f t="shared" si="456"/>
        <v>*</v>
      </c>
      <c r="EA117" s="213" t="str">
        <f t="shared" si="457"/>
        <v>*</v>
      </c>
      <c r="EB117" s="214" t="str">
        <f t="shared" si="458"/>
        <v>*</v>
      </c>
      <c r="EC117" s="213" t="str">
        <f t="shared" si="419"/>
        <v>*</v>
      </c>
      <c r="ED117" s="214" t="str">
        <f t="shared" si="420"/>
        <v>*</v>
      </c>
      <c r="EE117" s="213" t="str">
        <f t="shared" si="459"/>
        <v>*</v>
      </c>
      <c r="EF117" s="214" t="str">
        <f t="shared" si="460"/>
        <v>*</v>
      </c>
      <c r="EG117" s="219">
        <f t="shared" si="421"/>
        <v>5</v>
      </c>
      <c r="EH117" s="220" t="str">
        <f t="shared" si="470"/>
        <v>پنجشنبه</v>
      </c>
      <c r="EI117" s="108"/>
      <c r="EJ117" s="108"/>
      <c r="EK117" s="108"/>
      <c r="EL117" s="108"/>
      <c r="EM117" s="108"/>
      <c r="EN117" s="108"/>
      <c r="EO117" s="108"/>
      <c r="EP117" s="108"/>
      <c r="EQ117" s="108"/>
      <c r="ER117" s="108"/>
      <c r="ES117" s="108"/>
      <c r="ET117" s="108"/>
      <c r="EU117" s="108"/>
      <c r="EV117" s="108"/>
      <c r="EW117" s="108"/>
      <c r="EX117" s="108"/>
      <c r="EY117" s="108"/>
      <c r="EZ117" s="108"/>
      <c r="FA117" s="108"/>
      <c r="FB117" s="108"/>
      <c r="FC117" s="108"/>
      <c r="FD117" s="108"/>
      <c r="FE117" s="108"/>
      <c r="FF117" s="108"/>
      <c r="FG117" s="108"/>
      <c r="FH117" s="108"/>
      <c r="FI117" s="108"/>
      <c r="FJ117" s="108"/>
      <c r="FK117" s="108"/>
      <c r="FL117" s="108"/>
      <c r="FM117" s="108"/>
      <c r="FN117" s="108"/>
      <c r="FO117" s="108"/>
      <c r="FP117" s="108"/>
      <c r="FQ117" s="108"/>
      <c r="FR117" s="108"/>
      <c r="FS117" s="108"/>
      <c r="FT117" s="108"/>
      <c r="FU117" s="108"/>
      <c r="FV117" s="108"/>
      <c r="FW117" s="108"/>
      <c r="FX117" s="108"/>
      <c r="FY117" s="108"/>
      <c r="FZ117" s="108"/>
      <c r="GA117" s="108"/>
      <c r="GB117" s="108"/>
      <c r="GC117" s="108"/>
      <c r="GD117" s="108"/>
      <c r="GE117" s="108"/>
      <c r="GF117" s="108"/>
      <c r="GG117" s="108"/>
      <c r="GH117" s="108"/>
      <c r="GI117" s="108"/>
      <c r="GJ117" s="108"/>
      <c r="GK117" s="108"/>
      <c r="GL117" s="108"/>
      <c r="GM117" s="108"/>
      <c r="GN117" s="108"/>
      <c r="GO117" s="108"/>
      <c r="GP117" s="108"/>
      <c r="GQ117" s="108"/>
      <c r="GR117" s="108"/>
      <c r="GS117" s="108"/>
      <c r="GT117" s="108"/>
      <c r="GU117" s="108"/>
      <c r="GV117" s="108"/>
      <c r="GW117" s="108"/>
      <c r="GX117" s="108"/>
      <c r="GY117" s="108"/>
      <c r="GZ117" s="108"/>
      <c r="HA117" s="108"/>
      <c r="HB117" s="108"/>
      <c r="HC117" s="108"/>
      <c r="HD117" s="108"/>
      <c r="HE117" s="108"/>
      <c r="HF117" s="108"/>
      <c r="HG117" s="108"/>
      <c r="HH117" s="108"/>
      <c r="HI117" s="108"/>
      <c r="HJ117" s="108"/>
      <c r="HK117" s="108"/>
      <c r="HL117" s="108"/>
      <c r="HM117" s="108"/>
      <c r="HN117" s="108"/>
      <c r="HO117" s="108"/>
      <c r="HP117" s="108"/>
      <c r="HQ117" s="108"/>
      <c r="HR117" s="108"/>
      <c r="HS117" s="108"/>
      <c r="HT117" s="108"/>
      <c r="HU117" s="108"/>
      <c r="HV117" s="108"/>
      <c r="HW117" s="108"/>
      <c r="HX117" s="108"/>
      <c r="HY117" s="108"/>
      <c r="HZ117" s="108"/>
      <c r="IA117" s="108"/>
      <c r="IB117" s="108"/>
      <c r="IC117" s="108"/>
      <c r="ID117" s="108"/>
      <c r="IE117" s="108"/>
      <c r="IF117" s="108"/>
      <c r="IG117" s="108"/>
      <c r="IH117" s="108"/>
      <c r="II117" s="108"/>
      <c r="IJ117" s="108"/>
      <c r="IK117" s="108"/>
      <c r="IL117" s="108"/>
      <c r="IM117" s="108"/>
      <c r="IN117" s="108"/>
      <c r="IO117" s="108"/>
      <c r="IP117" s="108"/>
      <c r="IQ117" s="108"/>
      <c r="IR117" s="108"/>
      <c r="IS117" s="108"/>
      <c r="IT117" s="108"/>
      <c r="IU117" s="108"/>
      <c r="IV117" s="108"/>
      <c r="IW117" s="108"/>
      <c r="IX117" s="108"/>
      <c r="IY117" s="108"/>
      <c r="IZ117" s="108"/>
      <c r="JA117" s="108"/>
      <c r="JB117" s="108"/>
      <c r="JC117" s="108"/>
      <c r="JD117" s="108"/>
      <c r="JE117" s="108"/>
      <c r="JF117" s="108"/>
      <c r="JG117" s="108"/>
      <c r="JH117" s="108"/>
      <c r="JI117" s="108"/>
      <c r="JJ117" s="108"/>
      <c r="JK117" s="108"/>
      <c r="JL117" s="108"/>
      <c r="JM117" s="108"/>
      <c r="JN117" s="108"/>
      <c r="JO117" s="108"/>
      <c r="JP117" s="108"/>
      <c r="JQ117" s="108"/>
      <c r="JR117" s="108"/>
      <c r="JS117" s="108"/>
      <c r="JT117" s="108"/>
      <c r="JU117" s="108"/>
      <c r="JV117" s="108"/>
      <c r="JW117" s="108"/>
      <c r="JX117" s="108"/>
      <c r="JY117" s="108"/>
      <c r="JZ117" s="108"/>
      <c r="KA117" s="108"/>
      <c r="KB117" s="108"/>
      <c r="KC117" s="108"/>
      <c r="KD117" s="108"/>
      <c r="KE117" s="108"/>
      <c r="KF117" s="108"/>
      <c r="KG117" s="108"/>
      <c r="KH117" s="108"/>
      <c r="KI117" s="108"/>
      <c r="KJ117" s="108"/>
      <c r="KK117" s="108"/>
      <c r="KL117" s="108"/>
      <c r="KM117" s="108"/>
      <c r="KN117" s="108"/>
      <c r="KO117" s="108"/>
      <c r="KP117" s="108"/>
      <c r="KQ117" s="108"/>
      <c r="KR117" s="108"/>
      <c r="KS117" s="108"/>
      <c r="KT117" s="108"/>
      <c r="KU117" s="108"/>
      <c r="KV117" s="108"/>
      <c r="KW117" s="108"/>
      <c r="KX117" s="108"/>
      <c r="KY117" s="108"/>
      <c r="KZ117" s="108"/>
      <c r="LA117" s="108"/>
      <c r="LB117" s="108"/>
      <c r="LC117" s="108"/>
      <c r="LD117" s="108"/>
      <c r="LE117" s="108"/>
      <c r="LF117" s="108"/>
      <c r="LG117" s="108"/>
      <c r="LH117" s="108"/>
      <c r="LI117" s="108"/>
      <c r="LJ117" s="108"/>
      <c r="LK117" s="108"/>
      <c r="LL117" s="108"/>
      <c r="LM117" s="108"/>
      <c r="LN117" s="108"/>
      <c r="LO117" s="108"/>
      <c r="LP117" s="108"/>
      <c r="LQ117" s="108"/>
      <c r="LR117" s="108"/>
      <c r="LS117" s="108"/>
      <c r="LT117" s="108"/>
      <c r="LU117" s="108"/>
      <c r="LV117" s="108"/>
      <c r="LW117" s="108"/>
      <c r="LX117" s="108"/>
      <c r="LY117" s="108"/>
      <c r="LZ117" s="108"/>
      <c r="MA117" s="108"/>
      <c r="MB117" s="108"/>
      <c r="MC117" s="108"/>
      <c r="MD117" s="108"/>
      <c r="ME117" s="108"/>
      <c r="MF117" s="108"/>
      <c r="MG117" s="108"/>
      <c r="MH117" s="108"/>
      <c r="MI117" s="108"/>
      <c r="MJ117" s="108"/>
      <c r="MK117" s="108"/>
      <c r="ML117" s="108"/>
      <c r="MM117" s="108"/>
      <c r="MN117" s="108"/>
      <c r="MO117" s="108"/>
      <c r="MP117" s="108"/>
      <c r="MQ117" s="108"/>
      <c r="MR117" s="108"/>
      <c r="MS117" s="108"/>
      <c r="MT117" s="108"/>
      <c r="MU117" s="108"/>
      <c r="MV117" s="108"/>
      <c r="MW117" s="108"/>
      <c r="MX117" s="108"/>
      <c r="MY117" s="108"/>
      <c r="MZ117" s="108"/>
      <c r="NA117" s="108"/>
      <c r="NB117" s="108"/>
      <c r="NC117" s="108"/>
      <c r="ND117" s="108"/>
      <c r="NE117" s="108"/>
      <c r="NF117" s="108"/>
      <c r="NG117" s="108"/>
      <c r="NH117" s="108"/>
      <c r="NI117" s="108"/>
      <c r="NJ117" s="108"/>
      <c r="NK117" s="108"/>
      <c r="NL117" s="108"/>
      <c r="NM117" s="108"/>
      <c r="NN117" s="108"/>
      <c r="NO117" s="108"/>
      <c r="NP117" s="108"/>
      <c r="NQ117" s="108"/>
      <c r="NR117" s="108"/>
      <c r="NS117" s="108"/>
      <c r="NT117" s="108"/>
      <c r="NU117" s="108"/>
      <c r="NV117" s="108"/>
      <c r="NW117" s="108"/>
      <c r="NX117" s="108"/>
      <c r="NY117" s="108"/>
      <c r="NZ117" s="108"/>
      <c r="OA117" s="108"/>
      <c r="OB117" s="108"/>
      <c r="OC117" s="108"/>
      <c r="OD117" s="108"/>
      <c r="OE117" s="108"/>
      <c r="OF117" s="108"/>
      <c r="OG117" s="108"/>
      <c r="OH117" s="108"/>
      <c r="OI117" s="108"/>
      <c r="OJ117" s="108"/>
      <c r="OK117" s="108"/>
      <c r="OL117" s="108"/>
      <c r="OM117" s="108"/>
      <c r="ON117" s="108"/>
      <c r="OO117" s="108"/>
      <c r="OP117" s="108"/>
      <c r="OQ117" s="108"/>
      <c r="OR117" s="108"/>
      <c r="OS117" s="108"/>
      <c r="OT117" s="108"/>
      <c r="OU117" s="108"/>
      <c r="OV117" s="108"/>
      <c r="OW117" s="108"/>
      <c r="OX117" s="108"/>
      <c r="OY117" s="108"/>
      <c r="OZ117" s="108"/>
      <c r="PA117" s="108"/>
      <c r="PB117" s="108"/>
      <c r="PC117" s="108"/>
      <c r="PD117" s="108"/>
      <c r="PE117" s="108"/>
      <c r="PF117" s="108"/>
      <c r="PG117" s="108"/>
      <c r="PH117" s="108"/>
      <c r="PI117" s="108"/>
      <c r="PJ117" s="108"/>
      <c r="PK117" s="108"/>
      <c r="PL117" s="108"/>
      <c r="PM117" s="108"/>
      <c r="PN117" s="108"/>
      <c r="PO117" s="108"/>
      <c r="PP117" s="108"/>
      <c r="PQ117" s="108"/>
      <c r="PR117" s="337">
        <f t="shared" si="422"/>
        <v>0</v>
      </c>
      <c r="PS117" s="30" t="str">
        <f t="shared" si="423"/>
        <v>میرزابیگی</v>
      </c>
      <c r="PT117" s="34" t="s">
        <v>33</v>
      </c>
      <c r="PU117" s="748" t="str">
        <f t="shared" si="461"/>
        <v>******</v>
      </c>
      <c r="PV117" s="749"/>
      <c r="PW117" s="748" t="str">
        <f t="shared" si="462"/>
        <v>******</v>
      </c>
      <c r="PX117" s="749"/>
      <c r="PY117" s="108"/>
      <c r="PZ117" s="108"/>
      <c r="QA117" s="108"/>
      <c r="QB117" s="108"/>
      <c r="QC117" s="108"/>
      <c r="QD117" s="108"/>
      <c r="QE117" s="108"/>
      <c r="QF117" s="108"/>
      <c r="QG117" s="108"/>
      <c r="QH117" s="108"/>
      <c r="QI117" s="108"/>
      <c r="QJ117" s="108"/>
      <c r="QK117" s="108"/>
      <c r="QL117" s="108"/>
      <c r="QM117" s="108"/>
      <c r="QN117" s="108"/>
      <c r="QO117" s="108"/>
      <c r="QP117" s="108"/>
      <c r="QQ117" s="108"/>
      <c r="QR117" s="108"/>
      <c r="QS117" s="108"/>
      <c r="QT117" s="108"/>
      <c r="QU117" s="108"/>
      <c r="QV117" s="108"/>
      <c r="QW117" s="108"/>
      <c r="QX117" s="108"/>
      <c r="QY117" s="108"/>
      <c r="QZ117" s="108"/>
      <c r="RA117" s="108"/>
      <c r="RB117" s="108"/>
      <c r="RC117" s="108"/>
      <c r="RD117" s="337">
        <f t="shared" si="424"/>
        <v>5</v>
      </c>
      <c r="RE117" s="30" t="str">
        <f t="shared" si="471"/>
        <v>پنجشنبه</v>
      </c>
      <c r="RF117" s="34" t="s">
        <v>33</v>
      </c>
      <c r="RG117" s="748" t="str">
        <f t="shared" si="463"/>
        <v>*******************</v>
      </c>
      <c r="RH117" s="749"/>
      <c r="RI117" s="748" t="str">
        <f t="shared" si="464"/>
        <v>*******************</v>
      </c>
      <c r="RJ117" s="749"/>
      <c r="RK117" s="29">
        <f t="shared" si="425"/>
        <v>5</v>
      </c>
      <c r="RL117" s="30" t="str">
        <f t="shared" si="472"/>
        <v>پنجشنبه</v>
      </c>
      <c r="RM117" s="34" t="s">
        <v>33</v>
      </c>
      <c r="RN117" s="109"/>
      <c r="RO117" s="750" t="str">
        <f t="shared" si="465"/>
        <v>*****</v>
      </c>
      <c r="RP117" s="751"/>
      <c r="RQ117" s="109"/>
      <c r="RR117" s="109" t="str">
        <f t="shared" si="466"/>
        <v>*****</v>
      </c>
      <c r="RS117" s="750"/>
      <c r="RT117" s="751"/>
      <c r="RU117" s="29">
        <f t="shared" si="426"/>
        <v>5</v>
      </c>
      <c r="RV117" s="30" t="str">
        <f t="shared" si="473"/>
        <v>پنجشنبه</v>
      </c>
      <c r="RW117" s="750" t="str">
        <f t="shared" si="467"/>
        <v>****</v>
      </c>
      <c r="RX117" s="751"/>
      <c r="RY117" s="750" t="str">
        <f t="shared" si="468"/>
        <v>***</v>
      </c>
      <c r="RZ117" s="751"/>
      <c r="SA117" s="29">
        <f t="shared" si="427"/>
        <v>5</v>
      </c>
      <c r="SB117" s="30" t="str">
        <f t="shared" si="474"/>
        <v>پنجشنبه</v>
      </c>
      <c r="SC117" s="754" t="str">
        <f t="shared" si="469"/>
        <v>****</v>
      </c>
      <c r="SD117" s="755"/>
      <c r="SE117" s="29">
        <f t="shared" si="428"/>
        <v>5</v>
      </c>
      <c r="SF117" s="30" t="str">
        <f t="shared" si="475"/>
        <v>پنجشنبه</v>
      </c>
      <c r="SG117" s="750" t="str">
        <f t="shared" si="476"/>
        <v>***</v>
      </c>
      <c r="SH117" s="751"/>
      <c r="SI117" s="752" t="str">
        <f t="shared" si="477"/>
        <v>***</v>
      </c>
      <c r="SJ117" s="75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</row>
    <row r="118" spans="1:638" s="2" customFormat="1" ht="69" customHeight="1" thickTop="1" thickBot="1">
      <c r="A118" s="227" t="s">
        <v>285</v>
      </c>
      <c r="B118" s="251" t="s">
        <v>318</v>
      </c>
      <c r="C118" s="349" t="s">
        <v>171</v>
      </c>
      <c r="D118" s="350" t="s">
        <v>206</v>
      </c>
      <c r="E118" s="351" t="s">
        <v>208</v>
      </c>
      <c r="F118" s="352" t="s">
        <v>207</v>
      </c>
      <c r="G118" s="353"/>
      <c r="H118" s="191">
        <v>1</v>
      </c>
      <c r="I118" s="192">
        <v>2</v>
      </c>
      <c r="J118" s="193">
        <v>3</v>
      </c>
      <c r="K118" s="193">
        <v>4</v>
      </c>
      <c r="L118" s="405">
        <v>5</v>
      </c>
      <c r="M118" s="405">
        <v>6</v>
      </c>
      <c r="N118" s="244" t="s">
        <v>302</v>
      </c>
      <c r="O118" s="245" t="s">
        <v>302</v>
      </c>
      <c r="P118" s="193" t="s">
        <v>302</v>
      </c>
      <c r="Q118" s="581" t="s">
        <v>302</v>
      </c>
      <c r="R118" s="582"/>
      <c r="S118" s="246" t="s">
        <v>109</v>
      </c>
      <c r="T118" s="354"/>
      <c r="U118" s="354"/>
      <c r="V118" s="354"/>
      <c r="W118" s="354"/>
      <c r="X118" s="246" t="s">
        <v>110</v>
      </c>
      <c r="Y118" s="354"/>
      <c r="Z118" s="354"/>
      <c r="AA118" s="354"/>
      <c r="AB118" s="354"/>
      <c r="AC118" s="247" t="s">
        <v>134</v>
      </c>
      <c r="AD118" s="248"/>
      <c r="AE118" s="248"/>
      <c r="AF118" s="248"/>
      <c r="AG118" s="249" t="s">
        <v>31</v>
      </c>
      <c r="AH118" s="248"/>
      <c r="AI118" s="248"/>
      <c r="AJ118" s="248"/>
      <c r="AK118" s="247" t="s">
        <v>111</v>
      </c>
      <c r="AL118" s="248"/>
      <c r="AM118" s="248"/>
      <c r="AN118" s="248"/>
      <c r="AO118" s="249" t="s">
        <v>112</v>
      </c>
      <c r="AP118" s="248"/>
      <c r="AQ118" s="248"/>
      <c r="AR118" s="248"/>
      <c r="AS118" s="247" t="s">
        <v>197</v>
      </c>
      <c r="AT118" s="248"/>
      <c r="AU118" s="248"/>
      <c r="AV118" s="250" t="s">
        <v>113</v>
      </c>
      <c r="AW118" s="189" t="s">
        <v>288</v>
      </c>
      <c r="AX118" s="194"/>
      <c r="AY118" s="1"/>
      <c r="AZ118" s="1"/>
      <c r="BA118" s="1"/>
      <c r="BB118" s="7"/>
      <c r="BC118" s="7"/>
      <c r="BD118" s="7"/>
      <c r="BE118" s="29">
        <f t="shared" si="413"/>
        <v>6</v>
      </c>
      <c r="BF118" s="159" t="s">
        <v>38</v>
      </c>
      <c r="BG118" s="163" t="s">
        <v>32</v>
      </c>
      <c r="BH118" s="164" t="s">
        <v>32</v>
      </c>
      <c r="BI118" s="163" t="s">
        <v>32</v>
      </c>
      <c r="BJ118" s="164" t="s">
        <v>32</v>
      </c>
      <c r="BK118" s="163" t="s">
        <v>32</v>
      </c>
      <c r="BL118" s="164" t="s">
        <v>32</v>
      </c>
      <c r="BM118" s="163" t="s">
        <v>32</v>
      </c>
      <c r="BN118" s="164" t="s">
        <v>32</v>
      </c>
      <c r="BO118" s="163" t="s">
        <v>32</v>
      </c>
      <c r="BP118" s="164" t="s">
        <v>32</v>
      </c>
      <c r="BQ118" s="163" t="s">
        <v>32</v>
      </c>
      <c r="BR118" s="164" t="s">
        <v>32</v>
      </c>
      <c r="BS118" s="163" t="s">
        <v>32</v>
      </c>
      <c r="BT118" s="164" t="s">
        <v>32</v>
      </c>
      <c r="BU118" s="163" t="s">
        <v>32</v>
      </c>
      <c r="BV118" s="164" t="s">
        <v>32</v>
      </c>
      <c r="BW118" s="163" t="s">
        <v>32</v>
      </c>
      <c r="BX118" s="164" t="s">
        <v>32</v>
      </c>
      <c r="BY118" s="163" t="s">
        <v>32</v>
      </c>
      <c r="BZ118" s="164" t="s">
        <v>32</v>
      </c>
      <c r="CA118" s="163" t="s">
        <v>32</v>
      </c>
      <c r="CB118" s="164" t="s">
        <v>32</v>
      </c>
      <c r="CC118" s="163" t="s">
        <v>32</v>
      </c>
      <c r="CD118" s="164" t="s">
        <v>32</v>
      </c>
      <c r="CE118" s="163" t="s">
        <v>32</v>
      </c>
      <c r="CF118" s="164" t="s">
        <v>32</v>
      </c>
      <c r="CG118" s="163" t="s">
        <v>32</v>
      </c>
      <c r="CH118" s="164" t="s">
        <v>32</v>
      </c>
      <c r="CI118" s="163" t="s">
        <v>32</v>
      </c>
      <c r="CJ118" s="164" t="s">
        <v>32</v>
      </c>
      <c r="CK118" s="163" t="s">
        <v>32</v>
      </c>
      <c r="CL118" s="164" t="s">
        <v>32</v>
      </c>
      <c r="CM118" s="163" t="s">
        <v>32</v>
      </c>
      <c r="CN118" s="164" t="s">
        <v>32</v>
      </c>
      <c r="CO118" s="163" t="s">
        <v>32</v>
      </c>
      <c r="CP118" s="164" t="s">
        <v>32</v>
      </c>
      <c r="CQ118" s="163" t="s">
        <v>32</v>
      </c>
      <c r="CR118" s="164" t="s">
        <v>32</v>
      </c>
      <c r="CS118" s="29">
        <f t="shared" si="414"/>
        <v>6</v>
      </c>
      <c r="CT118" s="159" t="s">
        <v>38</v>
      </c>
      <c r="CU118" s="85" t="str">
        <f t="shared" si="415"/>
        <v>*</v>
      </c>
      <c r="CV118" s="86" t="str">
        <f t="shared" si="416"/>
        <v>*</v>
      </c>
      <c r="CW118" s="85" t="str">
        <f t="shared" si="429"/>
        <v>*</v>
      </c>
      <c r="CX118" s="86" t="str">
        <f t="shared" si="430"/>
        <v>*</v>
      </c>
      <c r="CY118" s="85" t="str">
        <f t="shared" si="417"/>
        <v>*</v>
      </c>
      <c r="CZ118" s="86" t="str">
        <f t="shared" si="418"/>
        <v>*</v>
      </c>
      <c r="DA118" s="85" t="str">
        <f t="shared" si="431"/>
        <v>*</v>
      </c>
      <c r="DB118" s="86" t="str">
        <f t="shared" si="432"/>
        <v>*</v>
      </c>
      <c r="DC118" s="85" t="str">
        <f t="shared" si="433"/>
        <v>*</v>
      </c>
      <c r="DD118" s="86" t="str">
        <f t="shared" si="434"/>
        <v>*</v>
      </c>
      <c r="DE118" s="85" t="str">
        <f t="shared" si="435"/>
        <v>*</v>
      </c>
      <c r="DF118" s="86" t="str">
        <f t="shared" si="436"/>
        <v>*</v>
      </c>
      <c r="DG118" s="85" t="str">
        <f t="shared" si="437"/>
        <v>*</v>
      </c>
      <c r="DH118" s="86" t="str">
        <f t="shared" si="438"/>
        <v>*</v>
      </c>
      <c r="DI118" s="85" t="str">
        <f t="shared" si="439"/>
        <v>*</v>
      </c>
      <c r="DJ118" s="86" t="str">
        <f t="shared" si="440"/>
        <v>*</v>
      </c>
      <c r="DK118" s="217" t="str">
        <f t="shared" si="441"/>
        <v>*</v>
      </c>
      <c r="DL118" s="218" t="str">
        <f t="shared" si="442"/>
        <v>*</v>
      </c>
      <c r="DM118" s="217" t="str">
        <f t="shared" si="443"/>
        <v>*</v>
      </c>
      <c r="DN118" s="218" t="str">
        <f t="shared" si="444"/>
        <v>*</v>
      </c>
      <c r="DO118" s="217" t="str">
        <f t="shared" si="445"/>
        <v>*</v>
      </c>
      <c r="DP118" s="218" t="str">
        <f t="shared" si="446"/>
        <v>*</v>
      </c>
      <c r="DQ118" s="217" t="str">
        <f t="shared" si="447"/>
        <v>*</v>
      </c>
      <c r="DR118" s="218" t="str">
        <f t="shared" si="448"/>
        <v>*</v>
      </c>
      <c r="DS118" s="217" t="str">
        <f t="shared" si="449"/>
        <v>*</v>
      </c>
      <c r="DT118" s="218" t="str">
        <f t="shared" si="450"/>
        <v>*</v>
      </c>
      <c r="DU118" s="217" t="str">
        <f t="shared" si="451"/>
        <v>*</v>
      </c>
      <c r="DV118" s="218" t="str">
        <f t="shared" si="452"/>
        <v>*</v>
      </c>
      <c r="DW118" s="217" t="str">
        <f t="shared" si="453"/>
        <v>*</v>
      </c>
      <c r="DX118" s="218" t="str">
        <f t="shared" si="454"/>
        <v>*</v>
      </c>
      <c r="DY118" s="217" t="str">
        <f t="shared" si="455"/>
        <v>*</v>
      </c>
      <c r="DZ118" s="218" t="str">
        <f t="shared" si="456"/>
        <v>*</v>
      </c>
      <c r="EA118" s="213" t="str">
        <f t="shared" si="457"/>
        <v>*</v>
      </c>
      <c r="EB118" s="214" t="str">
        <f t="shared" si="458"/>
        <v>*</v>
      </c>
      <c r="EC118" s="213" t="str">
        <f t="shared" si="419"/>
        <v>*</v>
      </c>
      <c r="ED118" s="214" t="str">
        <f t="shared" si="420"/>
        <v>*</v>
      </c>
      <c r="EE118" s="213" t="str">
        <f t="shared" si="459"/>
        <v>*</v>
      </c>
      <c r="EF118" s="214" t="str">
        <f t="shared" si="460"/>
        <v>*</v>
      </c>
      <c r="EG118" s="219">
        <f t="shared" si="421"/>
        <v>6</v>
      </c>
      <c r="EH118" s="220" t="str">
        <f t="shared" si="470"/>
        <v>جمعه</v>
      </c>
      <c r="EI118" s="108"/>
      <c r="EJ118" s="108"/>
      <c r="EK118" s="108"/>
      <c r="EL118" s="108"/>
      <c r="EM118" s="108"/>
      <c r="EN118" s="108"/>
      <c r="EO118" s="108"/>
      <c r="EP118" s="108"/>
      <c r="EQ118" s="108"/>
      <c r="ER118" s="108"/>
      <c r="ES118" s="108"/>
      <c r="ET118" s="108"/>
      <c r="EU118" s="108"/>
      <c r="EV118" s="108"/>
      <c r="EW118" s="108"/>
      <c r="EX118" s="108"/>
      <c r="EY118" s="108"/>
      <c r="EZ118" s="108"/>
      <c r="FA118" s="108"/>
      <c r="FB118" s="108"/>
      <c r="FC118" s="108"/>
      <c r="FD118" s="108"/>
      <c r="FE118" s="108"/>
      <c r="FF118" s="108"/>
      <c r="FG118" s="108"/>
      <c r="FH118" s="108"/>
      <c r="FI118" s="108"/>
      <c r="FJ118" s="108"/>
      <c r="FK118" s="108"/>
      <c r="FL118" s="108"/>
      <c r="FM118" s="108"/>
      <c r="FN118" s="108"/>
      <c r="FO118" s="108"/>
      <c r="FP118" s="108"/>
      <c r="FQ118" s="108"/>
      <c r="FR118" s="108"/>
      <c r="FS118" s="108"/>
      <c r="FT118" s="108"/>
      <c r="FU118" s="108"/>
      <c r="FV118" s="108"/>
      <c r="FW118" s="108"/>
      <c r="FX118" s="108"/>
      <c r="FY118" s="108"/>
      <c r="FZ118" s="108"/>
      <c r="GA118" s="108"/>
      <c r="GB118" s="108"/>
      <c r="GC118" s="108"/>
      <c r="GD118" s="108"/>
      <c r="GE118" s="108"/>
      <c r="GF118" s="108"/>
      <c r="GG118" s="108"/>
      <c r="GH118" s="108"/>
      <c r="GI118" s="108"/>
      <c r="GJ118" s="108"/>
      <c r="GK118" s="108"/>
      <c r="GL118" s="108"/>
      <c r="GM118" s="108"/>
      <c r="GN118" s="108"/>
      <c r="GO118" s="108"/>
      <c r="GP118" s="108"/>
      <c r="GQ118" s="108"/>
      <c r="GR118" s="108"/>
      <c r="GS118" s="108"/>
      <c r="GT118" s="108"/>
      <c r="GU118" s="108"/>
      <c r="GV118" s="108"/>
      <c r="GW118" s="108"/>
      <c r="GX118" s="108"/>
      <c r="GY118" s="108"/>
      <c r="GZ118" s="108"/>
      <c r="HA118" s="108"/>
      <c r="HB118" s="108"/>
      <c r="HC118" s="108"/>
      <c r="HD118" s="108"/>
      <c r="HE118" s="108"/>
      <c r="HF118" s="108"/>
      <c r="HG118" s="108"/>
      <c r="HH118" s="108"/>
      <c r="HI118" s="108"/>
      <c r="HJ118" s="108"/>
      <c r="HK118" s="108"/>
      <c r="HL118" s="108"/>
      <c r="HM118" s="108"/>
      <c r="HN118" s="108"/>
      <c r="HO118" s="108"/>
      <c r="HP118" s="108"/>
      <c r="HQ118" s="108"/>
      <c r="HR118" s="108"/>
      <c r="HS118" s="108"/>
      <c r="HT118" s="108"/>
      <c r="HU118" s="108"/>
      <c r="HV118" s="108"/>
      <c r="HW118" s="108"/>
      <c r="HX118" s="108"/>
      <c r="HY118" s="108"/>
      <c r="HZ118" s="108"/>
      <c r="IA118" s="108"/>
      <c r="IB118" s="108"/>
      <c r="IC118" s="108"/>
      <c r="ID118" s="108"/>
      <c r="IE118" s="108"/>
      <c r="IF118" s="108"/>
      <c r="IG118" s="108"/>
      <c r="IH118" s="108"/>
      <c r="II118" s="108"/>
      <c r="IJ118" s="108"/>
      <c r="IK118" s="108"/>
      <c r="IL118" s="108"/>
      <c r="IM118" s="108"/>
      <c r="IN118" s="108"/>
      <c r="IO118" s="108"/>
      <c r="IP118" s="108"/>
      <c r="IQ118" s="108"/>
      <c r="IR118" s="108"/>
      <c r="IS118" s="108"/>
      <c r="IT118" s="108"/>
      <c r="IU118" s="108"/>
      <c r="IV118" s="108"/>
      <c r="IW118" s="108"/>
      <c r="IX118" s="108"/>
      <c r="IY118" s="108"/>
      <c r="IZ118" s="108"/>
      <c r="JA118" s="108"/>
      <c r="JB118" s="108"/>
      <c r="JC118" s="108"/>
      <c r="JD118" s="108"/>
      <c r="JE118" s="108"/>
      <c r="JF118" s="108"/>
      <c r="JG118" s="108"/>
      <c r="JH118" s="108"/>
      <c r="JI118" s="108"/>
      <c r="JJ118" s="108"/>
      <c r="JK118" s="108"/>
      <c r="JL118" s="108"/>
      <c r="JM118" s="108"/>
      <c r="JN118" s="108"/>
      <c r="JO118" s="108"/>
      <c r="JP118" s="108"/>
      <c r="JQ118" s="108"/>
      <c r="JR118" s="108"/>
      <c r="JS118" s="108"/>
      <c r="JT118" s="108"/>
      <c r="JU118" s="108"/>
      <c r="JV118" s="108"/>
      <c r="JW118" s="108"/>
      <c r="JX118" s="108"/>
      <c r="JY118" s="108"/>
      <c r="JZ118" s="108"/>
      <c r="KA118" s="108"/>
      <c r="KB118" s="108"/>
      <c r="KC118" s="108"/>
      <c r="KD118" s="108"/>
      <c r="KE118" s="108"/>
      <c r="KF118" s="108"/>
      <c r="KG118" s="108"/>
      <c r="KH118" s="108"/>
      <c r="KI118" s="108"/>
      <c r="KJ118" s="108"/>
      <c r="KK118" s="108"/>
      <c r="KL118" s="108"/>
      <c r="KM118" s="108"/>
      <c r="KN118" s="108"/>
      <c r="KO118" s="108"/>
      <c r="KP118" s="108"/>
      <c r="KQ118" s="108"/>
      <c r="KR118" s="108"/>
      <c r="KS118" s="108"/>
      <c r="KT118" s="108"/>
      <c r="KU118" s="108"/>
      <c r="KV118" s="108"/>
      <c r="KW118" s="108"/>
      <c r="KX118" s="108"/>
      <c r="KY118" s="108"/>
      <c r="KZ118" s="108"/>
      <c r="LA118" s="108"/>
      <c r="LB118" s="108"/>
      <c r="LC118" s="108"/>
      <c r="LD118" s="108"/>
      <c r="LE118" s="108"/>
      <c r="LF118" s="108"/>
      <c r="LG118" s="108"/>
      <c r="LH118" s="108"/>
      <c r="LI118" s="108"/>
      <c r="LJ118" s="108"/>
      <c r="LK118" s="108"/>
      <c r="LL118" s="108"/>
      <c r="LM118" s="108"/>
      <c r="LN118" s="108"/>
      <c r="LO118" s="108"/>
      <c r="LP118" s="108"/>
      <c r="LQ118" s="108"/>
      <c r="LR118" s="108"/>
      <c r="LS118" s="108"/>
      <c r="LT118" s="108"/>
      <c r="LU118" s="108"/>
      <c r="LV118" s="108"/>
      <c r="LW118" s="108"/>
      <c r="LX118" s="108"/>
      <c r="LY118" s="108"/>
      <c r="LZ118" s="108"/>
      <c r="MA118" s="108"/>
      <c r="MB118" s="108"/>
      <c r="MC118" s="108"/>
      <c r="MD118" s="108"/>
      <c r="ME118" s="108"/>
      <c r="MF118" s="108"/>
      <c r="MG118" s="108"/>
      <c r="MH118" s="108"/>
      <c r="MI118" s="108"/>
      <c r="MJ118" s="108"/>
      <c r="MK118" s="108"/>
      <c r="ML118" s="108"/>
      <c r="MM118" s="108"/>
      <c r="MN118" s="108"/>
      <c r="MO118" s="108"/>
      <c r="MP118" s="108"/>
      <c r="MQ118" s="108"/>
      <c r="MR118" s="108"/>
      <c r="MS118" s="108"/>
      <c r="MT118" s="108"/>
      <c r="MU118" s="108"/>
      <c r="MV118" s="108"/>
      <c r="MW118" s="108"/>
      <c r="MX118" s="108"/>
      <c r="MY118" s="108"/>
      <c r="MZ118" s="108"/>
      <c r="NA118" s="108"/>
      <c r="NB118" s="108"/>
      <c r="NC118" s="108"/>
      <c r="ND118" s="108"/>
      <c r="NE118" s="108"/>
      <c r="NF118" s="108"/>
      <c r="NG118" s="108"/>
      <c r="NH118" s="108"/>
      <c r="NI118" s="108"/>
      <c r="NJ118" s="108"/>
      <c r="NK118" s="108"/>
      <c r="NL118" s="108"/>
      <c r="NM118" s="108"/>
      <c r="NN118" s="108"/>
      <c r="NO118" s="108"/>
      <c r="NP118" s="108"/>
      <c r="NQ118" s="108"/>
      <c r="NR118" s="108"/>
      <c r="NS118" s="108"/>
      <c r="NT118" s="108"/>
      <c r="NU118" s="108"/>
      <c r="NV118" s="108"/>
      <c r="NW118" s="108"/>
      <c r="NX118" s="108"/>
      <c r="NY118" s="108"/>
      <c r="NZ118" s="108"/>
      <c r="OA118" s="108"/>
      <c r="OB118" s="108"/>
      <c r="OC118" s="108"/>
      <c r="OD118" s="108"/>
      <c r="OE118" s="108"/>
      <c r="OF118" s="108"/>
      <c r="OG118" s="108"/>
      <c r="OH118" s="108"/>
      <c r="OI118" s="108"/>
      <c r="OJ118" s="108"/>
      <c r="OK118" s="108"/>
      <c r="OL118" s="108"/>
      <c r="OM118" s="108"/>
      <c r="ON118" s="108"/>
      <c r="OO118" s="108"/>
      <c r="OP118" s="108"/>
      <c r="OQ118" s="108"/>
      <c r="OR118" s="108"/>
      <c r="OS118" s="108"/>
      <c r="OT118" s="108"/>
      <c r="OU118" s="108"/>
      <c r="OV118" s="108"/>
      <c r="OW118" s="108"/>
      <c r="OX118" s="108"/>
      <c r="OY118" s="108"/>
      <c r="OZ118" s="108"/>
      <c r="PA118" s="108"/>
      <c r="PB118" s="108"/>
      <c r="PC118" s="108"/>
      <c r="PD118" s="108"/>
      <c r="PE118" s="108"/>
      <c r="PF118" s="108"/>
      <c r="PG118" s="108"/>
      <c r="PH118" s="108"/>
      <c r="PI118" s="108"/>
      <c r="PJ118" s="108"/>
      <c r="PK118" s="108"/>
      <c r="PL118" s="108"/>
      <c r="PM118" s="108"/>
      <c r="PN118" s="108"/>
      <c r="PO118" s="108"/>
      <c r="PP118" s="108"/>
      <c r="PQ118" s="108"/>
      <c r="PR118" s="337" t="str">
        <f t="shared" si="422"/>
        <v>حضوری</v>
      </c>
      <c r="PS118" s="30" t="str">
        <f t="shared" si="423"/>
        <v>حضوری</v>
      </c>
      <c r="PT118" s="34" t="s">
        <v>33</v>
      </c>
      <c r="PU118" s="748" t="str">
        <f t="shared" si="461"/>
        <v>******</v>
      </c>
      <c r="PV118" s="749"/>
      <c r="PW118" s="748" t="str">
        <f t="shared" si="462"/>
        <v>******</v>
      </c>
      <c r="PX118" s="749"/>
      <c r="PY118" s="108"/>
      <c r="PZ118" s="108"/>
      <c r="QA118" s="108"/>
      <c r="QB118" s="108"/>
      <c r="QC118" s="108"/>
      <c r="QD118" s="108"/>
      <c r="QE118" s="108"/>
      <c r="QF118" s="108"/>
      <c r="QG118" s="108"/>
      <c r="QH118" s="108"/>
      <c r="QI118" s="108"/>
      <c r="QJ118" s="108"/>
      <c r="QK118" s="108"/>
      <c r="QL118" s="108"/>
      <c r="QM118" s="108"/>
      <c r="QN118" s="108"/>
      <c r="QO118" s="108"/>
      <c r="QP118" s="108"/>
      <c r="QQ118" s="108"/>
      <c r="QR118" s="108"/>
      <c r="QS118" s="108"/>
      <c r="QT118" s="108"/>
      <c r="QU118" s="108"/>
      <c r="QV118" s="108"/>
      <c r="QW118" s="108"/>
      <c r="QX118" s="108"/>
      <c r="QY118" s="108"/>
      <c r="QZ118" s="108"/>
      <c r="RA118" s="108"/>
      <c r="RB118" s="108"/>
      <c r="RC118" s="108"/>
      <c r="RD118" s="337">
        <f t="shared" si="424"/>
        <v>6</v>
      </c>
      <c r="RE118" s="30" t="str">
        <f t="shared" si="471"/>
        <v>جمعه</v>
      </c>
      <c r="RF118" s="34" t="s">
        <v>33</v>
      </c>
      <c r="RG118" s="748" t="str">
        <f t="shared" si="463"/>
        <v>*******************</v>
      </c>
      <c r="RH118" s="749"/>
      <c r="RI118" s="748" t="str">
        <f t="shared" si="464"/>
        <v>*******************</v>
      </c>
      <c r="RJ118" s="749"/>
      <c r="RK118" s="29">
        <f t="shared" si="425"/>
        <v>6</v>
      </c>
      <c r="RL118" s="30" t="str">
        <f t="shared" si="472"/>
        <v>جمعه</v>
      </c>
      <c r="RM118" s="34" t="s">
        <v>33</v>
      </c>
      <c r="RN118" s="109"/>
      <c r="RO118" s="750" t="str">
        <f t="shared" si="465"/>
        <v>*****</v>
      </c>
      <c r="RP118" s="751"/>
      <c r="RQ118" s="109"/>
      <c r="RR118" s="109" t="str">
        <f t="shared" si="466"/>
        <v>*****</v>
      </c>
      <c r="RS118" s="750"/>
      <c r="RT118" s="751"/>
      <c r="RU118" s="29">
        <f t="shared" si="426"/>
        <v>6</v>
      </c>
      <c r="RV118" s="30" t="str">
        <f t="shared" si="473"/>
        <v>جمعه</v>
      </c>
      <c r="RW118" s="750" t="str">
        <f t="shared" si="467"/>
        <v>****</v>
      </c>
      <c r="RX118" s="751"/>
      <c r="RY118" s="750" t="str">
        <f t="shared" si="468"/>
        <v>***</v>
      </c>
      <c r="RZ118" s="751"/>
      <c r="SA118" s="29">
        <f t="shared" si="427"/>
        <v>6</v>
      </c>
      <c r="SB118" s="30" t="str">
        <f t="shared" si="474"/>
        <v>جمعه</v>
      </c>
      <c r="SC118" s="754" t="str">
        <f t="shared" si="469"/>
        <v>****</v>
      </c>
      <c r="SD118" s="755"/>
      <c r="SE118" s="29">
        <f t="shared" si="428"/>
        <v>6</v>
      </c>
      <c r="SF118" s="30" t="str">
        <f t="shared" si="475"/>
        <v>جمعه</v>
      </c>
      <c r="SG118" s="750" t="str">
        <f t="shared" si="476"/>
        <v>***</v>
      </c>
      <c r="SH118" s="751"/>
      <c r="SI118" s="752" t="str">
        <f t="shared" si="477"/>
        <v>***</v>
      </c>
      <c r="SJ118" s="75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</row>
    <row r="119" spans="1:638" s="2" customFormat="1" ht="69" customHeight="1" thickTop="1" thickBot="1">
      <c r="A119" s="355" t="s">
        <v>289</v>
      </c>
      <c r="B119" s="252" t="s">
        <v>148</v>
      </c>
      <c r="C119" s="315" t="s">
        <v>345</v>
      </c>
      <c r="D119" s="314" t="s">
        <v>358</v>
      </c>
      <c r="E119" s="308"/>
      <c r="F119" s="321" t="s">
        <v>103</v>
      </c>
      <c r="G119" s="322" t="s">
        <v>27</v>
      </c>
      <c r="H119" s="560" t="s">
        <v>292</v>
      </c>
      <c r="I119" s="561"/>
      <c r="J119" s="279" t="s">
        <v>363</v>
      </c>
      <c r="K119" s="568" t="s">
        <v>296</v>
      </c>
      <c r="L119" s="569"/>
      <c r="M119" s="254" t="s">
        <v>157</v>
      </c>
      <c r="N119" s="356" t="s">
        <v>201</v>
      </c>
      <c r="O119" s="255" t="s">
        <v>356</v>
      </c>
      <c r="P119" s="253"/>
      <c r="Q119" s="256"/>
      <c r="R119" s="257" t="s">
        <v>146</v>
      </c>
      <c r="S119" s="357" t="s">
        <v>193</v>
      </c>
      <c r="T119" s="258" t="s">
        <v>74</v>
      </c>
      <c r="U119" s="259" t="s">
        <v>346</v>
      </c>
      <c r="V119" s="260" t="s">
        <v>145</v>
      </c>
      <c r="W119" s="253" t="s">
        <v>235</v>
      </c>
      <c r="X119" s="262" t="s">
        <v>349</v>
      </c>
      <c r="Y119" s="423"/>
      <c r="Z119" s="261"/>
      <c r="AA119" s="262"/>
      <c r="AB119" s="263"/>
      <c r="AC119" s="332" t="s">
        <v>212</v>
      </c>
      <c r="AD119" s="578" t="str">
        <f>RG54</f>
        <v>********خوشروزاده- *******حبیبی - *خورسند - ****************************محبوبی-*********</v>
      </c>
      <c r="AE119" s="579"/>
      <c r="AF119" s="579"/>
      <c r="AG119" s="579"/>
      <c r="AH119" s="579"/>
      <c r="AI119" s="579"/>
      <c r="AJ119" s="579"/>
      <c r="AK119" s="579"/>
      <c r="AL119" s="579"/>
      <c r="AM119" s="579"/>
      <c r="AN119" s="579"/>
      <c r="AO119" s="579"/>
      <c r="AP119" s="579"/>
      <c r="AQ119" s="579"/>
      <c r="AR119" s="580"/>
      <c r="AS119" s="609" t="s">
        <v>215</v>
      </c>
      <c r="AT119" s="610"/>
      <c r="AU119" s="610"/>
      <c r="AV119" s="610"/>
      <c r="AW119" s="610"/>
      <c r="AX119" s="611"/>
      <c r="AY119" s="1"/>
      <c r="AZ119" s="1"/>
      <c r="BA119" s="1"/>
      <c r="BB119" s="7"/>
      <c r="BC119" s="7"/>
      <c r="BD119" s="7"/>
      <c r="BE119" s="29">
        <f t="shared" si="413"/>
        <v>7</v>
      </c>
      <c r="BF119" s="159" t="s">
        <v>285</v>
      </c>
      <c r="BG119" s="163" t="s">
        <v>32</v>
      </c>
      <c r="BH119" s="164" t="s">
        <v>32</v>
      </c>
      <c r="BI119" s="163" t="s">
        <v>32</v>
      </c>
      <c r="BJ119" s="164" t="s">
        <v>32</v>
      </c>
      <c r="BK119" s="163" t="s">
        <v>32</v>
      </c>
      <c r="BL119" s="164" t="s">
        <v>32</v>
      </c>
      <c r="BM119" s="163" t="s">
        <v>32</v>
      </c>
      <c r="BN119" s="164" t="s">
        <v>32</v>
      </c>
      <c r="BO119" s="163" t="s">
        <v>32</v>
      </c>
      <c r="BP119" s="164" t="s">
        <v>32</v>
      </c>
      <c r="BQ119" s="163" t="s">
        <v>32</v>
      </c>
      <c r="BR119" s="164" t="s">
        <v>32</v>
      </c>
      <c r="BS119" s="163" t="s">
        <v>32</v>
      </c>
      <c r="BT119" s="164" t="s">
        <v>32</v>
      </c>
      <c r="BU119" s="163" t="s">
        <v>32</v>
      </c>
      <c r="BV119" s="164" t="s">
        <v>32</v>
      </c>
      <c r="BW119" s="163" t="s">
        <v>32</v>
      </c>
      <c r="BX119" s="164" t="s">
        <v>32</v>
      </c>
      <c r="BY119" s="163" t="s">
        <v>32</v>
      </c>
      <c r="BZ119" s="164" t="s">
        <v>32</v>
      </c>
      <c r="CA119" s="163" t="s">
        <v>32</v>
      </c>
      <c r="CB119" s="164" t="s">
        <v>32</v>
      </c>
      <c r="CC119" s="163" t="s">
        <v>32</v>
      </c>
      <c r="CD119" s="164" t="s">
        <v>32</v>
      </c>
      <c r="CE119" s="163" t="s">
        <v>32</v>
      </c>
      <c r="CF119" s="164" t="s">
        <v>32</v>
      </c>
      <c r="CG119" s="163" t="s">
        <v>32</v>
      </c>
      <c r="CH119" s="164" t="s">
        <v>32</v>
      </c>
      <c r="CI119" s="163" t="s">
        <v>32</v>
      </c>
      <c r="CJ119" s="164" t="s">
        <v>32</v>
      </c>
      <c r="CK119" s="163" t="s">
        <v>32</v>
      </c>
      <c r="CL119" s="164" t="s">
        <v>32</v>
      </c>
      <c r="CM119" s="163" t="s">
        <v>32</v>
      </c>
      <c r="CN119" s="164" t="s">
        <v>32</v>
      </c>
      <c r="CO119" s="163" t="s">
        <v>32</v>
      </c>
      <c r="CP119" s="164" t="s">
        <v>32</v>
      </c>
      <c r="CQ119" s="163" t="s">
        <v>32</v>
      </c>
      <c r="CR119" s="164" t="s">
        <v>32</v>
      </c>
      <c r="CS119" s="29">
        <f t="shared" si="414"/>
        <v>7</v>
      </c>
      <c r="CT119" s="159" t="s">
        <v>285</v>
      </c>
      <c r="CU119" s="85" t="str">
        <f t="shared" si="415"/>
        <v>*</v>
      </c>
      <c r="CV119" s="86" t="str">
        <f t="shared" si="416"/>
        <v>*</v>
      </c>
      <c r="CW119" s="85" t="str">
        <f t="shared" si="429"/>
        <v>*</v>
      </c>
      <c r="CX119" s="86" t="str">
        <f t="shared" si="430"/>
        <v>*</v>
      </c>
      <c r="CY119" s="85" t="str">
        <f t="shared" si="417"/>
        <v>*</v>
      </c>
      <c r="CZ119" s="86" t="str">
        <f t="shared" si="418"/>
        <v>*</v>
      </c>
      <c r="DA119" s="85" t="str">
        <f t="shared" si="431"/>
        <v>*</v>
      </c>
      <c r="DB119" s="86" t="str">
        <f t="shared" si="432"/>
        <v>*</v>
      </c>
      <c r="DC119" s="85" t="str">
        <f t="shared" si="433"/>
        <v>*</v>
      </c>
      <c r="DD119" s="86" t="str">
        <f t="shared" si="434"/>
        <v>*</v>
      </c>
      <c r="DE119" s="85" t="str">
        <f t="shared" si="435"/>
        <v>*</v>
      </c>
      <c r="DF119" s="86" t="str">
        <f t="shared" si="436"/>
        <v>*</v>
      </c>
      <c r="DG119" s="85" t="str">
        <f t="shared" si="437"/>
        <v>*</v>
      </c>
      <c r="DH119" s="86" t="str">
        <f t="shared" si="438"/>
        <v>*</v>
      </c>
      <c r="DI119" s="85" t="str">
        <f t="shared" si="439"/>
        <v>*</v>
      </c>
      <c r="DJ119" s="86" t="str">
        <f t="shared" si="440"/>
        <v>*</v>
      </c>
      <c r="DK119" s="217" t="str">
        <f t="shared" si="441"/>
        <v>*</v>
      </c>
      <c r="DL119" s="218" t="str">
        <f t="shared" si="442"/>
        <v>*</v>
      </c>
      <c r="DM119" s="217" t="str">
        <f t="shared" si="443"/>
        <v>*</v>
      </c>
      <c r="DN119" s="218" t="str">
        <f t="shared" si="444"/>
        <v>*</v>
      </c>
      <c r="DO119" s="217" t="str">
        <f t="shared" si="445"/>
        <v>*</v>
      </c>
      <c r="DP119" s="218" t="str">
        <f t="shared" si="446"/>
        <v>*</v>
      </c>
      <c r="DQ119" s="217" t="str">
        <f t="shared" si="447"/>
        <v>*</v>
      </c>
      <c r="DR119" s="218" t="str">
        <f t="shared" si="448"/>
        <v>*</v>
      </c>
      <c r="DS119" s="217" t="str">
        <f t="shared" si="449"/>
        <v>*</v>
      </c>
      <c r="DT119" s="218" t="str">
        <f t="shared" si="450"/>
        <v>*</v>
      </c>
      <c r="DU119" s="217" t="str">
        <f t="shared" si="451"/>
        <v>*</v>
      </c>
      <c r="DV119" s="218" t="str">
        <f t="shared" si="452"/>
        <v>*</v>
      </c>
      <c r="DW119" s="217" t="str">
        <f t="shared" si="453"/>
        <v>*</v>
      </c>
      <c r="DX119" s="218" t="str">
        <f t="shared" si="454"/>
        <v>*</v>
      </c>
      <c r="DY119" s="217" t="str">
        <f t="shared" si="455"/>
        <v>*</v>
      </c>
      <c r="DZ119" s="218" t="str">
        <f t="shared" si="456"/>
        <v>*</v>
      </c>
      <c r="EA119" s="213" t="str">
        <f t="shared" si="457"/>
        <v>*</v>
      </c>
      <c r="EB119" s="214" t="str">
        <f t="shared" si="458"/>
        <v>*</v>
      </c>
      <c r="EC119" s="213" t="str">
        <f t="shared" si="419"/>
        <v>*</v>
      </c>
      <c r="ED119" s="214" t="str">
        <f t="shared" si="420"/>
        <v>*</v>
      </c>
      <c r="EE119" s="213" t="str">
        <f t="shared" si="459"/>
        <v>*</v>
      </c>
      <c r="EF119" s="214" t="str">
        <f t="shared" si="460"/>
        <v>*</v>
      </c>
      <c r="EG119" s="219">
        <f t="shared" si="421"/>
        <v>7</v>
      </c>
      <c r="EH119" s="220" t="str">
        <f t="shared" si="470"/>
        <v>شنبه</v>
      </c>
      <c r="EI119" s="108"/>
      <c r="EJ119" s="108"/>
      <c r="EK119" s="108"/>
      <c r="EL119" s="108"/>
      <c r="EM119" s="108"/>
      <c r="EN119" s="108"/>
      <c r="EO119" s="108"/>
      <c r="EP119" s="108"/>
      <c r="EQ119" s="108"/>
      <c r="ER119" s="108"/>
      <c r="ES119" s="108"/>
      <c r="ET119" s="108"/>
      <c r="EU119" s="108"/>
      <c r="EV119" s="108"/>
      <c r="EW119" s="108"/>
      <c r="EX119" s="108"/>
      <c r="EY119" s="108"/>
      <c r="EZ119" s="108"/>
      <c r="FA119" s="108"/>
      <c r="FB119" s="108"/>
      <c r="FC119" s="108"/>
      <c r="FD119" s="108"/>
      <c r="FE119" s="108"/>
      <c r="FF119" s="108"/>
      <c r="FG119" s="108"/>
      <c r="FH119" s="108"/>
      <c r="FI119" s="108"/>
      <c r="FJ119" s="108"/>
      <c r="FK119" s="108"/>
      <c r="FL119" s="108"/>
      <c r="FM119" s="108"/>
      <c r="FN119" s="108"/>
      <c r="FO119" s="108"/>
      <c r="FP119" s="108"/>
      <c r="FQ119" s="108"/>
      <c r="FR119" s="108"/>
      <c r="FS119" s="108"/>
      <c r="FT119" s="108"/>
      <c r="FU119" s="108"/>
      <c r="FV119" s="108"/>
      <c r="FW119" s="108"/>
      <c r="FX119" s="108"/>
      <c r="FY119" s="108"/>
      <c r="FZ119" s="108"/>
      <c r="GA119" s="108"/>
      <c r="GB119" s="108"/>
      <c r="GC119" s="108"/>
      <c r="GD119" s="108"/>
      <c r="GE119" s="108"/>
      <c r="GF119" s="108"/>
      <c r="GG119" s="108"/>
      <c r="GH119" s="108"/>
      <c r="GI119" s="108"/>
      <c r="GJ119" s="108"/>
      <c r="GK119" s="108"/>
      <c r="GL119" s="108"/>
      <c r="GM119" s="108"/>
      <c r="GN119" s="108"/>
      <c r="GO119" s="108"/>
      <c r="GP119" s="108"/>
      <c r="GQ119" s="108"/>
      <c r="GR119" s="108"/>
      <c r="GS119" s="108"/>
      <c r="GT119" s="108"/>
      <c r="GU119" s="108"/>
      <c r="GV119" s="108"/>
      <c r="GW119" s="108"/>
      <c r="GX119" s="108"/>
      <c r="GY119" s="108"/>
      <c r="GZ119" s="108"/>
      <c r="HA119" s="108"/>
      <c r="HB119" s="108"/>
      <c r="HC119" s="108"/>
      <c r="HD119" s="108"/>
      <c r="HE119" s="108"/>
      <c r="HF119" s="108"/>
      <c r="HG119" s="108"/>
      <c r="HH119" s="108"/>
      <c r="HI119" s="108"/>
      <c r="HJ119" s="108"/>
      <c r="HK119" s="108"/>
      <c r="HL119" s="108"/>
      <c r="HM119" s="108"/>
      <c r="HN119" s="108"/>
      <c r="HO119" s="108"/>
      <c r="HP119" s="108"/>
      <c r="HQ119" s="108"/>
      <c r="HR119" s="108"/>
      <c r="HS119" s="108"/>
      <c r="HT119" s="108"/>
      <c r="HU119" s="108"/>
      <c r="HV119" s="108"/>
      <c r="HW119" s="108"/>
      <c r="HX119" s="108"/>
      <c r="HY119" s="108"/>
      <c r="HZ119" s="108"/>
      <c r="IA119" s="108"/>
      <c r="IB119" s="108"/>
      <c r="IC119" s="108"/>
      <c r="ID119" s="108"/>
      <c r="IE119" s="108"/>
      <c r="IF119" s="108"/>
      <c r="IG119" s="108"/>
      <c r="IH119" s="108"/>
      <c r="II119" s="108"/>
      <c r="IJ119" s="108"/>
      <c r="IK119" s="108"/>
      <c r="IL119" s="108"/>
      <c r="IM119" s="108"/>
      <c r="IN119" s="108"/>
      <c r="IO119" s="108"/>
      <c r="IP119" s="108"/>
      <c r="IQ119" s="108"/>
      <c r="IR119" s="108"/>
      <c r="IS119" s="108"/>
      <c r="IT119" s="108"/>
      <c r="IU119" s="108"/>
      <c r="IV119" s="108"/>
      <c r="IW119" s="108"/>
      <c r="IX119" s="108"/>
      <c r="IY119" s="108"/>
      <c r="IZ119" s="108"/>
      <c r="JA119" s="108"/>
      <c r="JB119" s="108"/>
      <c r="JC119" s="108"/>
      <c r="JD119" s="108"/>
      <c r="JE119" s="108"/>
      <c r="JF119" s="108"/>
      <c r="JG119" s="108"/>
      <c r="JH119" s="108"/>
      <c r="JI119" s="108"/>
      <c r="JJ119" s="108"/>
      <c r="JK119" s="108"/>
      <c r="JL119" s="108"/>
      <c r="JM119" s="108"/>
      <c r="JN119" s="108"/>
      <c r="JO119" s="108"/>
      <c r="JP119" s="108"/>
      <c r="JQ119" s="108"/>
      <c r="JR119" s="108"/>
      <c r="JS119" s="108"/>
      <c r="JT119" s="108"/>
      <c r="JU119" s="108"/>
      <c r="JV119" s="108"/>
      <c r="JW119" s="108"/>
      <c r="JX119" s="108"/>
      <c r="JY119" s="108"/>
      <c r="JZ119" s="108"/>
      <c r="KA119" s="108"/>
      <c r="KB119" s="108"/>
      <c r="KC119" s="108"/>
      <c r="KD119" s="108"/>
      <c r="KE119" s="108"/>
      <c r="KF119" s="108"/>
      <c r="KG119" s="108"/>
      <c r="KH119" s="108"/>
      <c r="KI119" s="108"/>
      <c r="KJ119" s="108"/>
      <c r="KK119" s="108"/>
      <c r="KL119" s="108"/>
      <c r="KM119" s="108"/>
      <c r="KN119" s="108"/>
      <c r="KO119" s="108"/>
      <c r="KP119" s="108"/>
      <c r="KQ119" s="108"/>
      <c r="KR119" s="108"/>
      <c r="KS119" s="108"/>
      <c r="KT119" s="108"/>
      <c r="KU119" s="108"/>
      <c r="KV119" s="108"/>
      <c r="KW119" s="108"/>
      <c r="KX119" s="108"/>
      <c r="KY119" s="108"/>
      <c r="KZ119" s="108"/>
      <c r="LA119" s="108"/>
      <c r="LB119" s="108"/>
      <c r="LC119" s="108"/>
      <c r="LD119" s="108"/>
      <c r="LE119" s="108"/>
      <c r="LF119" s="108"/>
      <c r="LG119" s="108"/>
      <c r="LH119" s="108"/>
      <c r="LI119" s="108"/>
      <c r="LJ119" s="108"/>
      <c r="LK119" s="108"/>
      <c r="LL119" s="108"/>
      <c r="LM119" s="108"/>
      <c r="LN119" s="108"/>
      <c r="LO119" s="108"/>
      <c r="LP119" s="108"/>
      <c r="LQ119" s="108"/>
      <c r="LR119" s="108"/>
      <c r="LS119" s="108"/>
      <c r="LT119" s="108"/>
      <c r="LU119" s="108"/>
      <c r="LV119" s="108"/>
      <c r="LW119" s="108"/>
      <c r="LX119" s="108"/>
      <c r="LY119" s="108"/>
      <c r="LZ119" s="108"/>
      <c r="MA119" s="108"/>
      <c r="MB119" s="108"/>
      <c r="MC119" s="108"/>
      <c r="MD119" s="108"/>
      <c r="ME119" s="108"/>
      <c r="MF119" s="108"/>
      <c r="MG119" s="108"/>
      <c r="MH119" s="108"/>
      <c r="MI119" s="108"/>
      <c r="MJ119" s="108"/>
      <c r="MK119" s="108"/>
      <c r="ML119" s="108"/>
      <c r="MM119" s="108"/>
      <c r="MN119" s="108"/>
      <c r="MO119" s="108"/>
      <c r="MP119" s="108"/>
      <c r="MQ119" s="108"/>
      <c r="MR119" s="108"/>
      <c r="MS119" s="108"/>
      <c r="MT119" s="108"/>
      <c r="MU119" s="108"/>
      <c r="MV119" s="108"/>
      <c r="MW119" s="108"/>
      <c r="MX119" s="108"/>
      <c r="MY119" s="108"/>
      <c r="MZ119" s="108"/>
      <c r="NA119" s="108"/>
      <c r="NB119" s="108"/>
      <c r="NC119" s="108"/>
      <c r="ND119" s="108"/>
      <c r="NE119" s="108"/>
      <c r="NF119" s="108"/>
      <c r="NG119" s="108"/>
      <c r="NH119" s="108"/>
      <c r="NI119" s="108"/>
      <c r="NJ119" s="108"/>
      <c r="NK119" s="108"/>
      <c r="NL119" s="108"/>
      <c r="NM119" s="108"/>
      <c r="NN119" s="108"/>
      <c r="NO119" s="108"/>
      <c r="NP119" s="108"/>
      <c r="NQ119" s="108"/>
      <c r="NR119" s="108"/>
      <c r="NS119" s="108"/>
      <c r="NT119" s="108"/>
      <c r="NU119" s="108"/>
      <c r="NV119" s="108"/>
      <c r="NW119" s="108"/>
      <c r="NX119" s="108"/>
      <c r="NY119" s="108"/>
      <c r="NZ119" s="108"/>
      <c r="OA119" s="108"/>
      <c r="OB119" s="108"/>
      <c r="OC119" s="108"/>
      <c r="OD119" s="108"/>
      <c r="OE119" s="108"/>
      <c r="OF119" s="108"/>
      <c r="OG119" s="108"/>
      <c r="OH119" s="108"/>
      <c r="OI119" s="108"/>
      <c r="OJ119" s="108"/>
      <c r="OK119" s="108"/>
      <c r="OL119" s="108"/>
      <c r="OM119" s="108"/>
      <c r="ON119" s="108"/>
      <c r="OO119" s="108"/>
      <c r="OP119" s="108"/>
      <c r="OQ119" s="108"/>
      <c r="OR119" s="108"/>
      <c r="OS119" s="108"/>
      <c r="OT119" s="108"/>
      <c r="OU119" s="108"/>
      <c r="OV119" s="108"/>
      <c r="OW119" s="108"/>
      <c r="OX119" s="108"/>
      <c r="OY119" s="108"/>
      <c r="OZ119" s="108"/>
      <c r="PA119" s="108"/>
      <c r="PB119" s="108"/>
      <c r="PC119" s="108"/>
      <c r="PD119" s="108"/>
      <c r="PE119" s="108"/>
      <c r="PF119" s="108"/>
      <c r="PG119" s="108"/>
      <c r="PH119" s="108"/>
      <c r="PI119" s="108"/>
      <c r="PJ119" s="108"/>
      <c r="PK119" s="108"/>
      <c r="PL119" s="108"/>
      <c r="PM119" s="108"/>
      <c r="PN119" s="108"/>
      <c r="PO119" s="108"/>
      <c r="PP119" s="108"/>
      <c r="PQ119" s="108"/>
      <c r="PR119" s="337">
        <f t="shared" si="422"/>
        <v>0</v>
      </c>
      <c r="PS119" s="30">
        <f t="shared" si="423"/>
        <v>0</v>
      </c>
      <c r="PT119" s="34" t="s">
        <v>33</v>
      </c>
      <c r="PU119" s="748" t="str">
        <f t="shared" si="461"/>
        <v>******</v>
      </c>
      <c r="PV119" s="749"/>
      <c r="PW119" s="748" t="str">
        <f t="shared" si="462"/>
        <v>******</v>
      </c>
      <c r="PX119" s="749"/>
      <c r="PY119" s="108"/>
      <c r="PZ119" s="108"/>
      <c r="QA119" s="108"/>
      <c r="QB119" s="108"/>
      <c r="QC119" s="108"/>
      <c r="QD119" s="108"/>
      <c r="QE119" s="108"/>
      <c r="QF119" s="108"/>
      <c r="QG119" s="108"/>
      <c r="QH119" s="108"/>
      <c r="QI119" s="108"/>
      <c r="QJ119" s="108"/>
      <c r="QK119" s="108"/>
      <c r="QL119" s="108"/>
      <c r="QM119" s="108"/>
      <c r="QN119" s="108"/>
      <c r="QO119" s="108"/>
      <c r="QP119" s="108"/>
      <c r="QQ119" s="108"/>
      <c r="QR119" s="108"/>
      <c r="QS119" s="108"/>
      <c r="QT119" s="108"/>
      <c r="QU119" s="108"/>
      <c r="QV119" s="108"/>
      <c r="QW119" s="108"/>
      <c r="QX119" s="108"/>
      <c r="QY119" s="108"/>
      <c r="QZ119" s="108"/>
      <c r="RA119" s="108"/>
      <c r="RB119" s="108"/>
      <c r="RC119" s="108"/>
      <c r="RD119" s="337">
        <f t="shared" si="424"/>
        <v>7</v>
      </c>
      <c r="RE119" s="30" t="str">
        <f t="shared" si="471"/>
        <v>شنبه</v>
      </c>
      <c r="RF119" s="34" t="s">
        <v>33</v>
      </c>
      <c r="RG119" s="748" t="str">
        <f t="shared" si="463"/>
        <v>*******************</v>
      </c>
      <c r="RH119" s="749"/>
      <c r="RI119" s="748" t="str">
        <f t="shared" si="464"/>
        <v>*******************</v>
      </c>
      <c r="RJ119" s="749"/>
      <c r="RK119" s="29">
        <f t="shared" si="425"/>
        <v>7</v>
      </c>
      <c r="RL119" s="30" t="str">
        <f t="shared" si="472"/>
        <v>شنبه</v>
      </c>
      <c r="RM119" s="34" t="s">
        <v>33</v>
      </c>
      <c r="RN119" s="109"/>
      <c r="RO119" s="750" t="str">
        <f t="shared" si="465"/>
        <v>*****</v>
      </c>
      <c r="RP119" s="751"/>
      <c r="RQ119" s="109"/>
      <c r="RR119" s="109" t="str">
        <f t="shared" si="466"/>
        <v>*****</v>
      </c>
      <c r="RS119" s="750"/>
      <c r="RT119" s="751"/>
      <c r="RU119" s="29">
        <f t="shared" si="426"/>
        <v>7</v>
      </c>
      <c r="RV119" s="30" t="str">
        <f t="shared" si="473"/>
        <v>شنبه</v>
      </c>
      <c r="RW119" s="750" t="str">
        <f t="shared" si="467"/>
        <v>****</v>
      </c>
      <c r="RX119" s="751"/>
      <c r="RY119" s="750" t="str">
        <f t="shared" si="468"/>
        <v>***</v>
      </c>
      <c r="RZ119" s="751"/>
      <c r="SA119" s="29">
        <f t="shared" si="427"/>
        <v>7</v>
      </c>
      <c r="SB119" s="30" t="str">
        <f t="shared" si="474"/>
        <v>شنبه</v>
      </c>
      <c r="SC119" s="754" t="str">
        <f t="shared" si="469"/>
        <v>****</v>
      </c>
      <c r="SD119" s="755"/>
      <c r="SE119" s="29">
        <f t="shared" si="428"/>
        <v>7</v>
      </c>
      <c r="SF119" s="30" t="str">
        <f t="shared" si="475"/>
        <v>شنبه</v>
      </c>
      <c r="SG119" s="750" t="str">
        <f t="shared" si="476"/>
        <v>***</v>
      </c>
      <c r="SH119" s="751"/>
      <c r="SI119" s="752" t="str">
        <f t="shared" si="477"/>
        <v>***</v>
      </c>
      <c r="SJ119" s="75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</row>
    <row r="120" spans="1:638" s="2" customFormat="1" ht="69" customHeight="1" thickTop="1" thickBot="1">
      <c r="A120" s="358" t="s">
        <v>290</v>
      </c>
      <c r="B120" s="359" t="s">
        <v>305</v>
      </c>
      <c r="C120" s="360"/>
      <c r="D120" s="361"/>
      <c r="E120" s="309"/>
      <c r="F120" s="323" t="s">
        <v>106</v>
      </c>
      <c r="G120" s="324" t="s">
        <v>27</v>
      </c>
      <c r="H120" s="560" t="s">
        <v>202</v>
      </c>
      <c r="I120" s="561"/>
      <c r="J120" s="279" t="s">
        <v>354</v>
      </c>
      <c r="K120" s="568" t="s">
        <v>225</v>
      </c>
      <c r="L120" s="569"/>
      <c r="M120" s="275"/>
      <c r="N120" s="362" t="s">
        <v>198</v>
      </c>
      <c r="O120" s="275"/>
      <c r="P120" s="271"/>
      <c r="Q120" s="275"/>
      <c r="R120" s="271"/>
      <c r="S120" s="363" t="s">
        <v>193</v>
      </c>
      <c r="T120" s="268" t="s">
        <v>180</v>
      </c>
      <c r="U120" s="269" t="s">
        <v>160</v>
      </c>
      <c r="V120" s="270" t="s">
        <v>359</v>
      </c>
      <c r="W120" s="269" t="s">
        <v>355</v>
      </c>
      <c r="X120" s="265"/>
      <c r="Y120" s="424"/>
      <c r="Z120" s="264"/>
      <c r="AA120" s="265"/>
      <c r="AB120" s="266"/>
      <c r="AC120" s="333" t="s">
        <v>213</v>
      </c>
      <c r="AD120" s="635" t="str">
        <f>RG18</f>
        <v>******************داداشي-*************</v>
      </c>
      <c r="AE120" s="636"/>
      <c r="AF120" s="636"/>
      <c r="AG120" s="636"/>
      <c r="AH120" s="636"/>
      <c r="AI120" s="636"/>
      <c r="AJ120" s="636"/>
      <c r="AK120" s="636"/>
      <c r="AL120" s="636"/>
      <c r="AM120" s="636"/>
      <c r="AN120" s="636"/>
      <c r="AO120" s="636"/>
      <c r="AP120" s="636"/>
      <c r="AQ120" s="636"/>
      <c r="AR120" s="637"/>
      <c r="AS120" s="614" t="s">
        <v>222</v>
      </c>
      <c r="AT120" s="615"/>
      <c r="AU120" s="615"/>
      <c r="AV120" s="615"/>
      <c r="AW120" s="615"/>
      <c r="AX120" s="616"/>
      <c r="AY120" s="1"/>
      <c r="AZ120" s="1"/>
      <c r="BA120" s="1"/>
      <c r="BB120" s="7"/>
      <c r="BC120" s="7"/>
      <c r="BD120" s="7"/>
      <c r="BE120" s="29">
        <f t="shared" si="413"/>
        <v>8</v>
      </c>
      <c r="BF120" s="159" t="s">
        <v>40</v>
      </c>
      <c r="BG120" s="163" t="s">
        <v>32</v>
      </c>
      <c r="BH120" s="164" t="s">
        <v>32</v>
      </c>
      <c r="BI120" s="163" t="s">
        <v>32</v>
      </c>
      <c r="BJ120" s="164" t="s">
        <v>32</v>
      </c>
      <c r="BK120" s="163" t="s">
        <v>32</v>
      </c>
      <c r="BL120" s="164" t="s">
        <v>32</v>
      </c>
      <c r="BM120" s="163" t="s">
        <v>32</v>
      </c>
      <c r="BN120" s="164" t="s">
        <v>32</v>
      </c>
      <c r="BO120" s="163" t="s">
        <v>32</v>
      </c>
      <c r="BP120" s="164" t="s">
        <v>32</v>
      </c>
      <c r="BQ120" s="163" t="s">
        <v>32</v>
      </c>
      <c r="BR120" s="164" t="s">
        <v>32</v>
      </c>
      <c r="BS120" s="163" t="s">
        <v>32</v>
      </c>
      <c r="BT120" s="164" t="s">
        <v>32</v>
      </c>
      <c r="BU120" s="163" t="s">
        <v>32</v>
      </c>
      <c r="BV120" s="164" t="s">
        <v>32</v>
      </c>
      <c r="BW120" s="163" t="s">
        <v>32</v>
      </c>
      <c r="BX120" s="164" t="s">
        <v>32</v>
      </c>
      <c r="BY120" s="163" t="s">
        <v>32</v>
      </c>
      <c r="BZ120" s="164" t="s">
        <v>32</v>
      </c>
      <c r="CA120" s="163" t="s">
        <v>32</v>
      </c>
      <c r="CB120" s="164" t="s">
        <v>32</v>
      </c>
      <c r="CC120" s="163" t="s">
        <v>32</v>
      </c>
      <c r="CD120" s="164" t="s">
        <v>32</v>
      </c>
      <c r="CE120" s="163" t="s">
        <v>32</v>
      </c>
      <c r="CF120" s="164" t="s">
        <v>32</v>
      </c>
      <c r="CG120" s="163" t="s">
        <v>32</v>
      </c>
      <c r="CH120" s="164" t="s">
        <v>32</v>
      </c>
      <c r="CI120" s="163" t="s">
        <v>32</v>
      </c>
      <c r="CJ120" s="164" t="s">
        <v>32</v>
      </c>
      <c r="CK120" s="163" t="s">
        <v>32</v>
      </c>
      <c r="CL120" s="164" t="s">
        <v>32</v>
      </c>
      <c r="CM120" s="163" t="s">
        <v>32</v>
      </c>
      <c r="CN120" s="164" t="s">
        <v>32</v>
      </c>
      <c r="CO120" s="163" t="s">
        <v>32</v>
      </c>
      <c r="CP120" s="164" t="s">
        <v>32</v>
      </c>
      <c r="CQ120" s="163" t="s">
        <v>32</v>
      </c>
      <c r="CR120" s="164" t="s">
        <v>32</v>
      </c>
      <c r="CS120" s="29">
        <f t="shared" si="414"/>
        <v>8</v>
      </c>
      <c r="CT120" s="159" t="s">
        <v>40</v>
      </c>
      <c r="CU120" s="85" t="str">
        <f t="shared" si="415"/>
        <v>*</v>
      </c>
      <c r="CV120" s="86" t="str">
        <f t="shared" si="416"/>
        <v>*</v>
      </c>
      <c r="CW120" s="85" t="str">
        <f t="shared" si="429"/>
        <v>*</v>
      </c>
      <c r="CX120" s="86" t="str">
        <f t="shared" si="430"/>
        <v>*</v>
      </c>
      <c r="CY120" s="85" t="str">
        <f t="shared" si="417"/>
        <v>*</v>
      </c>
      <c r="CZ120" s="86" t="str">
        <f t="shared" si="418"/>
        <v>*</v>
      </c>
      <c r="DA120" s="85" t="str">
        <f t="shared" si="431"/>
        <v>*</v>
      </c>
      <c r="DB120" s="86" t="str">
        <f t="shared" si="432"/>
        <v>*</v>
      </c>
      <c r="DC120" s="85" t="str">
        <f t="shared" si="433"/>
        <v>*</v>
      </c>
      <c r="DD120" s="86" t="str">
        <f t="shared" si="434"/>
        <v>*</v>
      </c>
      <c r="DE120" s="85" t="str">
        <f t="shared" si="435"/>
        <v>*</v>
      </c>
      <c r="DF120" s="86" t="str">
        <f t="shared" si="436"/>
        <v>*</v>
      </c>
      <c r="DG120" s="85" t="str">
        <f t="shared" si="437"/>
        <v>*</v>
      </c>
      <c r="DH120" s="86" t="str">
        <f t="shared" si="438"/>
        <v>*</v>
      </c>
      <c r="DI120" s="85" t="str">
        <f t="shared" si="439"/>
        <v>*</v>
      </c>
      <c r="DJ120" s="86" t="str">
        <f t="shared" si="440"/>
        <v>*</v>
      </c>
      <c r="DK120" s="217" t="str">
        <f t="shared" si="441"/>
        <v>*</v>
      </c>
      <c r="DL120" s="218" t="str">
        <f t="shared" si="442"/>
        <v>*</v>
      </c>
      <c r="DM120" s="217" t="str">
        <f t="shared" si="443"/>
        <v>*</v>
      </c>
      <c r="DN120" s="218" t="str">
        <f t="shared" si="444"/>
        <v>*</v>
      </c>
      <c r="DO120" s="217" t="str">
        <f t="shared" si="445"/>
        <v>*</v>
      </c>
      <c r="DP120" s="218" t="str">
        <f t="shared" si="446"/>
        <v>*</v>
      </c>
      <c r="DQ120" s="217" t="str">
        <f t="shared" si="447"/>
        <v>*</v>
      </c>
      <c r="DR120" s="218" t="str">
        <f t="shared" si="448"/>
        <v>*</v>
      </c>
      <c r="DS120" s="217" t="str">
        <f t="shared" si="449"/>
        <v>*</v>
      </c>
      <c r="DT120" s="218" t="str">
        <f t="shared" si="450"/>
        <v>*</v>
      </c>
      <c r="DU120" s="217" t="str">
        <f t="shared" si="451"/>
        <v>*</v>
      </c>
      <c r="DV120" s="218" t="str">
        <f t="shared" si="452"/>
        <v>*</v>
      </c>
      <c r="DW120" s="217" t="str">
        <f t="shared" si="453"/>
        <v>*</v>
      </c>
      <c r="DX120" s="218" t="str">
        <f t="shared" si="454"/>
        <v>*</v>
      </c>
      <c r="DY120" s="217" t="str">
        <f t="shared" si="455"/>
        <v>*</v>
      </c>
      <c r="DZ120" s="218" t="str">
        <f t="shared" si="456"/>
        <v>*</v>
      </c>
      <c r="EA120" s="213" t="str">
        <f t="shared" si="457"/>
        <v>*</v>
      </c>
      <c r="EB120" s="214" t="str">
        <f t="shared" si="458"/>
        <v>*</v>
      </c>
      <c r="EC120" s="213" t="str">
        <f t="shared" si="419"/>
        <v>*</v>
      </c>
      <c r="ED120" s="214" t="str">
        <f t="shared" si="420"/>
        <v>*</v>
      </c>
      <c r="EE120" s="213" t="str">
        <f t="shared" si="459"/>
        <v>*</v>
      </c>
      <c r="EF120" s="214" t="str">
        <f t="shared" si="460"/>
        <v>*</v>
      </c>
      <c r="EG120" s="219">
        <f t="shared" si="421"/>
        <v>8</v>
      </c>
      <c r="EH120" s="220" t="str">
        <f t="shared" si="470"/>
        <v>یکشنبه</v>
      </c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08"/>
      <c r="GH120" s="108"/>
      <c r="GI120" s="108"/>
      <c r="GJ120" s="108"/>
      <c r="GK120" s="108"/>
      <c r="GL120" s="108"/>
      <c r="GM120" s="108"/>
      <c r="GN120" s="108"/>
      <c r="GO120" s="108"/>
      <c r="GP120" s="108"/>
      <c r="GQ120" s="108"/>
      <c r="GR120" s="108"/>
      <c r="GS120" s="108"/>
      <c r="GT120" s="108"/>
      <c r="GU120" s="108"/>
      <c r="GV120" s="108"/>
      <c r="GW120" s="108"/>
      <c r="GX120" s="108"/>
      <c r="GY120" s="108"/>
      <c r="GZ120" s="108"/>
      <c r="HA120" s="108"/>
      <c r="HB120" s="108"/>
      <c r="HC120" s="108"/>
      <c r="HD120" s="108"/>
      <c r="HE120" s="108"/>
      <c r="HF120" s="108"/>
      <c r="HG120" s="108"/>
      <c r="HH120" s="108"/>
      <c r="HI120" s="108"/>
      <c r="HJ120" s="108"/>
      <c r="HK120" s="108"/>
      <c r="HL120" s="108"/>
      <c r="HM120" s="108"/>
      <c r="HN120" s="108"/>
      <c r="HO120" s="108"/>
      <c r="HP120" s="108"/>
      <c r="HQ120" s="108"/>
      <c r="HR120" s="108"/>
      <c r="HS120" s="108"/>
      <c r="HT120" s="108"/>
      <c r="HU120" s="108"/>
      <c r="HV120" s="108"/>
      <c r="HW120" s="108"/>
      <c r="HX120" s="108"/>
      <c r="HY120" s="108"/>
      <c r="HZ120" s="108"/>
      <c r="IA120" s="108"/>
      <c r="IB120" s="108"/>
      <c r="IC120" s="108"/>
      <c r="ID120" s="108"/>
      <c r="IE120" s="108"/>
      <c r="IF120" s="108"/>
      <c r="IG120" s="108"/>
      <c r="IH120" s="108"/>
      <c r="II120" s="108"/>
      <c r="IJ120" s="108"/>
      <c r="IK120" s="108"/>
      <c r="IL120" s="108"/>
      <c r="IM120" s="108"/>
      <c r="IN120" s="108"/>
      <c r="IO120" s="108"/>
      <c r="IP120" s="108"/>
      <c r="IQ120" s="108"/>
      <c r="IR120" s="108"/>
      <c r="IS120" s="108"/>
      <c r="IT120" s="108"/>
      <c r="IU120" s="108"/>
      <c r="IV120" s="108"/>
      <c r="IW120" s="108"/>
      <c r="IX120" s="108"/>
      <c r="IY120" s="108"/>
      <c r="IZ120" s="108"/>
      <c r="JA120" s="108"/>
      <c r="JB120" s="108"/>
      <c r="JC120" s="108"/>
      <c r="JD120" s="108"/>
      <c r="JE120" s="108"/>
      <c r="JF120" s="108"/>
      <c r="JG120" s="108"/>
      <c r="JH120" s="108"/>
      <c r="JI120" s="108"/>
      <c r="JJ120" s="108"/>
      <c r="JK120" s="108"/>
      <c r="JL120" s="108"/>
      <c r="JM120" s="108"/>
      <c r="JN120" s="108"/>
      <c r="JO120" s="108"/>
      <c r="JP120" s="108"/>
      <c r="JQ120" s="108"/>
      <c r="JR120" s="108"/>
      <c r="JS120" s="108"/>
      <c r="JT120" s="108"/>
      <c r="JU120" s="108"/>
      <c r="JV120" s="108"/>
      <c r="JW120" s="108"/>
      <c r="JX120" s="108"/>
      <c r="JY120" s="108"/>
      <c r="JZ120" s="108"/>
      <c r="KA120" s="108"/>
      <c r="KB120" s="108"/>
      <c r="KC120" s="108"/>
      <c r="KD120" s="108"/>
      <c r="KE120" s="108"/>
      <c r="KF120" s="108"/>
      <c r="KG120" s="108"/>
      <c r="KH120" s="108"/>
      <c r="KI120" s="108"/>
      <c r="KJ120" s="108"/>
      <c r="KK120" s="108"/>
      <c r="KL120" s="108"/>
      <c r="KM120" s="108"/>
      <c r="KN120" s="108"/>
      <c r="KO120" s="108"/>
      <c r="KP120" s="108"/>
      <c r="KQ120" s="108"/>
      <c r="KR120" s="108"/>
      <c r="KS120" s="108"/>
      <c r="KT120" s="108"/>
      <c r="KU120" s="108"/>
      <c r="KV120" s="108"/>
      <c r="KW120" s="108"/>
      <c r="KX120" s="108"/>
      <c r="KY120" s="108"/>
      <c r="KZ120" s="108"/>
      <c r="LA120" s="108"/>
      <c r="LB120" s="108"/>
      <c r="LC120" s="108"/>
      <c r="LD120" s="108"/>
      <c r="LE120" s="108"/>
      <c r="LF120" s="108"/>
      <c r="LG120" s="108"/>
      <c r="LH120" s="108"/>
      <c r="LI120" s="108"/>
      <c r="LJ120" s="108"/>
      <c r="LK120" s="108"/>
      <c r="LL120" s="108"/>
      <c r="LM120" s="108"/>
      <c r="LN120" s="108"/>
      <c r="LO120" s="108"/>
      <c r="LP120" s="108"/>
      <c r="LQ120" s="108"/>
      <c r="LR120" s="108"/>
      <c r="LS120" s="108"/>
      <c r="LT120" s="108"/>
      <c r="LU120" s="108"/>
      <c r="LV120" s="108"/>
      <c r="LW120" s="108"/>
      <c r="LX120" s="108"/>
      <c r="LY120" s="108"/>
      <c r="LZ120" s="108"/>
      <c r="MA120" s="108"/>
      <c r="MB120" s="108"/>
      <c r="MC120" s="108"/>
      <c r="MD120" s="108"/>
      <c r="ME120" s="108"/>
      <c r="MF120" s="108"/>
      <c r="MG120" s="108"/>
      <c r="MH120" s="108"/>
      <c r="MI120" s="108"/>
      <c r="MJ120" s="108"/>
      <c r="MK120" s="108"/>
      <c r="ML120" s="108"/>
      <c r="MM120" s="108"/>
      <c r="MN120" s="108"/>
      <c r="MO120" s="108"/>
      <c r="MP120" s="108"/>
      <c r="MQ120" s="108"/>
      <c r="MR120" s="108"/>
      <c r="MS120" s="108"/>
      <c r="MT120" s="108"/>
      <c r="MU120" s="108"/>
      <c r="MV120" s="108"/>
      <c r="MW120" s="108"/>
      <c r="MX120" s="108"/>
      <c r="MY120" s="108"/>
      <c r="MZ120" s="108"/>
      <c r="NA120" s="108"/>
      <c r="NB120" s="108"/>
      <c r="NC120" s="108"/>
      <c r="ND120" s="108"/>
      <c r="NE120" s="108"/>
      <c r="NF120" s="108"/>
      <c r="NG120" s="108"/>
      <c r="NH120" s="108"/>
      <c r="NI120" s="108"/>
      <c r="NJ120" s="108"/>
      <c r="NK120" s="108"/>
      <c r="NL120" s="108"/>
      <c r="NM120" s="108"/>
      <c r="NN120" s="108"/>
      <c r="NO120" s="108"/>
      <c r="NP120" s="108"/>
      <c r="NQ120" s="108"/>
      <c r="NR120" s="108"/>
      <c r="NS120" s="108"/>
      <c r="NT120" s="108"/>
      <c r="NU120" s="108"/>
      <c r="NV120" s="108"/>
      <c r="NW120" s="108"/>
      <c r="NX120" s="108"/>
      <c r="NY120" s="108"/>
      <c r="NZ120" s="108"/>
      <c r="OA120" s="108"/>
      <c r="OB120" s="108"/>
      <c r="OC120" s="108"/>
      <c r="OD120" s="108"/>
      <c r="OE120" s="108"/>
      <c r="OF120" s="108"/>
      <c r="OG120" s="108"/>
      <c r="OH120" s="108"/>
      <c r="OI120" s="108"/>
      <c r="OJ120" s="108"/>
      <c r="OK120" s="108"/>
      <c r="OL120" s="108"/>
      <c r="OM120" s="108"/>
      <c r="ON120" s="108"/>
      <c r="OO120" s="108"/>
      <c r="OP120" s="108"/>
      <c r="OQ120" s="108"/>
      <c r="OR120" s="108"/>
      <c r="OS120" s="108"/>
      <c r="OT120" s="108"/>
      <c r="OU120" s="108"/>
      <c r="OV120" s="108"/>
      <c r="OW120" s="108"/>
      <c r="OX120" s="108"/>
      <c r="OY120" s="108"/>
      <c r="OZ120" s="108"/>
      <c r="PA120" s="108"/>
      <c r="PB120" s="108"/>
      <c r="PC120" s="108"/>
      <c r="PD120" s="108"/>
      <c r="PE120" s="108"/>
      <c r="PF120" s="108"/>
      <c r="PG120" s="108"/>
      <c r="PH120" s="108"/>
      <c r="PI120" s="108"/>
      <c r="PJ120" s="108"/>
      <c r="PK120" s="108"/>
      <c r="PL120" s="108"/>
      <c r="PM120" s="108"/>
      <c r="PN120" s="108"/>
      <c r="PO120" s="108"/>
      <c r="PP120" s="108"/>
      <c r="PQ120" s="108"/>
      <c r="PR120" s="337" t="str">
        <f t="shared" si="422"/>
        <v>طالبی</v>
      </c>
      <c r="PS120" s="30">
        <f t="shared" si="423"/>
        <v>0</v>
      </c>
      <c r="PT120" s="34" t="s">
        <v>33</v>
      </c>
      <c r="PU120" s="748" t="str">
        <f t="shared" si="461"/>
        <v>******</v>
      </c>
      <c r="PV120" s="749"/>
      <c r="PW120" s="748" t="str">
        <f t="shared" si="462"/>
        <v>******</v>
      </c>
      <c r="PX120" s="749"/>
      <c r="PY120" s="108"/>
      <c r="PZ120" s="108"/>
      <c r="QA120" s="108"/>
      <c r="QB120" s="108"/>
      <c r="QC120" s="108"/>
      <c r="QD120" s="108"/>
      <c r="QE120" s="108"/>
      <c r="QF120" s="108"/>
      <c r="QG120" s="108"/>
      <c r="QH120" s="108"/>
      <c r="QI120" s="108"/>
      <c r="QJ120" s="108"/>
      <c r="QK120" s="108"/>
      <c r="QL120" s="108"/>
      <c r="QM120" s="108"/>
      <c r="QN120" s="108"/>
      <c r="QO120" s="108"/>
      <c r="QP120" s="108"/>
      <c r="QQ120" s="108"/>
      <c r="QR120" s="108"/>
      <c r="QS120" s="108"/>
      <c r="QT120" s="108"/>
      <c r="QU120" s="108"/>
      <c r="QV120" s="108"/>
      <c r="QW120" s="108"/>
      <c r="QX120" s="108"/>
      <c r="QY120" s="108"/>
      <c r="QZ120" s="108"/>
      <c r="RA120" s="108"/>
      <c r="RB120" s="108"/>
      <c r="RC120" s="108"/>
      <c r="RD120" s="337">
        <f t="shared" si="424"/>
        <v>8</v>
      </c>
      <c r="RE120" s="30" t="str">
        <f t="shared" si="471"/>
        <v>یکشنبه</v>
      </c>
      <c r="RF120" s="34" t="s">
        <v>33</v>
      </c>
      <c r="RG120" s="748" t="str">
        <f t="shared" si="463"/>
        <v>*******************</v>
      </c>
      <c r="RH120" s="749"/>
      <c r="RI120" s="748" t="str">
        <f t="shared" si="464"/>
        <v>*******************</v>
      </c>
      <c r="RJ120" s="749"/>
      <c r="RK120" s="29">
        <f t="shared" si="425"/>
        <v>8</v>
      </c>
      <c r="RL120" s="30" t="str">
        <f t="shared" si="472"/>
        <v>یکشنبه</v>
      </c>
      <c r="RM120" s="34" t="s">
        <v>33</v>
      </c>
      <c r="RN120" s="109"/>
      <c r="RO120" s="750" t="str">
        <f t="shared" si="465"/>
        <v>*****</v>
      </c>
      <c r="RP120" s="751"/>
      <c r="RQ120" s="109"/>
      <c r="RR120" s="109" t="str">
        <f t="shared" si="466"/>
        <v>*****</v>
      </c>
      <c r="RS120" s="750"/>
      <c r="RT120" s="751"/>
      <c r="RU120" s="29">
        <f t="shared" si="426"/>
        <v>8</v>
      </c>
      <c r="RV120" s="30" t="str">
        <f t="shared" si="473"/>
        <v>یکشنبه</v>
      </c>
      <c r="RW120" s="750" t="str">
        <f t="shared" si="467"/>
        <v>****</v>
      </c>
      <c r="RX120" s="751"/>
      <c r="RY120" s="750" t="str">
        <f t="shared" si="468"/>
        <v>***</v>
      </c>
      <c r="RZ120" s="751"/>
      <c r="SA120" s="29">
        <f t="shared" si="427"/>
        <v>8</v>
      </c>
      <c r="SB120" s="30" t="str">
        <f t="shared" si="474"/>
        <v>یکشنبه</v>
      </c>
      <c r="SC120" s="754" t="str">
        <f t="shared" si="469"/>
        <v>****</v>
      </c>
      <c r="SD120" s="755"/>
      <c r="SE120" s="29">
        <f t="shared" si="428"/>
        <v>8</v>
      </c>
      <c r="SF120" s="30" t="str">
        <f t="shared" si="475"/>
        <v>یکشنبه</v>
      </c>
      <c r="SG120" s="750" t="str">
        <f t="shared" si="476"/>
        <v>***</v>
      </c>
      <c r="SH120" s="751"/>
      <c r="SI120" s="752" t="str">
        <f t="shared" si="477"/>
        <v>***</v>
      </c>
      <c r="SJ120" s="75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</row>
    <row r="121" spans="1:638" s="2" customFormat="1" ht="69" customHeight="1" thickTop="1" thickBot="1">
      <c r="A121" s="549" t="s">
        <v>291</v>
      </c>
      <c r="B121" s="551" t="s">
        <v>81</v>
      </c>
      <c r="C121" s="472"/>
      <c r="D121" s="473"/>
      <c r="E121" s="310"/>
      <c r="F121" s="325" t="s">
        <v>293</v>
      </c>
      <c r="G121" s="326" t="s">
        <v>27</v>
      </c>
      <c r="H121" s="568" t="s">
        <v>294</v>
      </c>
      <c r="I121" s="569"/>
      <c r="J121" s="496" t="s">
        <v>82</v>
      </c>
      <c r="K121" s="570" t="s">
        <v>225</v>
      </c>
      <c r="L121" s="571"/>
      <c r="M121" s="278"/>
      <c r="N121" s="366" t="s">
        <v>191</v>
      </c>
      <c r="O121" s="278"/>
      <c r="P121" s="366" t="s">
        <v>192</v>
      </c>
      <c r="Q121" s="477" t="s">
        <v>367</v>
      </c>
      <c r="R121" s="478" t="s">
        <v>174</v>
      </c>
      <c r="S121" s="267"/>
      <c r="T121" s="267"/>
      <c r="U121" s="483"/>
      <c r="V121" s="366" t="s">
        <v>131</v>
      </c>
      <c r="W121" s="272"/>
      <c r="X121" s="499"/>
      <c r="Y121" s="367" t="s">
        <v>199</v>
      </c>
      <c r="Z121" s="267" t="s">
        <v>304</v>
      </c>
      <c r="AA121" s="368"/>
      <c r="AB121" s="369"/>
      <c r="AC121" s="345" t="s">
        <v>214</v>
      </c>
      <c r="AD121" s="626" t="str">
        <f>RG90</f>
        <v>*******خ جعفري - *********</v>
      </c>
      <c r="AE121" s="626"/>
      <c r="AF121" s="626"/>
      <c r="AG121" s="626"/>
      <c r="AH121" s="626"/>
      <c r="AI121" s="626"/>
      <c r="AJ121" s="626"/>
      <c r="AK121" s="626"/>
      <c r="AL121" s="627"/>
      <c r="AM121" s="346" t="s">
        <v>211</v>
      </c>
      <c r="AN121" s="626" t="str">
        <f>RG126</f>
        <v>*******************</v>
      </c>
      <c r="AO121" s="626"/>
      <c r="AP121" s="626"/>
      <c r="AQ121" s="626"/>
      <c r="AR121" s="628"/>
      <c r="AS121" s="617"/>
      <c r="AT121" s="618"/>
      <c r="AU121" s="618"/>
      <c r="AV121" s="618"/>
      <c r="AW121" s="618"/>
      <c r="AX121" s="619"/>
      <c r="AY121" s="1"/>
      <c r="AZ121" s="1"/>
      <c r="BA121" s="1"/>
      <c r="BB121" s="7"/>
      <c r="BC121" s="7"/>
      <c r="BD121" s="7"/>
      <c r="BE121" s="29">
        <f t="shared" si="413"/>
        <v>9</v>
      </c>
      <c r="BF121" s="518" t="s">
        <v>41</v>
      </c>
      <c r="BG121" s="163" t="s">
        <v>32</v>
      </c>
      <c r="BH121" s="164" t="s">
        <v>32</v>
      </c>
      <c r="BI121" s="163" t="s">
        <v>32</v>
      </c>
      <c r="BJ121" s="164" t="s">
        <v>32</v>
      </c>
      <c r="BK121" s="163" t="s">
        <v>32</v>
      </c>
      <c r="BL121" s="164" t="s">
        <v>32</v>
      </c>
      <c r="BM121" s="163" t="s">
        <v>32</v>
      </c>
      <c r="BN121" s="164" t="s">
        <v>32</v>
      </c>
      <c r="BO121" s="163" t="s">
        <v>32</v>
      </c>
      <c r="BP121" s="164" t="s">
        <v>32</v>
      </c>
      <c r="BQ121" s="163" t="s">
        <v>32</v>
      </c>
      <c r="BR121" s="164" t="s">
        <v>32</v>
      </c>
      <c r="BS121" s="163" t="s">
        <v>32</v>
      </c>
      <c r="BT121" s="164" t="s">
        <v>32</v>
      </c>
      <c r="BU121" s="163" t="s">
        <v>32</v>
      </c>
      <c r="BV121" s="164" t="s">
        <v>32</v>
      </c>
      <c r="BW121" s="163" t="s">
        <v>32</v>
      </c>
      <c r="BX121" s="164" t="s">
        <v>32</v>
      </c>
      <c r="BY121" s="163" t="s">
        <v>32</v>
      </c>
      <c r="BZ121" s="164" t="s">
        <v>32</v>
      </c>
      <c r="CA121" s="163" t="s">
        <v>32</v>
      </c>
      <c r="CB121" s="164" t="s">
        <v>32</v>
      </c>
      <c r="CC121" s="163" t="s">
        <v>32</v>
      </c>
      <c r="CD121" s="164" t="s">
        <v>32</v>
      </c>
      <c r="CE121" s="163" t="s">
        <v>32</v>
      </c>
      <c r="CF121" s="164" t="s">
        <v>32</v>
      </c>
      <c r="CG121" s="163" t="s">
        <v>32</v>
      </c>
      <c r="CH121" s="164" t="s">
        <v>32</v>
      </c>
      <c r="CI121" s="163" t="s">
        <v>32</v>
      </c>
      <c r="CJ121" s="164" t="s">
        <v>32</v>
      </c>
      <c r="CK121" s="163" t="s">
        <v>32</v>
      </c>
      <c r="CL121" s="164" t="s">
        <v>32</v>
      </c>
      <c r="CM121" s="163" t="s">
        <v>32</v>
      </c>
      <c r="CN121" s="164" t="s">
        <v>32</v>
      </c>
      <c r="CO121" s="163" t="s">
        <v>32</v>
      </c>
      <c r="CP121" s="164" t="s">
        <v>32</v>
      </c>
      <c r="CQ121" s="163" t="s">
        <v>32</v>
      </c>
      <c r="CR121" s="164" t="s">
        <v>32</v>
      </c>
      <c r="CS121" s="29">
        <f t="shared" si="414"/>
        <v>9</v>
      </c>
      <c r="CT121" s="518" t="s">
        <v>41</v>
      </c>
      <c r="CU121" s="85" t="str">
        <f t="shared" si="415"/>
        <v>*</v>
      </c>
      <c r="CV121" s="86" t="str">
        <f t="shared" si="416"/>
        <v>*</v>
      </c>
      <c r="CW121" s="85" t="str">
        <f t="shared" si="429"/>
        <v>*</v>
      </c>
      <c r="CX121" s="86" t="str">
        <f t="shared" si="430"/>
        <v>*</v>
      </c>
      <c r="CY121" s="85" t="str">
        <f t="shared" si="417"/>
        <v>*</v>
      </c>
      <c r="CZ121" s="86" t="str">
        <f t="shared" si="418"/>
        <v>*</v>
      </c>
      <c r="DA121" s="85" t="str">
        <f t="shared" si="431"/>
        <v>*</v>
      </c>
      <c r="DB121" s="86" t="str">
        <f t="shared" si="432"/>
        <v>*</v>
      </c>
      <c r="DC121" s="85" t="str">
        <f t="shared" si="433"/>
        <v>*</v>
      </c>
      <c r="DD121" s="86" t="str">
        <f t="shared" si="434"/>
        <v>*</v>
      </c>
      <c r="DE121" s="85" t="str">
        <f t="shared" si="435"/>
        <v>*</v>
      </c>
      <c r="DF121" s="86" t="str">
        <f t="shared" si="436"/>
        <v>*</v>
      </c>
      <c r="DG121" s="85" t="str">
        <f t="shared" si="437"/>
        <v>*</v>
      </c>
      <c r="DH121" s="86" t="str">
        <f t="shared" si="438"/>
        <v>*</v>
      </c>
      <c r="DI121" s="85" t="str">
        <f t="shared" si="439"/>
        <v>*</v>
      </c>
      <c r="DJ121" s="86" t="str">
        <f t="shared" si="440"/>
        <v>*</v>
      </c>
      <c r="DK121" s="217" t="str">
        <f t="shared" si="441"/>
        <v>*</v>
      </c>
      <c r="DL121" s="218" t="str">
        <f t="shared" si="442"/>
        <v>*</v>
      </c>
      <c r="DM121" s="217" t="str">
        <f t="shared" si="443"/>
        <v>*</v>
      </c>
      <c r="DN121" s="218" t="str">
        <f t="shared" si="444"/>
        <v>*</v>
      </c>
      <c r="DO121" s="217" t="str">
        <f t="shared" si="445"/>
        <v>*</v>
      </c>
      <c r="DP121" s="218" t="str">
        <f t="shared" si="446"/>
        <v>*</v>
      </c>
      <c r="DQ121" s="217" t="str">
        <f t="shared" si="447"/>
        <v>*</v>
      </c>
      <c r="DR121" s="218" t="str">
        <f t="shared" si="448"/>
        <v>*</v>
      </c>
      <c r="DS121" s="217" t="str">
        <f t="shared" si="449"/>
        <v>*</v>
      </c>
      <c r="DT121" s="218" t="str">
        <f t="shared" si="450"/>
        <v>*</v>
      </c>
      <c r="DU121" s="217" t="str">
        <f t="shared" si="451"/>
        <v>*</v>
      </c>
      <c r="DV121" s="218" t="str">
        <f t="shared" si="452"/>
        <v>*</v>
      </c>
      <c r="DW121" s="217" t="str">
        <f t="shared" si="453"/>
        <v>*</v>
      </c>
      <c r="DX121" s="218" t="str">
        <f t="shared" si="454"/>
        <v>*</v>
      </c>
      <c r="DY121" s="217" t="str">
        <f t="shared" si="455"/>
        <v>*</v>
      </c>
      <c r="DZ121" s="218" t="str">
        <f t="shared" si="456"/>
        <v>*</v>
      </c>
      <c r="EA121" s="213" t="str">
        <f t="shared" si="457"/>
        <v>*</v>
      </c>
      <c r="EB121" s="214" t="str">
        <f t="shared" si="458"/>
        <v>*</v>
      </c>
      <c r="EC121" s="213" t="str">
        <f t="shared" si="419"/>
        <v>*</v>
      </c>
      <c r="ED121" s="214" t="str">
        <f t="shared" si="420"/>
        <v>*</v>
      </c>
      <c r="EE121" s="213" t="str">
        <f t="shared" si="459"/>
        <v>*</v>
      </c>
      <c r="EF121" s="214" t="str">
        <f t="shared" si="460"/>
        <v>*</v>
      </c>
      <c r="EG121" s="219">
        <f t="shared" si="421"/>
        <v>9</v>
      </c>
      <c r="EH121" s="220" t="str">
        <f t="shared" si="470"/>
        <v>دوشنبه</v>
      </c>
      <c r="EI121" s="108"/>
      <c r="EJ121" s="108"/>
      <c r="EK121" s="108"/>
      <c r="EL121" s="108"/>
      <c r="EM121" s="108"/>
      <c r="EN121" s="108"/>
      <c r="EO121" s="108"/>
      <c r="EP121" s="108"/>
      <c r="EQ121" s="108"/>
      <c r="ER121" s="108"/>
      <c r="ES121" s="108"/>
      <c r="ET121" s="108"/>
      <c r="EU121" s="108"/>
      <c r="EV121" s="108"/>
      <c r="EW121" s="108"/>
      <c r="EX121" s="108"/>
      <c r="EY121" s="108"/>
      <c r="EZ121" s="108"/>
      <c r="FA121" s="108"/>
      <c r="FB121" s="108"/>
      <c r="FC121" s="108"/>
      <c r="FD121" s="108"/>
      <c r="FE121" s="108"/>
      <c r="FF121" s="108"/>
      <c r="FG121" s="108"/>
      <c r="FH121" s="108"/>
      <c r="FI121" s="108"/>
      <c r="FJ121" s="108"/>
      <c r="FK121" s="108"/>
      <c r="FL121" s="108"/>
      <c r="FM121" s="108"/>
      <c r="FN121" s="108"/>
      <c r="FO121" s="108"/>
      <c r="FP121" s="108"/>
      <c r="FQ121" s="108"/>
      <c r="FR121" s="108"/>
      <c r="FS121" s="108"/>
      <c r="FT121" s="108"/>
      <c r="FU121" s="108"/>
      <c r="FV121" s="108"/>
      <c r="FW121" s="108"/>
      <c r="FX121" s="108"/>
      <c r="FY121" s="108"/>
      <c r="FZ121" s="108"/>
      <c r="GA121" s="108"/>
      <c r="GB121" s="108"/>
      <c r="GC121" s="108"/>
      <c r="GD121" s="108"/>
      <c r="GE121" s="108"/>
      <c r="GF121" s="108"/>
      <c r="GG121" s="108"/>
      <c r="GH121" s="108"/>
      <c r="GI121" s="108"/>
      <c r="GJ121" s="108"/>
      <c r="GK121" s="108"/>
      <c r="GL121" s="108"/>
      <c r="GM121" s="108"/>
      <c r="GN121" s="108"/>
      <c r="GO121" s="108"/>
      <c r="GP121" s="108"/>
      <c r="GQ121" s="108"/>
      <c r="GR121" s="108"/>
      <c r="GS121" s="108"/>
      <c r="GT121" s="108"/>
      <c r="GU121" s="108"/>
      <c r="GV121" s="108"/>
      <c r="GW121" s="108"/>
      <c r="GX121" s="108"/>
      <c r="GY121" s="108"/>
      <c r="GZ121" s="108"/>
      <c r="HA121" s="108"/>
      <c r="HB121" s="108"/>
      <c r="HC121" s="108"/>
      <c r="HD121" s="108"/>
      <c r="HE121" s="108"/>
      <c r="HF121" s="108"/>
      <c r="HG121" s="108"/>
      <c r="HH121" s="108"/>
      <c r="HI121" s="108"/>
      <c r="HJ121" s="108"/>
      <c r="HK121" s="108"/>
      <c r="HL121" s="108"/>
      <c r="HM121" s="108"/>
      <c r="HN121" s="108"/>
      <c r="HO121" s="108"/>
      <c r="HP121" s="108"/>
      <c r="HQ121" s="108"/>
      <c r="HR121" s="108"/>
      <c r="HS121" s="108"/>
      <c r="HT121" s="108"/>
      <c r="HU121" s="108"/>
      <c r="HV121" s="108"/>
      <c r="HW121" s="108"/>
      <c r="HX121" s="108"/>
      <c r="HY121" s="108"/>
      <c r="HZ121" s="108"/>
      <c r="IA121" s="108"/>
      <c r="IB121" s="108"/>
      <c r="IC121" s="108"/>
      <c r="ID121" s="108"/>
      <c r="IE121" s="108"/>
      <c r="IF121" s="108"/>
      <c r="IG121" s="108"/>
      <c r="IH121" s="108"/>
      <c r="II121" s="108"/>
      <c r="IJ121" s="108"/>
      <c r="IK121" s="108"/>
      <c r="IL121" s="108"/>
      <c r="IM121" s="108"/>
      <c r="IN121" s="108"/>
      <c r="IO121" s="108"/>
      <c r="IP121" s="108"/>
      <c r="IQ121" s="108"/>
      <c r="IR121" s="108"/>
      <c r="IS121" s="108"/>
      <c r="IT121" s="108"/>
      <c r="IU121" s="108"/>
      <c r="IV121" s="108"/>
      <c r="IW121" s="108"/>
      <c r="IX121" s="108"/>
      <c r="IY121" s="108"/>
      <c r="IZ121" s="108"/>
      <c r="JA121" s="108"/>
      <c r="JB121" s="108"/>
      <c r="JC121" s="108"/>
      <c r="JD121" s="108"/>
      <c r="JE121" s="108"/>
      <c r="JF121" s="108"/>
      <c r="JG121" s="108"/>
      <c r="JH121" s="108"/>
      <c r="JI121" s="108"/>
      <c r="JJ121" s="108"/>
      <c r="JK121" s="108"/>
      <c r="JL121" s="108"/>
      <c r="JM121" s="108"/>
      <c r="JN121" s="108"/>
      <c r="JO121" s="108"/>
      <c r="JP121" s="108"/>
      <c r="JQ121" s="108"/>
      <c r="JR121" s="108"/>
      <c r="JS121" s="108"/>
      <c r="JT121" s="108"/>
      <c r="JU121" s="108"/>
      <c r="JV121" s="108"/>
      <c r="JW121" s="108"/>
      <c r="JX121" s="108"/>
      <c r="JY121" s="108"/>
      <c r="JZ121" s="108"/>
      <c r="KA121" s="108"/>
      <c r="KB121" s="108"/>
      <c r="KC121" s="108"/>
      <c r="KD121" s="108"/>
      <c r="KE121" s="108"/>
      <c r="KF121" s="108"/>
      <c r="KG121" s="108"/>
      <c r="KH121" s="108"/>
      <c r="KI121" s="108"/>
      <c r="KJ121" s="108"/>
      <c r="KK121" s="108"/>
      <c r="KL121" s="108"/>
      <c r="KM121" s="108"/>
      <c r="KN121" s="108"/>
      <c r="KO121" s="108"/>
      <c r="KP121" s="108"/>
      <c r="KQ121" s="108"/>
      <c r="KR121" s="108"/>
      <c r="KS121" s="108"/>
      <c r="KT121" s="108"/>
      <c r="KU121" s="108"/>
      <c r="KV121" s="108"/>
      <c r="KW121" s="108"/>
      <c r="KX121" s="108"/>
      <c r="KY121" s="108"/>
      <c r="KZ121" s="108"/>
      <c r="LA121" s="108"/>
      <c r="LB121" s="108"/>
      <c r="LC121" s="108"/>
      <c r="LD121" s="108"/>
      <c r="LE121" s="108"/>
      <c r="LF121" s="108"/>
      <c r="LG121" s="108"/>
      <c r="LH121" s="108"/>
      <c r="LI121" s="108"/>
      <c r="LJ121" s="108"/>
      <c r="LK121" s="108"/>
      <c r="LL121" s="108"/>
      <c r="LM121" s="108"/>
      <c r="LN121" s="108"/>
      <c r="LO121" s="108"/>
      <c r="LP121" s="108"/>
      <c r="LQ121" s="108"/>
      <c r="LR121" s="108"/>
      <c r="LS121" s="108"/>
      <c r="LT121" s="108"/>
      <c r="LU121" s="108"/>
      <c r="LV121" s="108"/>
      <c r="LW121" s="108"/>
      <c r="LX121" s="108"/>
      <c r="LY121" s="108"/>
      <c r="LZ121" s="108"/>
      <c r="MA121" s="108"/>
      <c r="MB121" s="108"/>
      <c r="MC121" s="108"/>
      <c r="MD121" s="108"/>
      <c r="ME121" s="108"/>
      <c r="MF121" s="108"/>
      <c r="MG121" s="108"/>
      <c r="MH121" s="108"/>
      <c r="MI121" s="108"/>
      <c r="MJ121" s="108"/>
      <c r="MK121" s="108"/>
      <c r="ML121" s="108"/>
      <c r="MM121" s="108"/>
      <c r="MN121" s="108"/>
      <c r="MO121" s="108"/>
      <c r="MP121" s="108"/>
      <c r="MQ121" s="108"/>
      <c r="MR121" s="108"/>
      <c r="MS121" s="108"/>
      <c r="MT121" s="108"/>
      <c r="MU121" s="108"/>
      <c r="MV121" s="108"/>
      <c r="MW121" s="108"/>
      <c r="MX121" s="108"/>
      <c r="MY121" s="108"/>
      <c r="MZ121" s="108"/>
      <c r="NA121" s="108"/>
      <c r="NB121" s="108"/>
      <c r="NC121" s="108"/>
      <c r="ND121" s="108"/>
      <c r="NE121" s="108"/>
      <c r="NF121" s="108"/>
      <c r="NG121" s="108"/>
      <c r="NH121" s="108"/>
      <c r="NI121" s="108"/>
      <c r="NJ121" s="108"/>
      <c r="NK121" s="108"/>
      <c r="NL121" s="108"/>
      <c r="NM121" s="108"/>
      <c r="NN121" s="108"/>
      <c r="NO121" s="108"/>
      <c r="NP121" s="108"/>
      <c r="NQ121" s="108"/>
      <c r="NR121" s="108"/>
      <c r="NS121" s="108"/>
      <c r="NT121" s="108"/>
      <c r="NU121" s="108"/>
      <c r="NV121" s="108"/>
      <c r="NW121" s="108"/>
      <c r="NX121" s="108"/>
      <c r="NY121" s="108"/>
      <c r="NZ121" s="108"/>
      <c r="OA121" s="108"/>
      <c r="OB121" s="108"/>
      <c r="OC121" s="108"/>
      <c r="OD121" s="108"/>
      <c r="OE121" s="108"/>
      <c r="OF121" s="108"/>
      <c r="OG121" s="108"/>
      <c r="OH121" s="108"/>
      <c r="OI121" s="108"/>
      <c r="OJ121" s="108"/>
      <c r="OK121" s="108"/>
      <c r="OL121" s="108"/>
      <c r="OM121" s="108"/>
      <c r="ON121" s="108"/>
      <c r="OO121" s="108"/>
      <c r="OP121" s="108"/>
      <c r="OQ121" s="108"/>
      <c r="OR121" s="108"/>
      <c r="OS121" s="108"/>
      <c r="OT121" s="108"/>
      <c r="OU121" s="108"/>
      <c r="OV121" s="108"/>
      <c r="OW121" s="108"/>
      <c r="OX121" s="108"/>
      <c r="OY121" s="108"/>
      <c r="OZ121" s="108"/>
      <c r="PA121" s="108"/>
      <c r="PB121" s="108"/>
      <c r="PC121" s="108"/>
      <c r="PD121" s="108"/>
      <c r="PE121" s="108"/>
      <c r="PF121" s="108"/>
      <c r="PG121" s="108"/>
      <c r="PH121" s="108"/>
      <c r="PI121" s="108"/>
      <c r="PJ121" s="108"/>
      <c r="PK121" s="108"/>
      <c r="PL121" s="108"/>
      <c r="PM121" s="108"/>
      <c r="PN121" s="108"/>
      <c r="PO121" s="108"/>
      <c r="PP121" s="108"/>
      <c r="PQ121" s="108"/>
      <c r="PR121" s="337" t="str">
        <f t="shared" si="422"/>
        <v>تصویری دور</v>
      </c>
      <c r="PS121" s="30" t="str">
        <f t="shared" si="423"/>
        <v>دلیریان</v>
      </c>
      <c r="PT121" s="34" t="s">
        <v>33</v>
      </c>
      <c r="PU121" s="748" t="str">
        <f t="shared" si="461"/>
        <v>******</v>
      </c>
      <c r="PV121" s="749"/>
      <c r="PW121" s="748" t="str">
        <f t="shared" si="462"/>
        <v>******</v>
      </c>
      <c r="PX121" s="749"/>
      <c r="PY121" s="108"/>
      <c r="PZ121" s="108"/>
      <c r="QA121" s="108"/>
      <c r="QB121" s="108"/>
      <c r="QC121" s="108"/>
      <c r="QD121" s="108"/>
      <c r="QE121" s="108"/>
      <c r="QF121" s="108"/>
      <c r="QG121" s="108"/>
      <c r="QH121" s="108"/>
      <c r="QI121" s="108"/>
      <c r="QJ121" s="108"/>
      <c r="QK121" s="108"/>
      <c r="QL121" s="108"/>
      <c r="QM121" s="108"/>
      <c r="QN121" s="108"/>
      <c r="QO121" s="108"/>
      <c r="QP121" s="108"/>
      <c r="QQ121" s="108"/>
      <c r="QR121" s="108"/>
      <c r="QS121" s="108"/>
      <c r="QT121" s="108"/>
      <c r="QU121" s="108"/>
      <c r="QV121" s="108"/>
      <c r="QW121" s="108"/>
      <c r="QX121" s="108"/>
      <c r="QY121" s="108"/>
      <c r="QZ121" s="108"/>
      <c r="RA121" s="108"/>
      <c r="RB121" s="108"/>
      <c r="RC121" s="108"/>
      <c r="RD121" s="337">
        <f t="shared" si="424"/>
        <v>9</v>
      </c>
      <c r="RE121" s="30" t="str">
        <f t="shared" si="471"/>
        <v>دوشنبه</v>
      </c>
      <c r="RF121" s="34" t="s">
        <v>33</v>
      </c>
      <c r="RG121" s="748" t="str">
        <f t="shared" si="463"/>
        <v>*******************</v>
      </c>
      <c r="RH121" s="749"/>
      <c r="RI121" s="748" t="str">
        <f t="shared" si="464"/>
        <v>*******************</v>
      </c>
      <c r="RJ121" s="749"/>
      <c r="RK121" s="29">
        <f t="shared" si="425"/>
        <v>9</v>
      </c>
      <c r="RL121" s="30" t="str">
        <f t="shared" si="472"/>
        <v>دوشنبه</v>
      </c>
      <c r="RM121" s="34" t="s">
        <v>33</v>
      </c>
      <c r="RN121" s="109"/>
      <c r="RO121" s="750" t="str">
        <f t="shared" si="465"/>
        <v>*****</v>
      </c>
      <c r="RP121" s="751"/>
      <c r="RQ121" s="109"/>
      <c r="RR121" s="109" t="str">
        <f t="shared" si="466"/>
        <v>*****</v>
      </c>
      <c r="RS121" s="750"/>
      <c r="RT121" s="751"/>
      <c r="RU121" s="29">
        <f t="shared" si="426"/>
        <v>9</v>
      </c>
      <c r="RV121" s="30" t="str">
        <f t="shared" si="473"/>
        <v>دوشنبه</v>
      </c>
      <c r="RW121" s="750" t="str">
        <f t="shared" si="467"/>
        <v>****</v>
      </c>
      <c r="RX121" s="751"/>
      <c r="RY121" s="750" t="str">
        <f t="shared" si="468"/>
        <v>***</v>
      </c>
      <c r="RZ121" s="751"/>
      <c r="SA121" s="29">
        <f t="shared" si="427"/>
        <v>9</v>
      </c>
      <c r="SB121" s="30" t="str">
        <f t="shared" si="474"/>
        <v>دوشنبه</v>
      </c>
      <c r="SC121" s="754" t="str">
        <f t="shared" si="469"/>
        <v>****</v>
      </c>
      <c r="SD121" s="755"/>
      <c r="SE121" s="29">
        <f t="shared" si="428"/>
        <v>9</v>
      </c>
      <c r="SF121" s="30" t="str">
        <f t="shared" si="475"/>
        <v>دوشنبه</v>
      </c>
      <c r="SG121" s="750" t="str">
        <f t="shared" si="476"/>
        <v>***</v>
      </c>
      <c r="SH121" s="751"/>
      <c r="SI121" s="752" t="str">
        <f t="shared" si="477"/>
        <v>***</v>
      </c>
      <c r="SJ121" s="75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</row>
    <row r="122" spans="1:638" s="2" customFormat="1" ht="69" customHeight="1" thickTop="1" thickBot="1">
      <c r="A122" s="370" t="s">
        <v>289</v>
      </c>
      <c r="B122" s="280" t="s">
        <v>147</v>
      </c>
      <c r="C122" s="316" t="s">
        <v>286</v>
      </c>
      <c r="D122" s="317" t="s">
        <v>50</v>
      </c>
      <c r="E122" s="311"/>
      <c r="F122" s="327" t="s">
        <v>103</v>
      </c>
      <c r="G122" s="328" t="s">
        <v>28</v>
      </c>
      <c r="H122" s="562" t="s">
        <v>292</v>
      </c>
      <c r="I122" s="563"/>
      <c r="J122" s="307" t="s">
        <v>47</v>
      </c>
      <c r="K122" s="566" t="s">
        <v>296</v>
      </c>
      <c r="L122" s="567"/>
      <c r="M122" s="282" t="s">
        <v>374</v>
      </c>
      <c r="N122" s="371" t="s">
        <v>201</v>
      </c>
      <c r="O122" s="283"/>
      <c r="P122" s="281"/>
      <c r="Q122" s="284"/>
      <c r="R122" s="285"/>
      <c r="S122" s="372" t="s">
        <v>193</v>
      </c>
      <c r="T122" s="286" t="s">
        <v>370</v>
      </c>
      <c r="U122" s="287" t="s">
        <v>346</v>
      </c>
      <c r="V122" s="288" t="s">
        <v>235</v>
      </c>
      <c r="W122" s="281" t="s">
        <v>349</v>
      </c>
      <c r="X122" s="281" t="s">
        <v>149</v>
      </c>
      <c r="Y122" s="281" t="s">
        <v>379</v>
      </c>
      <c r="Z122" s="281"/>
      <c r="AA122" s="294"/>
      <c r="AB122" s="295"/>
      <c r="AC122" s="347" t="s">
        <v>212</v>
      </c>
      <c r="AD122" s="632" t="str">
        <f>RJ54</f>
        <v>****************حبیبی -***********************منفرد-****************</v>
      </c>
      <c r="AE122" s="633"/>
      <c r="AF122" s="633"/>
      <c r="AG122" s="633"/>
      <c r="AH122" s="633"/>
      <c r="AI122" s="633"/>
      <c r="AJ122" s="633"/>
      <c r="AK122" s="633"/>
      <c r="AL122" s="633"/>
      <c r="AM122" s="633"/>
      <c r="AN122" s="633"/>
      <c r="AO122" s="633"/>
      <c r="AP122" s="633"/>
      <c r="AQ122" s="633"/>
      <c r="AR122" s="634"/>
      <c r="AS122" s="617"/>
      <c r="AT122" s="618"/>
      <c r="AU122" s="618"/>
      <c r="AV122" s="618"/>
      <c r="AW122" s="618"/>
      <c r="AX122" s="619"/>
      <c r="AY122" s="1"/>
      <c r="AZ122" s="1"/>
      <c r="BA122" s="1"/>
      <c r="BB122" s="7"/>
      <c r="BC122" s="7"/>
      <c r="BD122" s="7"/>
      <c r="BE122" s="29">
        <f t="shared" si="413"/>
        <v>10</v>
      </c>
      <c r="BF122" s="159" t="s">
        <v>42</v>
      </c>
      <c r="BG122" s="163" t="s">
        <v>32</v>
      </c>
      <c r="BH122" s="164" t="s">
        <v>32</v>
      </c>
      <c r="BI122" s="163" t="s">
        <v>32</v>
      </c>
      <c r="BJ122" s="164" t="s">
        <v>32</v>
      </c>
      <c r="BK122" s="163" t="s">
        <v>32</v>
      </c>
      <c r="BL122" s="164" t="s">
        <v>32</v>
      </c>
      <c r="BM122" s="163" t="s">
        <v>32</v>
      </c>
      <c r="BN122" s="164" t="s">
        <v>32</v>
      </c>
      <c r="BO122" s="163" t="s">
        <v>32</v>
      </c>
      <c r="BP122" s="164" t="s">
        <v>32</v>
      </c>
      <c r="BQ122" s="163" t="s">
        <v>32</v>
      </c>
      <c r="BR122" s="164" t="s">
        <v>32</v>
      </c>
      <c r="BS122" s="163" t="s">
        <v>32</v>
      </c>
      <c r="BT122" s="164" t="s">
        <v>32</v>
      </c>
      <c r="BU122" s="163" t="s">
        <v>32</v>
      </c>
      <c r="BV122" s="164" t="s">
        <v>32</v>
      </c>
      <c r="BW122" s="163" t="s">
        <v>32</v>
      </c>
      <c r="BX122" s="164" t="s">
        <v>32</v>
      </c>
      <c r="BY122" s="163" t="s">
        <v>32</v>
      </c>
      <c r="BZ122" s="164" t="s">
        <v>32</v>
      </c>
      <c r="CA122" s="163" t="s">
        <v>32</v>
      </c>
      <c r="CB122" s="164" t="s">
        <v>32</v>
      </c>
      <c r="CC122" s="163" t="s">
        <v>32</v>
      </c>
      <c r="CD122" s="164" t="s">
        <v>32</v>
      </c>
      <c r="CE122" s="163" t="s">
        <v>32</v>
      </c>
      <c r="CF122" s="164" t="s">
        <v>32</v>
      </c>
      <c r="CG122" s="163" t="s">
        <v>32</v>
      </c>
      <c r="CH122" s="164" t="s">
        <v>32</v>
      </c>
      <c r="CI122" s="163" t="s">
        <v>32</v>
      </c>
      <c r="CJ122" s="164" t="s">
        <v>32</v>
      </c>
      <c r="CK122" s="163" t="s">
        <v>32</v>
      </c>
      <c r="CL122" s="164" t="s">
        <v>32</v>
      </c>
      <c r="CM122" s="163" t="s">
        <v>32</v>
      </c>
      <c r="CN122" s="164" t="s">
        <v>32</v>
      </c>
      <c r="CO122" s="163" t="s">
        <v>32</v>
      </c>
      <c r="CP122" s="164" t="s">
        <v>32</v>
      </c>
      <c r="CQ122" s="163" t="s">
        <v>32</v>
      </c>
      <c r="CR122" s="164" t="s">
        <v>32</v>
      </c>
      <c r="CS122" s="29">
        <f t="shared" si="414"/>
        <v>10</v>
      </c>
      <c r="CT122" s="159" t="s">
        <v>42</v>
      </c>
      <c r="CU122" s="85" t="str">
        <f t="shared" si="415"/>
        <v>*</v>
      </c>
      <c r="CV122" s="86" t="str">
        <f t="shared" si="416"/>
        <v>*</v>
      </c>
      <c r="CW122" s="85" t="str">
        <f t="shared" si="429"/>
        <v>*</v>
      </c>
      <c r="CX122" s="86" t="str">
        <f t="shared" si="430"/>
        <v>*</v>
      </c>
      <c r="CY122" s="85" t="str">
        <f t="shared" si="417"/>
        <v>*</v>
      </c>
      <c r="CZ122" s="86" t="str">
        <f t="shared" si="418"/>
        <v>*</v>
      </c>
      <c r="DA122" s="85" t="str">
        <f t="shared" si="431"/>
        <v>*</v>
      </c>
      <c r="DB122" s="86" t="str">
        <f t="shared" si="432"/>
        <v>*</v>
      </c>
      <c r="DC122" s="85" t="str">
        <f t="shared" si="433"/>
        <v>*</v>
      </c>
      <c r="DD122" s="86" t="str">
        <f t="shared" si="434"/>
        <v>*</v>
      </c>
      <c r="DE122" s="85" t="str">
        <f t="shared" si="435"/>
        <v>*</v>
      </c>
      <c r="DF122" s="86" t="str">
        <f t="shared" si="436"/>
        <v>*</v>
      </c>
      <c r="DG122" s="85" t="str">
        <f t="shared" si="437"/>
        <v>*</v>
      </c>
      <c r="DH122" s="86" t="str">
        <f t="shared" si="438"/>
        <v>*</v>
      </c>
      <c r="DI122" s="85" t="str">
        <f t="shared" si="439"/>
        <v>*</v>
      </c>
      <c r="DJ122" s="86" t="str">
        <f t="shared" si="440"/>
        <v>*</v>
      </c>
      <c r="DK122" s="217" t="str">
        <f t="shared" si="441"/>
        <v>*</v>
      </c>
      <c r="DL122" s="218" t="str">
        <f t="shared" si="442"/>
        <v>*</v>
      </c>
      <c r="DM122" s="217" t="str">
        <f t="shared" si="443"/>
        <v>*</v>
      </c>
      <c r="DN122" s="218" t="str">
        <f t="shared" si="444"/>
        <v>*</v>
      </c>
      <c r="DO122" s="217" t="str">
        <f t="shared" si="445"/>
        <v>*</v>
      </c>
      <c r="DP122" s="218" t="str">
        <f t="shared" si="446"/>
        <v>*</v>
      </c>
      <c r="DQ122" s="217" t="str">
        <f t="shared" si="447"/>
        <v>*</v>
      </c>
      <c r="DR122" s="218" t="str">
        <f t="shared" si="448"/>
        <v>*</v>
      </c>
      <c r="DS122" s="217" t="str">
        <f t="shared" si="449"/>
        <v>*</v>
      </c>
      <c r="DT122" s="218" t="str">
        <f t="shared" si="450"/>
        <v>*</v>
      </c>
      <c r="DU122" s="217" t="str">
        <f t="shared" si="451"/>
        <v>*</v>
      </c>
      <c r="DV122" s="218" t="str">
        <f t="shared" si="452"/>
        <v>*</v>
      </c>
      <c r="DW122" s="217" t="str">
        <f t="shared" si="453"/>
        <v>*</v>
      </c>
      <c r="DX122" s="218" t="str">
        <f t="shared" si="454"/>
        <v>*</v>
      </c>
      <c r="DY122" s="217" t="str">
        <f t="shared" si="455"/>
        <v>*</v>
      </c>
      <c r="DZ122" s="218" t="str">
        <f t="shared" si="456"/>
        <v>*</v>
      </c>
      <c r="EA122" s="213" t="str">
        <f t="shared" si="457"/>
        <v>*</v>
      </c>
      <c r="EB122" s="214" t="str">
        <f t="shared" si="458"/>
        <v>*</v>
      </c>
      <c r="EC122" s="213" t="str">
        <f t="shared" si="419"/>
        <v>*</v>
      </c>
      <c r="ED122" s="214" t="str">
        <f t="shared" si="420"/>
        <v>*</v>
      </c>
      <c r="EE122" s="213" t="str">
        <f t="shared" si="459"/>
        <v>*</v>
      </c>
      <c r="EF122" s="214" t="str">
        <f t="shared" si="460"/>
        <v>*</v>
      </c>
      <c r="EG122" s="219">
        <f t="shared" si="421"/>
        <v>10</v>
      </c>
      <c r="EH122" s="220" t="str">
        <f t="shared" si="470"/>
        <v>سه شنبه</v>
      </c>
      <c r="EI122" s="108"/>
      <c r="EJ122" s="108"/>
      <c r="EK122" s="108"/>
      <c r="EL122" s="108"/>
      <c r="EM122" s="108"/>
      <c r="EN122" s="108"/>
      <c r="EO122" s="108"/>
      <c r="EP122" s="108"/>
      <c r="EQ122" s="108"/>
      <c r="ER122" s="108"/>
      <c r="ES122" s="108"/>
      <c r="ET122" s="108"/>
      <c r="EU122" s="108"/>
      <c r="EV122" s="108"/>
      <c r="EW122" s="108"/>
      <c r="EX122" s="108"/>
      <c r="EY122" s="108"/>
      <c r="EZ122" s="108"/>
      <c r="FA122" s="108"/>
      <c r="FB122" s="108"/>
      <c r="FC122" s="108"/>
      <c r="FD122" s="108"/>
      <c r="FE122" s="108"/>
      <c r="FF122" s="108"/>
      <c r="FG122" s="108"/>
      <c r="FH122" s="108"/>
      <c r="FI122" s="108"/>
      <c r="FJ122" s="108"/>
      <c r="FK122" s="108"/>
      <c r="FL122" s="108"/>
      <c r="FM122" s="108"/>
      <c r="FN122" s="108"/>
      <c r="FO122" s="108"/>
      <c r="FP122" s="108"/>
      <c r="FQ122" s="108"/>
      <c r="FR122" s="108"/>
      <c r="FS122" s="108"/>
      <c r="FT122" s="108"/>
      <c r="FU122" s="108"/>
      <c r="FV122" s="108"/>
      <c r="FW122" s="108"/>
      <c r="FX122" s="108"/>
      <c r="FY122" s="108"/>
      <c r="FZ122" s="108"/>
      <c r="GA122" s="108"/>
      <c r="GB122" s="108"/>
      <c r="GC122" s="108"/>
      <c r="GD122" s="108"/>
      <c r="GE122" s="108"/>
      <c r="GF122" s="108"/>
      <c r="GG122" s="108"/>
      <c r="GH122" s="108"/>
      <c r="GI122" s="108"/>
      <c r="GJ122" s="108"/>
      <c r="GK122" s="108"/>
      <c r="GL122" s="108"/>
      <c r="GM122" s="108"/>
      <c r="GN122" s="108"/>
      <c r="GO122" s="108"/>
      <c r="GP122" s="108"/>
      <c r="GQ122" s="108"/>
      <c r="GR122" s="108"/>
      <c r="GS122" s="108"/>
      <c r="GT122" s="108"/>
      <c r="GU122" s="108"/>
      <c r="GV122" s="108"/>
      <c r="GW122" s="108"/>
      <c r="GX122" s="108"/>
      <c r="GY122" s="108"/>
      <c r="GZ122" s="108"/>
      <c r="HA122" s="108"/>
      <c r="HB122" s="108"/>
      <c r="HC122" s="108"/>
      <c r="HD122" s="108"/>
      <c r="HE122" s="108"/>
      <c r="HF122" s="108"/>
      <c r="HG122" s="108"/>
      <c r="HH122" s="108"/>
      <c r="HI122" s="108"/>
      <c r="HJ122" s="108"/>
      <c r="HK122" s="108"/>
      <c r="HL122" s="108"/>
      <c r="HM122" s="108"/>
      <c r="HN122" s="108"/>
      <c r="HO122" s="108"/>
      <c r="HP122" s="108"/>
      <c r="HQ122" s="108"/>
      <c r="HR122" s="108"/>
      <c r="HS122" s="108"/>
      <c r="HT122" s="108"/>
      <c r="HU122" s="108"/>
      <c r="HV122" s="108"/>
      <c r="HW122" s="108"/>
      <c r="HX122" s="108"/>
      <c r="HY122" s="108"/>
      <c r="HZ122" s="108"/>
      <c r="IA122" s="108"/>
      <c r="IB122" s="108"/>
      <c r="IC122" s="108"/>
      <c r="ID122" s="108"/>
      <c r="IE122" s="108"/>
      <c r="IF122" s="108"/>
      <c r="IG122" s="108"/>
      <c r="IH122" s="108"/>
      <c r="II122" s="108"/>
      <c r="IJ122" s="108"/>
      <c r="IK122" s="108"/>
      <c r="IL122" s="108"/>
      <c r="IM122" s="108"/>
      <c r="IN122" s="108"/>
      <c r="IO122" s="108"/>
      <c r="IP122" s="108"/>
      <c r="IQ122" s="108"/>
      <c r="IR122" s="108"/>
      <c r="IS122" s="108"/>
      <c r="IT122" s="108"/>
      <c r="IU122" s="108"/>
      <c r="IV122" s="108"/>
      <c r="IW122" s="108"/>
      <c r="IX122" s="108"/>
      <c r="IY122" s="108"/>
      <c r="IZ122" s="108"/>
      <c r="JA122" s="108"/>
      <c r="JB122" s="108"/>
      <c r="JC122" s="108"/>
      <c r="JD122" s="108"/>
      <c r="JE122" s="108"/>
      <c r="JF122" s="108"/>
      <c r="JG122" s="108"/>
      <c r="JH122" s="108"/>
      <c r="JI122" s="108"/>
      <c r="JJ122" s="108"/>
      <c r="JK122" s="108"/>
      <c r="JL122" s="108"/>
      <c r="JM122" s="108"/>
      <c r="JN122" s="108"/>
      <c r="JO122" s="108"/>
      <c r="JP122" s="108"/>
      <c r="JQ122" s="108"/>
      <c r="JR122" s="108"/>
      <c r="JS122" s="108"/>
      <c r="JT122" s="108"/>
      <c r="JU122" s="108"/>
      <c r="JV122" s="108"/>
      <c r="JW122" s="108"/>
      <c r="JX122" s="108"/>
      <c r="JY122" s="108"/>
      <c r="JZ122" s="108"/>
      <c r="KA122" s="108"/>
      <c r="KB122" s="108"/>
      <c r="KC122" s="108"/>
      <c r="KD122" s="108"/>
      <c r="KE122" s="108"/>
      <c r="KF122" s="108"/>
      <c r="KG122" s="108"/>
      <c r="KH122" s="108"/>
      <c r="KI122" s="108"/>
      <c r="KJ122" s="108"/>
      <c r="KK122" s="108"/>
      <c r="KL122" s="108"/>
      <c r="KM122" s="108"/>
      <c r="KN122" s="108"/>
      <c r="KO122" s="108"/>
      <c r="KP122" s="108"/>
      <c r="KQ122" s="108"/>
      <c r="KR122" s="108"/>
      <c r="KS122" s="108"/>
      <c r="KT122" s="108"/>
      <c r="KU122" s="108"/>
      <c r="KV122" s="108"/>
      <c r="KW122" s="108"/>
      <c r="KX122" s="108"/>
      <c r="KY122" s="108"/>
      <c r="KZ122" s="108"/>
      <c r="LA122" s="108"/>
      <c r="LB122" s="108"/>
      <c r="LC122" s="108"/>
      <c r="LD122" s="108"/>
      <c r="LE122" s="108"/>
      <c r="LF122" s="108"/>
      <c r="LG122" s="108"/>
      <c r="LH122" s="108"/>
      <c r="LI122" s="108"/>
      <c r="LJ122" s="108"/>
      <c r="LK122" s="108"/>
      <c r="LL122" s="108"/>
      <c r="LM122" s="108"/>
      <c r="LN122" s="108"/>
      <c r="LO122" s="108"/>
      <c r="LP122" s="108"/>
      <c r="LQ122" s="108"/>
      <c r="LR122" s="108"/>
      <c r="LS122" s="108"/>
      <c r="LT122" s="108"/>
      <c r="LU122" s="108"/>
      <c r="LV122" s="108"/>
      <c r="LW122" s="108"/>
      <c r="LX122" s="108"/>
      <c r="LY122" s="108"/>
      <c r="LZ122" s="108"/>
      <c r="MA122" s="108"/>
      <c r="MB122" s="108"/>
      <c r="MC122" s="108"/>
      <c r="MD122" s="108"/>
      <c r="ME122" s="108"/>
      <c r="MF122" s="108"/>
      <c r="MG122" s="108"/>
      <c r="MH122" s="108"/>
      <c r="MI122" s="108"/>
      <c r="MJ122" s="108"/>
      <c r="MK122" s="108"/>
      <c r="ML122" s="108"/>
      <c r="MM122" s="108"/>
      <c r="MN122" s="108"/>
      <c r="MO122" s="108"/>
      <c r="MP122" s="108"/>
      <c r="MQ122" s="108"/>
      <c r="MR122" s="108"/>
      <c r="MS122" s="108"/>
      <c r="MT122" s="108"/>
      <c r="MU122" s="108"/>
      <c r="MV122" s="108"/>
      <c r="MW122" s="108"/>
      <c r="MX122" s="108"/>
      <c r="MY122" s="108"/>
      <c r="MZ122" s="108"/>
      <c r="NA122" s="108"/>
      <c r="NB122" s="108"/>
      <c r="NC122" s="108"/>
      <c r="ND122" s="108"/>
      <c r="NE122" s="108"/>
      <c r="NF122" s="108"/>
      <c r="NG122" s="108"/>
      <c r="NH122" s="108"/>
      <c r="NI122" s="108"/>
      <c r="NJ122" s="108"/>
      <c r="NK122" s="108"/>
      <c r="NL122" s="108"/>
      <c r="NM122" s="108"/>
      <c r="NN122" s="108"/>
      <c r="NO122" s="108"/>
      <c r="NP122" s="108"/>
      <c r="NQ122" s="108"/>
      <c r="NR122" s="108"/>
      <c r="NS122" s="108"/>
      <c r="NT122" s="108"/>
      <c r="NU122" s="108"/>
      <c r="NV122" s="108"/>
      <c r="NW122" s="108"/>
      <c r="NX122" s="108"/>
      <c r="NY122" s="108"/>
      <c r="NZ122" s="108"/>
      <c r="OA122" s="108"/>
      <c r="OB122" s="108"/>
      <c r="OC122" s="108"/>
      <c r="OD122" s="108"/>
      <c r="OE122" s="108"/>
      <c r="OF122" s="108"/>
      <c r="OG122" s="108"/>
      <c r="OH122" s="108"/>
      <c r="OI122" s="108"/>
      <c r="OJ122" s="108"/>
      <c r="OK122" s="108"/>
      <c r="OL122" s="108"/>
      <c r="OM122" s="108"/>
      <c r="ON122" s="108"/>
      <c r="OO122" s="108"/>
      <c r="OP122" s="108"/>
      <c r="OQ122" s="108"/>
      <c r="OR122" s="108"/>
      <c r="OS122" s="108"/>
      <c r="OT122" s="108"/>
      <c r="OU122" s="108"/>
      <c r="OV122" s="108"/>
      <c r="OW122" s="108"/>
      <c r="OX122" s="108"/>
      <c r="OY122" s="108"/>
      <c r="OZ122" s="108"/>
      <c r="PA122" s="108"/>
      <c r="PB122" s="108"/>
      <c r="PC122" s="108"/>
      <c r="PD122" s="108"/>
      <c r="PE122" s="108"/>
      <c r="PF122" s="108"/>
      <c r="PG122" s="108"/>
      <c r="PH122" s="108"/>
      <c r="PI122" s="108"/>
      <c r="PJ122" s="108"/>
      <c r="PK122" s="108"/>
      <c r="PL122" s="108"/>
      <c r="PM122" s="108"/>
      <c r="PN122" s="108"/>
      <c r="PO122" s="108"/>
      <c r="PP122" s="108"/>
      <c r="PQ122" s="108"/>
      <c r="PR122" s="337">
        <f t="shared" si="422"/>
        <v>0</v>
      </c>
      <c r="PS122" s="30">
        <f t="shared" si="423"/>
        <v>0</v>
      </c>
      <c r="PT122" s="34" t="s">
        <v>33</v>
      </c>
      <c r="PU122" s="748" t="str">
        <f t="shared" si="461"/>
        <v>******</v>
      </c>
      <c r="PV122" s="749"/>
      <c r="PW122" s="748" t="str">
        <f t="shared" si="462"/>
        <v>******</v>
      </c>
      <c r="PX122" s="749"/>
      <c r="PY122" s="108"/>
      <c r="PZ122" s="108"/>
      <c r="QA122" s="108"/>
      <c r="QB122" s="108"/>
      <c r="QC122" s="108"/>
      <c r="QD122" s="108"/>
      <c r="QE122" s="108"/>
      <c r="QF122" s="108"/>
      <c r="QG122" s="108"/>
      <c r="QH122" s="108"/>
      <c r="QI122" s="108"/>
      <c r="QJ122" s="108"/>
      <c r="QK122" s="108"/>
      <c r="QL122" s="108"/>
      <c r="QM122" s="108"/>
      <c r="QN122" s="108"/>
      <c r="QO122" s="108"/>
      <c r="QP122" s="108"/>
      <c r="QQ122" s="108"/>
      <c r="QR122" s="108"/>
      <c r="QS122" s="108"/>
      <c r="QT122" s="108"/>
      <c r="QU122" s="108"/>
      <c r="QV122" s="108"/>
      <c r="QW122" s="108"/>
      <c r="QX122" s="108"/>
      <c r="QY122" s="108"/>
      <c r="QZ122" s="108"/>
      <c r="RA122" s="108"/>
      <c r="RB122" s="108"/>
      <c r="RC122" s="108"/>
      <c r="RD122" s="337">
        <f t="shared" si="424"/>
        <v>10</v>
      </c>
      <c r="RE122" s="30" t="str">
        <f t="shared" si="471"/>
        <v>سه شنبه</v>
      </c>
      <c r="RF122" s="34" t="s">
        <v>33</v>
      </c>
      <c r="RG122" s="748" t="str">
        <f t="shared" si="463"/>
        <v>*******************</v>
      </c>
      <c r="RH122" s="749"/>
      <c r="RI122" s="748" t="str">
        <f t="shared" si="464"/>
        <v>*******************</v>
      </c>
      <c r="RJ122" s="749"/>
      <c r="RK122" s="29">
        <f t="shared" si="425"/>
        <v>10</v>
      </c>
      <c r="RL122" s="30" t="str">
        <f t="shared" si="472"/>
        <v>سه شنبه</v>
      </c>
      <c r="RM122" s="34" t="s">
        <v>33</v>
      </c>
      <c r="RN122" s="109"/>
      <c r="RO122" s="750" t="str">
        <f t="shared" si="465"/>
        <v>*****</v>
      </c>
      <c r="RP122" s="751"/>
      <c r="RQ122" s="109"/>
      <c r="RR122" s="109" t="str">
        <f t="shared" si="466"/>
        <v>*****</v>
      </c>
      <c r="RS122" s="750"/>
      <c r="RT122" s="751"/>
      <c r="RU122" s="29">
        <f t="shared" si="426"/>
        <v>10</v>
      </c>
      <c r="RV122" s="30" t="str">
        <f t="shared" si="473"/>
        <v>سه شنبه</v>
      </c>
      <c r="RW122" s="750" t="str">
        <f t="shared" si="467"/>
        <v>****</v>
      </c>
      <c r="RX122" s="751"/>
      <c r="RY122" s="750" t="str">
        <f t="shared" si="468"/>
        <v>***</v>
      </c>
      <c r="RZ122" s="751"/>
      <c r="SA122" s="29">
        <f t="shared" si="427"/>
        <v>10</v>
      </c>
      <c r="SB122" s="30" t="str">
        <f t="shared" si="474"/>
        <v>سه شنبه</v>
      </c>
      <c r="SC122" s="754" t="str">
        <f t="shared" si="469"/>
        <v>****</v>
      </c>
      <c r="SD122" s="755"/>
      <c r="SE122" s="29">
        <f t="shared" si="428"/>
        <v>10</v>
      </c>
      <c r="SF122" s="30" t="str">
        <f t="shared" si="475"/>
        <v>سه شنبه</v>
      </c>
      <c r="SG122" s="750" t="str">
        <f t="shared" si="476"/>
        <v>***</v>
      </c>
      <c r="SH122" s="751"/>
      <c r="SI122" s="752" t="str">
        <f t="shared" si="477"/>
        <v>***</v>
      </c>
      <c r="SJ122" s="75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</row>
    <row r="123" spans="1:638" s="2" customFormat="1" ht="69" customHeight="1" thickTop="1" thickBot="1">
      <c r="A123" s="373" t="s">
        <v>290</v>
      </c>
      <c r="B123" s="374" t="s">
        <v>305</v>
      </c>
      <c r="C123" s="375"/>
      <c r="D123" s="376"/>
      <c r="E123" s="312"/>
      <c r="F123" s="329" t="s">
        <v>106</v>
      </c>
      <c r="G123" s="330" t="s">
        <v>28</v>
      </c>
      <c r="H123" s="562" t="s">
        <v>202</v>
      </c>
      <c r="I123" s="563"/>
      <c r="J123" s="307" t="s">
        <v>135</v>
      </c>
      <c r="K123" s="566" t="s">
        <v>225</v>
      </c>
      <c r="L123" s="567"/>
      <c r="M123" s="303"/>
      <c r="N123" s="377" t="s">
        <v>198</v>
      </c>
      <c r="O123" s="303"/>
      <c r="P123" s="292"/>
      <c r="Q123" s="292"/>
      <c r="R123" s="304"/>
      <c r="S123" s="378" t="s">
        <v>193</v>
      </c>
      <c r="T123" s="289" t="s">
        <v>180</v>
      </c>
      <c r="U123" s="290" t="s">
        <v>143</v>
      </c>
      <c r="V123" s="291" t="s">
        <v>359</v>
      </c>
      <c r="W123" s="292"/>
      <c r="X123" s="297"/>
      <c r="Y123" s="297"/>
      <c r="Z123" s="296"/>
      <c r="AA123" s="297"/>
      <c r="AB123" s="298"/>
      <c r="AC123" s="334" t="s">
        <v>213</v>
      </c>
      <c r="AD123" s="629" t="str">
        <f>RJ18</f>
        <v>********************************</v>
      </c>
      <c r="AE123" s="630"/>
      <c r="AF123" s="630"/>
      <c r="AG123" s="630"/>
      <c r="AH123" s="630"/>
      <c r="AI123" s="630"/>
      <c r="AJ123" s="630"/>
      <c r="AK123" s="630"/>
      <c r="AL123" s="630"/>
      <c r="AM123" s="630"/>
      <c r="AN123" s="630"/>
      <c r="AO123" s="630"/>
      <c r="AP123" s="630"/>
      <c r="AQ123" s="630"/>
      <c r="AR123" s="631"/>
      <c r="AS123" s="617"/>
      <c r="AT123" s="618"/>
      <c r="AU123" s="618"/>
      <c r="AV123" s="618"/>
      <c r="AW123" s="618"/>
      <c r="AX123" s="619"/>
      <c r="AY123" s="1"/>
      <c r="AZ123" s="1"/>
      <c r="BA123" s="1"/>
      <c r="BB123" s="7"/>
      <c r="BC123" s="7"/>
      <c r="BD123" s="7"/>
      <c r="BE123" s="29">
        <f t="shared" si="413"/>
        <v>11</v>
      </c>
      <c r="BF123" s="159" t="s">
        <v>43</v>
      </c>
      <c r="BG123" s="163" t="s">
        <v>32</v>
      </c>
      <c r="BH123" s="164" t="s">
        <v>32</v>
      </c>
      <c r="BI123" s="163" t="s">
        <v>32</v>
      </c>
      <c r="BJ123" s="164" t="s">
        <v>32</v>
      </c>
      <c r="BK123" s="163" t="s">
        <v>32</v>
      </c>
      <c r="BL123" s="164" t="s">
        <v>32</v>
      </c>
      <c r="BM123" s="163" t="s">
        <v>32</v>
      </c>
      <c r="BN123" s="164" t="s">
        <v>32</v>
      </c>
      <c r="BO123" s="163" t="s">
        <v>32</v>
      </c>
      <c r="BP123" s="164" t="s">
        <v>32</v>
      </c>
      <c r="BQ123" s="163" t="s">
        <v>32</v>
      </c>
      <c r="BR123" s="164" t="s">
        <v>32</v>
      </c>
      <c r="BS123" s="163" t="s">
        <v>32</v>
      </c>
      <c r="BT123" s="164" t="s">
        <v>32</v>
      </c>
      <c r="BU123" s="163" t="s">
        <v>32</v>
      </c>
      <c r="BV123" s="164" t="s">
        <v>32</v>
      </c>
      <c r="BW123" s="163" t="s">
        <v>32</v>
      </c>
      <c r="BX123" s="164" t="s">
        <v>32</v>
      </c>
      <c r="BY123" s="163" t="s">
        <v>32</v>
      </c>
      <c r="BZ123" s="164" t="s">
        <v>32</v>
      </c>
      <c r="CA123" s="163" t="s">
        <v>32</v>
      </c>
      <c r="CB123" s="164" t="s">
        <v>32</v>
      </c>
      <c r="CC123" s="163" t="s">
        <v>32</v>
      </c>
      <c r="CD123" s="164" t="s">
        <v>32</v>
      </c>
      <c r="CE123" s="163" t="s">
        <v>32</v>
      </c>
      <c r="CF123" s="164" t="s">
        <v>32</v>
      </c>
      <c r="CG123" s="163" t="s">
        <v>32</v>
      </c>
      <c r="CH123" s="164" t="s">
        <v>32</v>
      </c>
      <c r="CI123" s="163" t="s">
        <v>32</v>
      </c>
      <c r="CJ123" s="164" t="s">
        <v>32</v>
      </c>
      <c r="CK123" s="163" t="s">
        <v>32</v>
      </c>
      <c r="CL123" s="164" t="s">
        <v>32</v>
      </c>
      <c r="CM123" s="163" t="s">
        <v>32</v>
      </c>
      <c r="CN123" s="164" t="s">
        <v>32</v>
      </c>
      <c r="CO123" s="163" t="s">
        <v>32</v>
      </c>
      <c r="CP123" s="164" t="s">
        <v>32</v>
      </c>
      <c r="CQ123" s="163" t="s">
        <v>32</v>
      </c>
      <c r="CR123" s="164" t="s">
        <v>32</v>
      </c>
      <c r="CS123" s="29">
        <f t="shared" si="414"/>
        <v>11</v>
      </c>
      <c r="CT123" s="159" t="s">
        <v>43</v>
      </c>
      <c r="CU123" s="85" t="str">
        <f t="shared" si="415"/>
        <v>*</v>
      </c>
      <c r="CV123" s="86" t="str">
        <f t="shared" si="416"/>
        <v>*</v>
      </c>
      <c r="CW123" s="85" t="str">
        <f t="shared" si="429"/>
        <v>*</v>
      </c>
      <c r="CX123" s="86" t="str">
        <f t="shared" si="430"/>
        <v>*</v>
      </c>
      <c r="CY123" s="85" t="str">
        <f t="shared" si="417"/>
        <v>*</v>
      </c>
      <c r="CZ123" s="86" t="str">
        <f t="shared" si="418"/>
        <v>*</v>
      </c>
      <c r="DA123" s="85" t="str">
        <f t="shared" si="431"/>
        <v>*</v>
      </c>
      <c r="DB123" s="86" t="str">
        <f t="shared" si="432"/>
        <v>*</v>
      </c>
      <c r="DC123" s="85" t="str">
        <f t="shared" si="433"/>
        <v>*</v>
      </c>
      <c r="DD123" s="86" t="str">
        <f t="shared" si="434"/>
        <v>*</v>
      </c>
      <c r="DE123" s="85" t="str">
        <f t="shared" si="435"/>
        <v>*</v>
      </c>
      <c r="DF123" s="86" t="str">
        <f t="shared" si="436"/>
        <v>*</v>
      </c>
      <c r="DG123" s="85" t="str">
        <f t="shared" si="437"/>
        <v>*</v>
      </c>
      <c r="DH123" s="86" t="str">
        <f t="shared" si="438"/>
        <v>*</v>
      </c>
      <c r="DI123" s="85" t="str">
        <f t="shared" si="439"/>
        <v>*</v>
      </c>
      <c r="DJ123" s="86" t="str">
        <f t="shared" si="440"/>
        <v>*</v>
      </c>
      <c r="DK123" s="217" t="str">
        <f t="shared" si="441"/>
        <v>*</v>
      </c>
      <c r="DL123" s="218" t="str">
        <f t="shared" si="442"/>
        <v>*</v>
      </c>
      <c r="DM123" s="217" t="str">
        <f t="shared" si="443"/>
        <v>*</v>
      </c>
      <c r="DN123" s="218" t="str">
        <f t="shared" si="444"/>
        <v>*</v>
      </c>
      <c r="DO123" s="217" t="str">
        <f t="shared" si="445"/>
        <v>*</v>
      </c>
      <c r="DP123" s="218" t="str">
        <f t="shared" si="446"/>
        <v>*</v>
      </c>
      <c r="DQ123" s="217" t="str">
        <f t="shared" si="447"/>
        <v>*</v>
      </c>
      <c r="DR123" s="218" t="str">
        <f t="shared" si="448"/>
        <v>*</v>
      </c>
      <c r="DS123" s="217" t="str">
        <f t="shared" si="449"/>
        <v>*</v>
      </c>
      <c r="DT123" s="218" t="str">
        <f t="shared" si="450"/>
        <v>*</v>
      </c>
      <c r="DU123" s="217" t="str">
        <f t="shared" si="451"/>
        <v>*</v>
      </c>
      <c r="DV123" s="218" t="str">
        <f t="shared" si="452"/>
        <v>*</v>
      </c>
      <c r="DW123" s="217" t="str">
        <f t="shared" si="453"/>
        <v>*</v>
      </c>
      <c r="DX123" s="218" t="str">
        <f t="shared" si="454"/>
        <v>*</v>
      </c>
      <c r="DY123" s="217" t="str">
        <f t="shared" si="455"/>
        <v>*</v>
      </c>
      <c r="DZ123" s="218" t="str">
        <f t="shared" si="456"/>
        <v>*</v>
      </c>
      <c r="EA123" s="213" t="str">
        <f t="shared" si="457"/>
        <v>*</v>
      </c>
      <c r="EB123" s="214" t="str">
        <f t="shared" si="458"/>
        <v>*</v>
      </c>
      <c r="EC123" s="213" t="str">
        <f t="shared" si="419"/>
        <v>*</v>
      </c>
      <c r="ED123" s="214" t="str">
        <f t="shared" si="420"/>
        <v>*</v>
      </c>
      <c r="EE123" s="213" t="str">
        <f t="shared" si="459"/>
        <v>*</v>
      </c>
      <c r="EF123" s="214" t="str">
        <f t="shared" si="460"/>
        <v>*</v>
      </c>
      <c r="EG123" s="219">
        <f t="shared" si="421"/>
        <v>11</v>
      </c>
      <c r="EH123" s="220" t="str">
        <f t="shared" si="470"/>
        <v>چهارشنبه</v>
      </c>
      <c r="EI123" s="108"/>
      <c r="EJ123" s="108"/>
      <c r="EK123" s="108"/>
      <c r="EL123" s="108"/>
      <c r="EM123" s="108"/>
      <c r="EN123" s="108"/>
      <c r="EO123" s="108"/>
      <c r="EP123" s="108"/>
      <c r="EQ123" s="108"/>
      <c r="ER123" s="108"/>
      <c r="ES123" s="108"/>
      <c r="ET123" s="108"/>
      <c r="EU123" s="108"/>
      <c r="EV123" s="108"/>
      <c r="EW123" s="108"/>
      <c r="EX123" s="108"/>
      <c r="EY123" s="108"/>
      <c r="EZ123" s="108"/>
      <c r="FA123" s="108"/>
      <c r="FB123" s="108"/>
      <c r="FC123" s="108"/>
      <c r="FD123" s="108"/>
      <c r="FE123" s="108"/>
      <c r="FF123" s="108"/>
      <c r="FG123" s="108"/>
      <c r="FH123" s="108"/>
      <c r="FI123" s="108"/>
      <c r="FJ123" s="108"/>
      <c r="FK123" s="108"/>
      <c r="FL123" s="108"/>
      <c r="FM123" s="108"/>
      <c r="FN123" s="108"/>
      <c r="FO123" s="108"/>
      <c r="FP123" s="108"/>
      <c r="FQ123" s="108"/>
      <c r="FR123" s="108"/>
      <c r="FS123" s="108"/>
      <c r="FT123" s="108"/>
      <c r="FU123" s="108"/>
      <c r="FV123" s="108"/>
      <c r="FW123" s="108"/>
      <c r="FX123" s="108"/>
      <c r="FY123" s="108"/>
      <c r="FZ123" s="108"/>
      <c r="GA123" s="108"/>
      <c r="GB123" s="108"/>
      <c r="GC123" s="108"/>
      <c r="GD123" s="108"/>
      <c r="GE123" s="108"/>
      <c r="GF123" s="108"/>
      <c r="GG123" s="108"/>
      <c r="GH123" s="108"/>
      <c r="GI123" s="108"/>
      <c r="GJ123" s="108"/>
      <c r="GK123" s="108"/>
      <c r="GL123" s="108"/>
      <c r="GM123" s="108"/>
      <c r="GN123" s="108"/>
      <c r="GO123" s="108"/>
      <c r="GP123" s="108"/>
      <c r="GQ123" s="108"/>
      <c r="GR123" s="108"/>
      <c r="GS123" s="108"/>
      <c r="GT123" s="108"/>
      <c r="GU123" s="108"/>
      <c r="GV123" s="108"/>
      <c r="GW123" s="108"/>
      <c r="GX123" s="108"/>
      <c r="GY123" s="108"/>
      <c r="GZ123" s="108"/>
      <c r="HA123" s="108"/>
      <c r="HB123" s="108"/>
      <c r="HC123" s="108"/>
      <c r="HD123" s="108"/>
      <c r="HE123" s="108"/>
      <c r="HF123" s="108"/>
      <c r="HG123" s="108"/>
      <c r="HH123" s="108"/>
      <c r="HI123" s="108"/>
      <c r="HJ123" s="108"/>
      <c r="HK123" s="108"/>
      <c r="HL123" s="108"/>
      <c r="HM123" s="108"/>
      <c r="HN123" s="108"/>
      <c r="HO123" s="108"/>
      <c r="HP123" s="108"/>
      <c r="HQ123" s="108"/>
      <c r="HR123" s="108"/>
      <c r="HS123" s="108"/>
      <c r="HT123" s="108"/>
      <c r="HU123" s="108"/>
      <c r="HV123" s="108"/>
      <c r="HW123" s="108"/>
      <c r="HX123" s="108"/>
      <c r="HY123" s="108"/>
      <c r="HZ123" s="108"/>
      <c r="IA123" s="108"/>
      <c r="IB123" s="108"/>
      <c r="IC123" s="108"/>
      <c r="ID123" s="108"/>
      <c r="IE123" s="108"/>
      <c r="IF123" s="108"/>
      <c r="IG123" s="108"/>
      <c r="IH123" s="108"/>
      <c r="II123" s="108"/>
      <c r="IJ123" s="108"/>
      <c r="IK123" s="108"/>
      <c r="IL123" s="108"/>
      <c r="IM123" s="108"/>
      <c r="IN123" s="108"/>
      <c r="IO123" s="108"/>
      <c r="IP123" s="108"/>
      <c r="IQ123" s="108"/>
      <c r="IR123" s="108"/>
      <c r="IS123" s="108"/>
      <c r="IT123" s="108"/>
      <c r="IU123" s="108"/>
      <c r="IV123" s="108"/>
      <c r="IW123" s="108"/>
      <c r="IX123" s="108"/>
      <c r="IY123" s="108"/>
      <c r="IZ123" s="108"/>
      <c r="JA123" s="108"/>
      <c r="JB123" s="108"/>
      <c r="JC123" s="108"/>
      <c r="JD123" s="108"/>
      <c r="JE123" s="108"/>
      <c r="JF123" s="108"/>
      <c r="JG123" s="108"/>
      <c r="JH123" s="108"/>
      <c r="JI123" s="108"/>
      <c r="JJ123" s="108"/>
      <c r="JK123" s="108"/>
      <c r="JL123" s="108"/>
      <c r="JM123" s="108"/>
      <c r="JN123" s="108"/>
      <c r="JO123" s="108"/>
      <c r="JP123" s="108"/>
      <c r="JQ123" s="108"/>
      <c r="JR123" s="108"/>
      <c r="JS123" s="108"/>
      <c r="JT123" s="108"/>
      <c r="JU123" s="108"/>
      <c r="JV123" s="108"/>
      <c r="JW123" s="108"/>
      <c r="JX123" s="108"/>
      <c r="JY123" s="108"/>
      <c r="JZ123" s="108"/>
      <c r="KA123" s="108"/>
      <c r="KB123" s="108"/>
      <c r="KC123" s="108"/>
      <c r="KD123" s="108"/>
      <c r="KE123" s="108"/>
      <c r="KF123" s="108"/>
      <c r="KG123" s="108"/>
      <c r="KH123" s="108"/>
      <c r="KI123" s="108"/>
      <c r="KJ123" s="108"/>
      <c r="KK123" s="108"/>
      <c r="KL123" s="108"/>
      <c r="KM123" s="108"/>
      <c r="KN123" s="108"/>
      <c r="KO123" s="108"/>
      <c r="KP123" s="108"/>
      <c r="KQ123" s="108"/>
      <c r="KR123" s="108"/>
      <c r="KS123" s="108"/>
      <c r="KT123" s="108"/>
      <c r="KU123" s="108"/>
      <c r="KV123" s="108"/>
      <c r="KW123" s="108"/>
      <c r="KX123" s="108"/>
      <c r="KY123" s="108"/>
      <c r="KZ123" s="108"/>
      <c r="LA123" s="108"/>
      <c r="LB123" s="108"/>
      <c r="LC123" s="108"/>
      <c r="LD123" s="108"/>
      <c r="LE123" s="108"/>
      <c r="LF123" s="108"/>
      <c r="LG123" s="108"/>
      <c r="LH123" s="108"/>
      <c r="LI123" s="108"/>
      <c r="LJ123" s="108"/>
      <c r="LK123" s="108"/>
      <c r="LL123" s="108"/>
      <c r="LM123" s="108"/>
      <c r="LN123" s="108"/>
      <c r="LO123" s="108"/>
      <c r="LP123" s="108"/>
      <c r="LQ123" s="108"/>
      <c r="LR123" s="108"/>
      <c r="LS123" s="108"/>
      <c r="LT123" s="108"/>
      <c r="LU123" s="108"/>
      <c r="LV123" s="108"/>
      <c r="LW123" s="108"/>
      <c r="LX123" s="108"/>
      <c r="LY123" s="108"/>
      <c r="LZ123" s="108"/>
      <c r="MA123" s="108"/>
      <c r="MB123" s="108"/>
      <c r="MC123" s="108"/>
      <c r="MD123" s="108"/>
      <c r="ME123" s="108"/>
      <c r="MF123" s="108"/>
      <c r="MG123" s="108"/>
      <c r="MH123" s="108"/>
      <c r="MI123" s="108"/>
      <c r="MJ123" s="108"/>
      <c r="MK123" s="108"/>
      <c r="ML123" s="108"/>
      <c r="MM123" s="108"/>
      <c r="MN123" s="108"/>
      <c r="MO123" s="108"/>
      <c r="MP123" s="108"/>
      <c r="MQ123" s="108"/>
      <c r="MR123" s="108"/>
      <c r="MS123" s="108"/>
      <c r="MT123" s="108"/>
      <c r="MU123" s="108"/>
      <c r="MV123" s="108"/>
      <c r="MW123" s="108"/>
      <c r="MX123" s="108"/>
      <c r="MY123" s="108"/>
      <c r="MZ123" s="108"/>
      <c r="NA123" s="108"/>
      <c r="NB123" s="108"/>
      <c r="NC123" s="108"/>
      <c r="ND123" s="108"/>
      <c r="NE123" s="108"/>
      <c r="NF123" s="108"/>
      <c r="NG123" s="108"/>
      <c r="NH123" s="108"/>
      <c r="NI123" s="108"/>
      <c r="NJ123" s="108"/>
      <c r="NK123" s="108"/>
      <c r="NL123" s="108"/>
      <c r="NM123" s="108"/>
      <c r="NN123" s="108"/>
      <c r="NO123" s="108"/>
      <c r="NP123" s="108"/>
      <c r="NQ123" s="108"/>
      <c r="NR123" s="108"/>
      <c r="NS123" s="108"/>
      <c r="NT123" s="108"/>
      <c r="NU123" s="108"/>
      <c r="NV123" s="108"/>
      <c r="NW123" s="108"/>
      <c r="NX123" s="108"/>
      <c r="NY123" s="108"/>
      <c r="NZ123" s="108"/>
      <c r="OA123" s="108"/>
      <c r="OB123" s="108"/>
      <c r="OC123" s="108"/>
      <c r="OD123" s="108"/>
      <c r="OE123" s="108"/>
      <c r="OF123" s="108"/>
      <c r="OG123" s="108"/>
      <c r="OH123" s="108"/>
      <c r="OI123" s="108"/>
      <c r="OJ123" s="108"/>
      <c r="OK123" s="108"/>
      <c r="OL123" s="108"/>
      <c r="OM123" s="108"/>
      <c r="ON123" s="108"/>
      <c r="OO123" s="108"/>
      <c r="OP123" s="108"/>
      <c r="OQ123" s="108"/>
      <c r="OR123" s="108"/>
      <c r="OS123" s="108"/>
      <c r="OT123" s="108"/>
      <c r="OU123" s="108"/>
      <c r="OV123" s="108"/>
      <c r="OW123" s="108"/>
      <c r="OX123" s="108"/>
      <c r="OY123" s="108"/>
      <c r="OZ123" s="108"/>
      <c r="PA123" s="108"/>
      <c r="PB123" s="108"/>
      <c r="PC123" s="108"/>
      <c r="PD123" s="108"/>
      <c r="PE123" s="108"/>
      <c r="PF123" s="108"/>
      <c r="PG123" s="108"/>
      <c r="PH123" s="108"/>
      <c r="PI123" s="108"/>
      <c r="PJ123" s="108"/>
      <c r="PK123" s="108"/>
      <c r="PL123" s="108"/>
      <c r="PM123" s="108"/>
      <c r="PN123" s="108"/>
      <c r="PO123" s="108"/>
      <c r="PP123" s="108"/>
      <c r="PQ123" s="108"/>
      <c r="PR123" s="337">
        <f t="shared" si="422"/>
        <v>0</v>
      </c>
      <c r="PS123" s="30">
        <f t="shared" si="423"/>
        <v>0</v>
      </c>
      <c r="PT123" s="34" t="s">
        <v>33</v>
      </c>
      <c r="PU123" s="748" t="str">
        <f t="shared" si="461"/>
        <v>******</v>
      </c>
      <c r="PV123" s="749"/>
      <c r="PW123" s="748" t="str">
        <f t="shared" si="462"/>
        <v>******</v>
      </c>
      <c r="PX123" s="749"/>
      <c r="PY123" s="108"/>
      <c r="PZ123" s="108"/>
      <c r="QA123" s="108"/>
      <c r="QB123" s="108"/>
      <c r="QC123" s="108"/>
      <c r="QD123" s="108"/>
      <c r="QE123" s="108"/>
      <c r="QF123" s="108"/>
      <c r="QG123" s="108"/>
      <c r="QH123" s="108"/>
      <c r="QI123" s="108"/>
      <c r="QJ123" s="108"/>
      <c r="QK123" s="108"/>
      <c r="QL123" s="108"/>
      <c r="QM123" s="108"/>
      <c r="QN123" s="108"/>
      <c r="QO123" s="108"/>
      <c r="QP123" s="108"/>
      <c r="QQ123" s="108"/>
      <c r="QR123" s="108"/>
      <c r="QS123" s="108"/>
      <c r="QT123" s="108"/>
      <c r="QU123" s="108"/>
      <c r="QV123" s="108"/>
      <c r="QW123" s="108"/>
      <c r="QX123" s="108"/>
      <c r="QY123" s="108"/>
      <c r="QZ123" s="108"/>
      <c r="RA123" s="108"/>
      <c r="RB123" s="108"/>
      <c r="RC123" s="108"/>
      <c r="RD123" s="337">
        <f t="shared" si="424"/>
        <v>11</v>
      </c>
      <c r="RE123" s="30" t="str">
        <f t="shared" si="471"/>
        <v>چهارشنبه</v>
      </c>
      <c r="RF123" s="34" t="s">
        <v>33</v>
      </c>
      <c r="RG123" s="748" t="str">
        <f t="shared" si="463"/>
        <v>*******************</v>
      </c>
      <c r="RH123" s="749"/>
      <c r="RI123" s="748" t="str">
        <f t="shared" si="464"/>
        <v>*******************</v>
      </c>
      <c r="RJ123" s="749"/>
      <c r="RK123" s="29">
        <f t="shared" si="425"/>
        <v>11</v>
      </c>
      <c r="RL123" s="30" t="str">
        <f t="shared" si="472"/>
        <v>چهارشنبه</v>
      </c>
      <c r="RM123" s="34" t="s">
        <v>33</v>
      </c>
      <c r="RN123" s="109"/>
      <c r="RO123" s="750" t="str">
        <f t="shared" si="465"/>
        <v>*****</v>
      </c>
      <c r="RP123" s="751"/>
      <c r="RQ123" s="109"/>
      <c r="RR123" s="109" t="str">
        <f t="shared" si="466"/>
        <v>*****</v>
      </c>
      <c r="RS123" s="750"/>
      <c r="RT123" s="751"/>
      <c r="RU123" s="29">
        <f t="shared" si="426"/>
        <v>11</v>
      </c>
      <c r="RV123" s="30" t="str">
        <f t="shared" si="473"/>
        <v>چهارشنبه</v>
      </c>
      <c r="RW123" s="750" t="str">
        <f t="shared" si="467"/>
        <v>****</v>
      </c>
      <c r="RX123" s="751"/>
      <c r="RY123" s="750" t="str">
        <f t="shared" si="468"/>
        <v>***</v>
      </c>
      <c r="RZ123" s="751"/>
      <c r="SA123" s="29">
        <f t="shared" si="427"/>
        <v>11</v>
      </c>
      <c r="SB123" s="30" t="str">
        <f t="shared" si="474"/>
        <v>چهارشنبه</v>
      </c>
      <c r="SC123" s="754" t="str">
        <f t="shared" si="469"/>
        <v>****</v>
      </c>
      <c r="SD123" s="755"/>
      <c r="SE123" s="29">
        <f t="shared" si="428"/>
        <v>11</v>
      </c>
      <c r="SF123" s="30" t="str">
        <f t="shared" si="475"/>
        <v>چهارشنبه</v>
      </c>
      <c r="SG123" s="750" t="str">
        <f t="shared" si="476"/>
        <v>***</v>
      </c>
      <c r="SH123" s="751"/>
      <c r="SI123" s="752" t="str">
        <f t="shared" si="477"/>
        <v>***</v>
      </c>
      <c r="SJ123" s="75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</row>
    <row r="124" spans="1:638" s="2" customFormat="1" ht="69" customHeight="1" thickTop="1" thickBot="1">
      <c r="A124" s="550" t="s">
        <v>291</v>
      </c>
      <c r="B124" s="552" t="s">
        <v>147</v>
      </c>
      <c r="C124" s="474"/>
      <c r="D124" s="475"/>
      <c r="E124" s="313"/>
      <c r="F124" s="338" t="s">
        <v>293</v>
      </c>
      <c r="G124" s="339" t="s">
        <v>28</v>
      </c>
      <c r="H124" s="564" t="s">
        <v>294</v>
      </c>
      <c r="I124" s="565"/>
      <c r="J124" s="481" t="s">
        <v>82</v>
      </c>
      <c r="K124" s="558" t="s">
        <v>225</v>
      </c>
      <c r="L124" s="559"/>
      <c r="M124" s="306"/>
      <c r="N124" s="381" t="s">
        <v>191</v>
      </c>
      <c r="O124" s="306"/>
      <c r="P124" s="381" t="s">
        <v>192</v>
      </c>
      <c r="Q124" s="305" t="s">
        <v>174</v>
      </c>
      <c r="R124" s="427"/>
      <c r="S124" s="428"/>
      <c r="T124" s="428"/>
      <c r="U124" s="302"/>
      <c r="V124" s="381" t="s">
        <v>131</v>
      </c>
      <c r="W124" s="300"/>
      <c r="X124" s="301"/>
      <c r="Y124" s="382" t="s">
        <v>199</v>
      </c>
      <c r="Z124" s="299" t="s">
        <v>304</v>
      </c>
      <c r="AA124" s="383"/>
      <c r="AB124" s="384"/>
      <c r="AC124" s="343" t="s">
        <v>214</v>
      </c>
      <c r="AD124" s="612" t="str">
        <f>RI90</f>
        <v>*****************</v>
      </c>
      <c r="AE124" s="607"/>
      <c r="AF124" s="607"/>
      <c r="AG124" s="607"/>
      <c r="AH124" s="607"/>
      <c r="AI124" s="607"/>
      <c r="AJ124" s="607"/>
      <c r="AK124" s="607"/>
      <c r="AL124" s="613"/>
      <c r="AM124" s="344" t="s">
        <v>211</v>
      </c>
      <c r="AN124" s="607" t="str">
        <f>RI126</f>
        <v>*******************</v>
      </c>
      <c r="AO124" s="607"/>
      <c r="AP124" s="607"/>
      <c r="AQ124" s="607"/>
      <c r="AR124" s="608"/>
      <c r="AS124" s="617"/>
      <c r="AT124" s="618"/>
      <c r="AU124" s="618"/>
      <c r="AV124" s="618"/>
      <c r="AW124" s="618"/>
      <c r="AX124" s="619"/>
      <c r="AY124" s="1"/>
      <c r="AZ124" s="1"/>
      <c r="BA124" s="1"/>
      <c r="BB124" s="7"/>
      <c r="BC124" s="7"/>
      <c r="BD124" s="7"/>
      <c r="BE124" s="29">
        <f t="shared" si="413"/>
        <v>12</v>
      </c>
      <c r="BF124" s="159" t="s">
        <v>226</v>
      </c>
      <c r="BG124" s="163" t="s">
        <v>32</v>
      </c>
      <c r="BH124" s="164" t="s">
        <v>32</v>
      </c>
      <c r="BI124" s="163" t="s">
        <v>32</v>
      </c>
      <c r="BJ124" s="164" t="s">
        <v>32</v>
      </c>
      <c r="BK124" s="163" t="s">
        <v>32</v>
      </c>
      <c r="BL124" s="164" t="s">
        <v>32</v>
      </c>
      <c r="BM124" s="163" t="s">
        <v>32</v>
      </c>
      <c r="BN124" s="164" t="s">
        <v>32</v>
      </c>
      <c r="BO124" s="163" t="s">
        <v>32</v>
      </c>
      <c r="BP124" s="164" t="s">
        <v>32</v>
      </c>
      <c r="BQ124" s="163" t="s">
        <v>32</v>
      </c>
      <c r="BR124" s="164" t="s">
        <v>32</v>
      </c>
      <c r="BS124" s="163" t="s">
        <v>32</v>
      </c>
      <c r="BT124" s="164" t="s">
        <v>32</v>
      </c>
      <c r="BU124" s="163" t="s">
        <v>32</v>
      </c>
      <c r="BV124" s="164" t="s">
        <v>32</v>
      </c>
      <c r="BW124" s="163" t="s">
        <v>32</v>
      </c>
      <c r="BX124" s="164" t="s">
        <v>32</v>
      </c>
      <c r="BY124" s="163" t="s">
        <v>32</v>
      </c>
      <c r="BZ124" s="164" t="s">
        <v>32</v>
      </c>
      <c r="CA124" s="163" t="s">
        <v>32</v>
      </c>
      <c r="CB124" s="164" t="s">
        <v>32</v>
      </c>
      <c r="CC124" s="163" t="s">
        <v>32</v>
      </c>
      <c r="CD124" s="164" t="s">
        <v>32</v>
      </c>
      <c r="CE124" s="163" t="s">
        <v>32</v>
      </c>
      <c r="CF124" s="164" t="s">
        <v>32</v>
      </c>
      <c r="CG124" s="163" t="s">
        <v>32</v>
      </c>
      <c r="CH124" s="164" t="s">
        <v>32</v>
      </c>
      <c r="CI124" s="163" t="s">
        <v>32</v>
      </c>
      <c r="CJ124" s="164" t="s">
        <v>32</v>
      </c>
      <c r="CK124" s="163" t="s">
        <v>32</v>
      </c>
      <c r="CL124" s="164" t="s">
        <v>32</v>
      </c>
      <c r="CM124" s="163" t="s">
        <v>32</v>
      </c>
      <c r="CN124" s="164" t="s">
        <v>32</v>
      </c>
      <c r="CO124" s="163" t="s">
        <v>32</v>
      </c>
      <c r="CP124" s="164" t="s">
        <v>32</v>
      </c>
      <c r="CQ124" s="163" t="s">
        <v>32</v>
      </c>
      <c r="CR124" s="164" t="s">
        <v>32</v>
      </c>
      <c r="CS124" s="29">
        <f t="shared" si="414"/>
        <v>12</v>
      </c>
      <c r="CT124" s="159" t="s">
        <v>226</v>
      </c>
      <c r="CU124" s="85" t="str">
        <f t="shared" si="415"/>
        <v>*</v>
      </c>
      <c r="CV124" s="86" t="str">
        <f t="shared" si="416"/>
        <v>*</v>
      </c>
      <c r="CW124" s="85" t="str">
        <f t="shared" si="429"/>
        <v>*</v>
      </c>
      <c r="CX124" s="86" t="str">
        <f t="shared" si="430"/>
        <v>*</v>
      </c>
      <c r="CY124" s="85" t="str">
        <f t="shared" si="417"/>
        <v>*</v>
      </c>
      <c r="CZ124" s="86" t="str">
        <f t="shared" si="418"/>
        <v>*</v>
      </c>
      <c r="DA124" s="85" t="str">
        <f t="shared" si="431"/>
        <v>*</v>
      </c>
      <c r="DB124" s="86" t="str">
        <f t="shared" si="432"/>
        <v>*</v>
      </c>
      <c r="DC124" s="85" t="str">
        <f t="shared" si="433"/>
        <v>*</v>
      </c>
      <c r="DD124" s="86" t="str">
        <f t="shared" si="434"/>
        <v>*</v>
      </c>
      <c r="DE124" s="85" t="str">
        <f t="shared" si="435"/>
        <v>*</v>
      </c>
      <c r="DF124" s="86" t="str">
        <f t="shared" si="436"/>
        <v>*</v>
      </c>
      <c r="DG124" s="85" t="str">
        <f t="shared" si="437"/>
        <v>*</v>
      </c>
      <c r="DH124" s="86" t="str">
        <f t="shared" si="438"/>
        <v>*</v>
      </c>
      <c r="DI124" s="85" t="str">
        <f t="shared" si="439"/>
        <v>*</v>
      </c>
      <c r="DJ124" s="86" t="str">
        <f t="shared" si="440"/>
        <v>*</v>
      </c>
      <c r="DK124" s="217" t="str">
        <f t="shared" si="441"/>
        <v>*</v>
      </c>
      <c r="DL124" s="218" t="str">
        <f t="shared" si="442"/>
        <v>*</v>
      </c>
      <c r="DM124" s="217" t="str">
        <f t="shared" si="443"/>
        <v>*</v>
      </c>
      <c r="DN124" s="218" t="str">
        <f t="shared" si="444"/>
        <v>*</v>
      </c>
      <c r="DO124" s="217" t="str">
        <f t="shared" si="445"/>
        <v>*</v>
      </c>
      <c r="DP124" s="218" t="str">
        <f t="shared" si="446"/>
        <v>*</v>
      </c>
      <c r="DQ124" s="217" t="str">
        <f t="shared" si="447"/>
        <v>*</v>
      </c>
      <c r="DR124" s="218" t="str">
        <f t="shared" si="448"/>
        <v>*</v>
      </c>
      <c r="DS124" s="217" t="str">
        <f t="shared" si="449"/>
        <v>*</v>
      </c>
      <c r="DT124" s="218" t="str">
        <f t="shared" si="450"/>
        <v>*</v>
      </c>
      <c r="DU124" s="217" t="str">
        <f t="shared" si="451"/>
        <v>*</v>
      </c>
      <c r="DV124" s="218" t="str">
        <f t="shared" si="452"/>
        <v>*</v>
      </c>
      <c r="DW124" s="217" t="str">
        <f t="shared" si="453"/>
        <v>*</v>
      </c>
      <c r="DX124" s="218" t="str">
        <f t="shared" si="454"/>
        <v>*</v>
      </c>
      <c r="DY124" s="217" t="str">
        <f t="shared" si="455"/>
        <v>*</v>
      </c>
      <c r="DZ124" s="218" t="str">
        <f t="shared" si="456"/>
        <v>*</v>
      </c>
      <c r="EA124" s="213" t="str">
        <f t="shared" si="457"/>
        <v>*</v>
      </c>
      <c r="EB124" s="214" t="str">
        <f t="shared" si="458"/>
        <v>*</v>
      </c>
      <c r="EC124" s="213" t="str">
        <f t="shared" si="419"/>
        <v>*</v>
      </c>
      <c r="ED124" s="214" t="str">
        <f t="shared" si="420"/>
        <v>*</v>
      </c>
      <c r="EE124" s="213" t="str">
        <f t="shared" si="459"/>
        <v>*</v>
      </c>
      <c r="EF124" s="214" t="str">
        <f t="shared" si="460"/>
        <v>*</v>
      </c>
      <c r="EG124" s="219">
        <f t="shared" si="421"/>
        <v>12</v>
      </c>
      <c r="EH124" s="220" t="str">
        <f t="shared" si="470"/>
        <v>پنجشنبه</v>
      </c>
      <c r="EI124" s="108"/>
      <c r="EJ124" s="108"/>
      <c r="EK124" s="108"/>
      <c r="EL124" s="108"/>
      <c r="EM124" s="108"/>
      <c r="EN124" s="108"/>
      <c r="EO124" s="108"/>
      <c r="EP124" s="108"/>
      <c r="EQ124" s="108"/>
      <c r="ER124" s="108"/>
      <c r="ES124" s="108"/>
      <c r="ET124" s="108"/>
      <c r="EU124" s="108"/>
      <c r="EV124" s="108"/>
      <c r="EW124" s="108"/>
      <c r="EX124" s="108"/>
      <c r="EY124" s="108"/>
      <c r="EZ124" s="108"/>
      <c r="FA124" s="108"/>
      <c r="FB124" s="108"/>
      <c r="FC124" s="108"/>
      <c r="FD124" s="108"/>
      <c r="FE124" s="108"/>
      <c r="FF124" s="108"/>
      <c r="FG124" s="108"/>
      <c r="FH124" s="108"/>
      <c r="FI124" s="108"/>
      <c r="FJ124" s="108"/>
      <c r="FK124" s="108"/>
      <c r="FL124" s="108"/>
      <c r="FM124" s="108"/>
      <c r="FN124" s="108"/>
      <c r="FO124" s="108"/>
      <c r="FP124" s="108"/>
      <c r="FQ124" s="108"/>
      <c r="FR124" s="108"/>
      <c r="FS124" s="108"/>
      <c r="FT124" s="108"/>
      <c r="FU124" s="108"/>
      <c r="FV124" s="108"/>
      <c r="FW124" s="108"/>
      <c r="FX124" s="108"/>
      <c r="FY124" s="108"/>
      <c r="FZ124" s="108"/>
      <c r="GA124" s="108"/>
      <c r="GB124" s="108"/>
      <c r="GC124" s="108"/>
      <c r="GD124" s="108"/>
      <c r="GE124" s="108"/>
      <c r="GF124" s="108"/>
      <c r="GG124" s="108"/>
      <c r="GH124" s="108"/>
      <c r="GI124" s="108"/>
      <c r="GJ124" s="108"/>
      <c r="GK124" s="108"/>
      <c r="GL124" s="108"/>
      <c r="GM124" s="108"/>
      <c r="GN124" s="108"/>
      <c r="GO124" s="108"/>
      <c r="GP124" s="108"/>
      <c r="GQ124" s="108"/>
      <c r="GR124" s="108"/>
      <c r="GS124" s="108"/>
      <c r="GT124" s="108"/>
      <c r="GU124" s="108"/>
      <c r="GV124" s="108"/>
      <c r="GW124" s="108"/>
      <c r="GX124" s="108"/>
      <c r="GY124" s="108"/>
      <c r="GZ124" s="108"/>
      <c r="HA124" s="108"/>
      <c r="HB124" s="108"/>
      <c r="HC124" s="108"/>
      <c r="HD124" s="108"/>
      <c r="HE124" s="108"/>
      <c r="HF124" s="108"/>
      <c r="HG124" s="108"/>
      <c r="HH124" s="108"/>
      <c r="HI124" s="108"/>
      <c r="HJ124" s="108"/>
      <c r="HK124" s="108"/>
      <c r="HL124" s="108"/>
      <c r="HM124" s="108"/>
      <c r="HN124" s="108"/>
      <c r="HO124" s="108"/>
      <c r="HP124" s="108"/>
      <c r="HQ124" s="108"/>
      <c r="HR124" s="108"/>
      <c r="HS124" s="108"/>
      <c r="HT124" s="108"/>
      <c r="HU124" s="108"/>
      <c r="HV124" s="108"/>
      <c r="HW124" s="108"/>
      <c r="HX124" s="108"/>
      <c r="HY124" s="108"/>
      <c r="HZ124" s="108"/>
      <c r="IA124" s="108"/>
      <c r="IB124" s="108"/>
      <c r="IC124" s="108"/>
      <c r="ID124" s="108"/>
      <c r="IE124" s="108"/>
      <c r="IF124" s="108"/>
      <c r="IG124" s="108"/>
      <c r="IH124" s="108"/>
      <c r="II124" s="108"/>
      <c r="IJ124" s="108"/>
      <c r="IK124" s="108"/>
      <c r="IL124" s="108"/>
      <c r="IM124" s="108"/>
      <c r="IN124" s="108"/>
      <c r="IO124" s="108"/>
      <c r="IP124" s="108"/>
      <c r="IQ124" s="108"/>
      <c r="IR124" s="108"/>
      <c r="IS124" s="108"/>
      <c r="IT124" s="108"/>
      <c r="IU124" s="108"/>
      <c r="IV124" s="108"/>
      <c r="IW124" s="108"/>
      <c r="IX124" s="108"/>
      <c r="IY124" s="108"/>
      <c r="IZ124" s="108"/>
      <c r="JA124" s="108"/>
      <c r="JB124" s="108"/>
      <c r="JC124" s="108"/>
      <c r="JD124" s="108"/>
      <c r="JE124" s="108"/>
      <c r="JF124" s="108"/>
      <c r="JG124" s="108"/>
      <c r="JH124" s="108"/>
      <c r="JI124" s="108"/>
      <c r="JJ124" s="108"/>
      <c r="JK124" s="108"/>
      <c r="JL124" s="108"/>
      <c r="JM124" s="108"/>
      <c r="JN124" s="108"/>
      <c r="JO124" s="108"/>
      <c r="JP124" s="108"/>
      <c r="JQ124" s="108"/>
      <c r="JR124" s="108"/>
      <c r="JS124" s="108"/>
      <c r="JT124" s="108"/>
      <c r="JU124" s="108"/>
      <c r="JV124" s="108"/>
      <c r="JW124" s="108"/>
      <c r="JX124" s="108"/>
      <c r="JY124" s="108"/>
      <c r="JZ124" s="108"/>
      <c r="KA124" s="108"/>
      <c r="KB124" s="108"/>
      <c r="KC124" s="108"/>
      <c r="KD124" s="108"/>
      <c r="KE124" s="108"/>
      <c r="KF124" s="108"/>
      <c r="KG124" s="108"/>
      <c r="KH124" s="108"/>
      <c r="KI124" s="108"/>
      <c r="KJ124" s="108"/>
      <c r="KK124" s="108"/>
      <c r="KL124" s="108"/>
      <c r="KM124" s="108"/>
      <c r="KN124" s="108"/>
      <c r="KO124" s="108"/>
      <c r="KP124" s="108"/>
      <c r="KQ124" s="108"/>
      <c r="KR124" s="108"/>
      <c r="KS124" s="108"/>
      <c r="KT124" s="108"/>
      <c r="KU124" s="108"/>
      <c r="KV124" s="108"/>
      <c r="KW124" s="108"/>
      <c r="KX124" s="108"/>
      <c r="KY124" s="108"/>
      <c r="KZ124" s="108"/>
      <c r="LA124" s="108"/>
      <c r="LB124" s="108"/>
      <c r="LC124" s="108"/>
      <c r="LD124" s="108"/>
      <c r="LE124" s="108"/>
      <c r="LF124" s="108"/>
      <c r="LG124" s="108"/>
      <c r="LH124" s="108"/>
      <c r="LI124" s="108"/>
      <c r="LJ124" s="108"/>
      <c r="LK124" s="108"/>
      <c r="LL124" s="108"/>
      <c r="LM124" s="108"/>
      <c r="LN124" s="108"/>
      <c r="LO124" s="108"/>
      <c r="LP124" s="108"/>
      <c r="LQ124" s="108"/>
      <c r="LR124" s="108"/>
      <c r="LS124" s="108"/>
      <c r="LT124" s="108"/>
      <c r="LU124" s="108"/>
      <c r="LV124" s="108"/>
      <c r="LW124" s="108"/>
      <c r="LX124" s="108"/>
      <c r="LY124" s="108"/>
      <c r="LZ124" s="108"/>
      <c r="MA124" s="108"/>
      <c r="MB124" s="108"/>
      <c r="MC124" s="108"/>
      <c r="MD124" s="108"/>
      <c r="ME124" s="108"/>
      <c r="MF124" s="108"/>
      <c r="MG124" s="108"/>
      <c r="MH124" s="108"/>
      <c r="MI124" s="108"/>
      <c r="MJ124" s="108"/>
      <c r="MK124" s="108"/>
      <c r="ML124" s="108"/>
      <c r="MM124" s="108"/>
      <c r="MN124" s="108"/>
      <c r="MO124" s="108"/>
      <c r="MP124" s="108"/>
      <c r="MQ124" s="108"/>
      <c r="MR124" s="108"/>
      <c r="MS124" s="108"/>
      <c r="MT124" s="108"/>
      <c r="MU124" s="108"/>
      <c r="MV124" s="108"/>
      <c r="MW124" s="108"/>
      <c r="MX124" s="108"/>
      <c r="MY124" s="108"/>
      <c r="MZ124" s="108"/>
      <c r="NA124" s="108"/>
      <c r="NB124" s="108"/>
      <c r="NC124" s="108"/>
      <c r="ND124" s="108"/>
      <c r="NE124" s="108"/>
      <c r="NF124" s="108"/>
      <c r="NG124" s="108"/>
      <c r="NH124" s="108"/>
      <c r="NI124" s="108"/>
      <c r="NJ124" s="108"/>
      <c r="NK124" s="108"/>
      <c r="NL124" s="108"/>
      <c r="NM124" s="108"/>
      <c r="NN124" s="108"/>
      <c r="NO124" s="108"/>
      <c r="NP124" s="108"/>
      <c r="NQ124" s="108"/>
      <c r="NR124" s="108"/>
      <c r="NS124" s="108"/>
      <c r="NT124" s="108"/>
      <c r="NU124" s="108"/>
      <c r="NV124" s="108"/>
      <c r="NW124" s="108"/>
      <c r="NX124" s="108"/>
      <c r="NY124" s="108"/>
      <c r="NZ124" s="108"/>
      <c r="OA124" s="108"/>
      <c r="OB124" s="108"/>
      <c r="OC124" s="108"/>
      <c r="OD124" s="108"/>
      <c r="OE124" s="108"/>
      <c r="OF124" s="108"/>
      <c r="OG124" s="108"/>
      <c r="OH124" s="108"/>
      <c r="OI124" s="108"/>
      <c r="OJ124" s="108"/>
      <c r="OK124" s="108"/>
      <c r="OL124" s="108"/>
      <c r="OM124" s="108"/>
      <c r="ON124" s="108"/>
      <c r="OO124" s="108"/>
      <c r="OP124" s="108"/>
      <c r="OQ124" s="108"/>
      <c r="OR124" s="108"/>
      <c r="OS124" s="108"/>
      <c r="OT124" s="108"/>
      <c r="OU124" s="108"/>
      <c r="OV124" s="108"/>
      <c r="OW124" s="108"/>
      <c r="OX124" s="108"/>
      <c r="OY124" s="108"/>
      <c r="OZ124" s="108"/>
      <c r="PA124" s="108"/>
      <c r="PB124" s="108"/>
      <c r="PC124" s="108"/>
      <c r="PD124" s="108"/>
      <c r="PE124" s="108"/>
      <c r="PF124" s="108"/>
      <c r="PG124" s="108"/>
      <c r="PH124" s="108"/>
      <c r="PI124" s="108"/>
      <c r="PJ124" s="108"/>
      <c r="PK124" s="108"/>
      <c r="PL124" s="108"/>
      <c r="PM124" s="108"/>
      <c r="PN124" s="108"/>
      <c r="PO124" s="108"/>
      <c r="PP124" s="108"/>
      <c r="PQ124" s="108"/>
      <c r="PR124" s="337" t="str">
        <f t="shared" si="422"/>
        <v>تصویری دور</v>
      </c>
      <c r="PS124" s="30" t="str">
        <f t="shared" si="423"/>
        <v>جعفری</v>
      </c>
      <c r="PT124" s="34" t="s">
        <v>33</v>
      </c>
      <c r="PU124" s="748" t="str">
        <f t="shared" si="461"/>
        <v>******</v>
      </c>
      <c r="PV124" s="749"/>
      <c r="PW124" s="748" t="str">
        <f t="shared" si="462"/>
        <v>******</v>
      </c>
      <c r="PX124" s="749"/>
      <c r="PY124" s="108"/>
      <c r="PZ124" s="108"/>
      <c r="QA124" s="108"/>
      <c r="QB124" s="108"/>
      <c r="QC124" s="108"/>
      <c r="QD124" s="108"/>
      <c r="QE124" s="108"/>
      <c r="QF124" s="108"/>
      <c r="QG124" s="108"/>
      <c r="QH124" s="108"/>
      <c r="QI124" s="108"/>
      <c r="QJ124" s="108"/>
      <c r="QK124" s="108"/>
      <c r="QL124" s="108"/>
      <c r="QM124" s="108"/>
      <c r="QN124" s="108"/>
      <c r="QO124" s="108"/>
      <c r="QP124" s="108"/>
      <c r="QQ124" s="108"/>
      <c r="QR124" s="108"/>
      <c r="QS124" s="108"/>
      <c r="QT124" s="108"/>
      <c r="QU124" s="108"/>
      <c r="QV124" s="108"/>
      <c r="QW124" s="108"/>
      <c r="QX124" s="108"/>
      <c r="QY124" s="108"/>
      <c r="QZ124" s="108"/>
      <c r="RA124" s="108"/>
      <c r="RB124" s="108"/>
      <c r="RC124" s="108"/>
      <c r="RD124" s="337">
        <f t="shared" si="424"/>
        <v>12</v>
      </c>
      <c r="RE124" s="30" t="str">
        <f t="shared" si="471"/>
        <v>پنجشنبه</v>
      </c>
      <c r="RF124" s="34" t="s">
        <v>33</v>
      </c>
      <c r="RG124" s="748" t="str">
        <f t="shared" si="463"/>
        <v>*******************</v>
      </c>
      <c r="RH124" s="749"/>
      <c r="RI124" s="748" t="str">
        <f t="shared" si="464"/>
        <v>*******************</v>
      </c>
      <c r="RJ124" s="749"/>
      <c r="RK124" s="29">
        <f t="shared" si="425"/>
        <v>12</v>
      </c>
      <c r="RL124" s="30" t="str">
        <f t="shared" si="472"/>
        <v>پنجشنبه</v>
      </c>
      <c r="RM124" s="34" t="s">
        <v>33</v>
      </c>
      <c r="RN124" s="109"/>
      <c r="RO124" s="750" t="str">
        <f t="shared" si="465"/>
        <v>*****</v>
      </c>
      <c r="RP124" s="751"/>
      <c r="RQ124" s="109"/>
      <c r="RR124" s="109" t="str">
        <f t="shared" si="466"/>
        <v>*****</v>
      </c>
      <c r="RS124" s="750"/>
      <c r="RT124" s="751"/>
      <c r="RU124" s="29">
        <f t="shared" si="426"/>
        <v>12</v>
      </c>
      <c r="RV124" s="30" t="str">
        <f t="shared" si="473"/>
        <v>پنجشنبه</v>
      </c>
      <c r="RW124" s="750" t="str">
        <f t="shared" si="467"/>
        <v>****</v>
      </c>
      <c r="RX124" s="751"/>
      <c r="RY124" s="750" t="str">
        <f t="shared" si="468"/>
        <v>***</v>
      </c>
      <c r="RZ124" s="751"/>
      <c r="SA124" s="29">
        <f t="shared" si="427"/>
        <v>12</v>
      </c>
      <c r="SB124" s="30" t="str">
        <f t="shared" si="474"/>
        <v>پنجشنبه</v>
      </c>
      <c r="SC124" s="754" t="str">
        <f t="shared" si="469"/>
        <v>****</v>
      </c>
      <c r="SD124" s="755"/>
      <c r="SE124" s="29">
        <f t="shared" si="428"/>
        <v>12</v>
      </c>
      <c r="SF124" s="30" t="str">
        <f t="shared" si="475"/>
        <v>پنجشنبه</v>
      </c>
      <c r="SG124" s="750" t="str">
        <f t="shared" si="476"/>
        <v>***</v>
      </c>
      <c r="SH124" s="751"/>
      <c r="SI124" s="752" t="str">
        <f t="shared" si="477"/>
        <v>***</v>
      </c>
      <c r="SJ124" s="75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</row>
    <row r="125" spans="1:638" s="2" customFormat="1" ht="69" customHeight="1" thickTop="1" thickBot="1">
      <c r="A125" s="385" t="s">
        <v>205</v>
      </c>
      <c r="B125" s="386" t="s">
        <v>130</v>
      </c>
      <c r="C125" s="387"/>
      <c r="D125" s="388"/>
      <c r="E125" s="318" t="s">
        <v>119</v>
      </c>
      <c r="F125" s="331" t="s">
        <v>156</v>
      </c>
      <c r="G125" s="572" t="s">
        <v>194</v>
      </c>
      <c r="H125" s="573"/>
      <c r="I125" s="573"/>
      <c r="J125" s="574"/>
      <c r="K125" s="583" t="s">
        <v>186</v>
      </c>
      <c r="L125" s="583"/>
      <c r="M125" s="583"/>
      <c r="N125" s="595" t="s">
        <v>195</v>
      </c>
      <c r="O125" s="595"/>
      <c r="P125" s="595"/>
      <c r="Q125" s="595" t="s">
        <v>196</v>
      </c>
      <c r="R125" s="595"/>
      <c r="S125" s="596"/>
      <c r="T125" s="592" t="s">
        <v>203</v>
      </c>
      <c r="U125" s="593"/>
      <c r="V125" s="593"/>
      <c r="W125" s="594"/>
      <c r="X125" s="589" t="s">
        <v>200</v>
      </c>
      <c r="Y125" s="590"/>
      <c r="Z125" s="590"/>
      <c r="AA125" s="590"/>
      <c r="AB125" s="591"/>
      <c r="AC125" s="603" t="str">
        <f>RO54</f>
        <v>**********************************نجفی-**</v>
      </c>
      <c r="AD125" s="603"/>
      <c r="AE125" s="603"/>
      <c r="AF125" s="603"/>
      <c r="AG125" s="603"/>
      <c r="AH125" s="603"/>
      <c r="AI125" s="604"/>
      <c r="AJ125" s="605"/>
      <c r="AK125" s="605"/>
      <c r="AL125" s="605"/>
      <c r="AM125" s="605"/>
      <c r="AN125" s="605"/>
      <c r="AO125" s="605"/>
      <c r="AP125" s="605"/>
      <c r="AQ125" s="605"/>
      <c r="AR125" s="606"/>
      <c r="AS125" s="617"/>
      <c r="AT125" s="618"/>
      <c r="AU125" s="618"/>
      <c r="AV125" s="618"/>
      <c r="AW125" s="618"/>
      <c r="AX125" s="619"/>
      <c r="AY125" s="1"/>
      <c r="AZ125" s="1"/>
      <c r="BA125" s="1"/>
      <c r="BB125" s="7"/>
      <c r="BC125" s="7"/>
      <c r="BD125" s="7"/>
      <c r="BE125" s="29">
        <f t="shared" si="413"/>
        <v>13</v>
      </c>
      <c r="BF125" s="159" t="s">
        <v>38</v>
      </c>
      <c r="BG125" s="163" t="s">
        <v>32</v>
      </c>
      <c r="BH125" s="164" t="s">
        <v>32</v>
      </c>
      <c r="BI125" s="163" t="s">
        <v>32</v>
      </c>
      <c r="BJ125" s="164" t="s">
        <v>32</v>
      </c>
      <c r="BK125" s="163" t="s">
        <v>32</v>
      </c>
      <c r="BL125" s="164" t="s">
        <v>32</v>
      </c>
      <c r="BM125" s="163" t="s">
        <v>32</v>
      </c>
      <c r="BN125" s="164" t="s">
        <v>32</v>
      </c>
      <c r="BO125" s="163" t="s">
        <v>32</v>
      </c>
      <c r="BP125" s="164" t="s">
        <v>32</v>
      </c>
      <c r="BQ125" s="163" t="s">
        <v>32</v>
      </c>
      <c r="BR125" s="164" t="s">
        <v>32</v>
      </c>
      <c r="BS125" s="163" t="s">
        <v>32</v>
      </c>
      <c r="BT125" s="164" t="s">
        <v>32</v>
      </c>
      <c r="BU125" s="163" t="s">
        <v>32</v>
      </c>
      <c r="BV125" s="164" t="s">
        <v>32</v>
      </c>
      <c r="BW125" s="163" t="s">
        <v>32</v>
      </c>
      <c r="BX125" s="164" t="s">
        <v>32</v>
      </c>
      <c r="BY125" s="163" t="s">
        <v>32</v>
      </c>
      <c r="BZ125" s="164" t="s">
        <v>32</v>
      </c>
      <c r="CA125" s="163" t="s">
        <v>32</v>
      </c>
      <c r="CB125" s="164" t="s">
        <v>32</v>
      </c>
      <c r="CC125" s="163" t="s">
        <v>32</v>
      </c>
      <c r="CD125" s="164" t="s">
        <v>32</v>
      </c>
      <c r="CE125" s="163" t="s">
        <v>32</v>
      </c>
      <c r="CF125" s="164" t="s">
        <v>32</v>
      </c>
      <c r="CG125" s="163" t="s">
        <v>32</v>
      </c>
      <c r="CH125" s="164" t="s">
        <v>32</v>
      </c>
      <c r="CI125" s="163" t="s">
        <v>32</v>
      </c>
      <c r="CJ125" s="164" t="s">
        <v>32</v>
      </c>
      <c r="CK125" s="163" t="s">
        <v>32</v>
      </c>
      <c r="CL125" s="164" t="s">
        <v>32</v>
      </c>
      <c r="CM125" s="163" t="s">
        <v>32</v>
      </c>
      <c r="CN125" s="164" t="s">
        <v>32</v>
      </c>
      <c r="CO125" s="163" t="s">
        <v>32</v>
      </c>
      <c r="CP125" s="164" t="s">
        <v>32</v>
      </c>
      <c r="CQ125" s="163" t="s">
        <v>32</v>
      </c>
      <c r="CR125" s="164" t="s">
        <v>32</v>
      </c>
      <c r="CS125" s="29">
        <f t="shared" si="414"/>
        <v>13</v>
      </c>
      <c r="CT125" s="159" t="s">
        <v>38</v>
      </c>
      <c r="CU125" s="85" t="str">
        <f t="shared" si="415"/>
        <v>*</v>
      </c>
      <c r="CV125" s="86" t="str">
        <f t="shared" si="416"/>
        <v>*</v>
      </c>
      <c r="CW125" s="85" t="str">
        <f t="shared" si="429"/>
        <v>*</v>
      </c>
      <c r="CX125" s="86" t="str">
        <f t="shared" si="430"/>
        <v>*</v>
      </c>
      <c r="CY125" s="85" t="str">
        <f t="shared" si="417"/>
        <v>*</v>
      </c>
      <c r="CZ125" s="86" t="str">
        <f t="shared" si="418"/>
        <v>*</v>
      </c>
      <c r="DA125" s="85" t="str">
        <f t="shared" si="431"/>
        <v>*</v>
      </c>
      <c r="DB125" s="86" t="str">
        <f t="shared" si="432"/>
        <v>*</v>
      </c>
      <c r="DC125" s="85" t="str">
        <f t="shared" si="433"/>
        <v>*</v>
      </c>
      <c r="DD125" s="86" t="str">
        <f t="shared" si="434"/>
        <v>*</v>
      </c>
      <c r="DE125" s="85" t="str">
        <f t="shared" si="435"/>
        <v>*</v>
      </c>
      <c r="DF125" s="86" t="str">
        <f t="shared" si="436"/>
        <v>*</v>
      </c>
      <c r="DG125" s="85" t="str">
        <f t="shared" si="437"/>
        <v>*</v>
      </c>
      <c r="DH125" s="86" t="str">
        <f t="shared" si="438"/>
        <v>*</v>
      </c>
      <c r="DI125" s="85" t="str">
        <f t="shared" si="439"/>
        <v>*</v>
      </c>
      <c r="DJ125" s="86" t="str">
        <f t="shared" si="440"/>
        <v>*</v>
      </c>
      <c r="DK125" s="217" t="str">
        <f t="shared" si="441"/>
        <v>*</v>
      </c>
      <c r="DL125" s="218" t="str">
        <f t="shared" si="442"/>
        <v>*</v>
      </c>
      <c r="DM125" s="217" t="str">
        <f t="shared" si="443"/>
        <v>*</v>
      </c>
      <c r="DN125" s="218" t="str">
        <f t="shared" si="444"/>
        <v>*</v>
      </c>
      <c r="DO125" s="217" t="str">
        <f t="shared" si="445"/>
        <v>*</v>
      </c>
      <c r="DP125" s="218" t="str">
        <f t="shared" si="446"/>
        <v>*</v>
      </c>
      <c r="DQ125" s="217" t="str">
        <f t="shared" si="447"/>
        <v>*</v>
      </c>
      <c r="DR125" s="218" t="str">
        <f t="shared" si="448"/>
        <v>*</v>
      </c>
      <c r="DS125" s="217" t="str">
        <f t="shared" si="449"/>
        <v>*</v>
      </c>
      <c r="DT125" s="218" t="str">
        <f t="shared" si="450"/>
        <v>*</v>
      </c>
      <c r="DU125" s="217" t="str">
        <f t="shared" si="451"/>
        <v>*</v>
      </c>
      <c r="DV125" s="218" t="str">
        <f t="shared" si="452"/>
        <v>*</v>
      </c>
      <c r="DW125" s="217" t="str">
        <f t="shared" si="453"/>
        <v>*</v>
      </c>
      <c r="DX125" s="218" t="str">
        <f t="shared" si="454"/>
        <v>*</v>
      </c>
      <c r="DY125" s="217" t="str">
        <f t="shared" si="455"/>
        <v>*</v>
      </c>
      <c r="DZ125" s="218" t="str">
        <f t="shared" si="456"/>
        <v>*</v>
      </c>
      <c r="EA125" s="213" t="str">
        <f t="shared" si="457"/>
        <v>*</v>
      </c>
      <c r="EB125" s="214" t="str">
        <f t="shared" si="458"/>
        <v>*</v>
      </c>
      <c r="EC125" s="213" t="str">
        <f t="shared" si="419"/>
        <v>*</v>
      </c>
      <c r="ED125" s="214" t="str">
        <f t="shared" si="420"/>
        <v>*</v>
      </c>
      <c r="EE125" s="213" t="str">
        <f t="shared" si="459"/>
        <v>*</v>
      </c>
      <c r="EF125" s="214" t="str">
        <f t="shared" si="460"/>
        <v>*</v>
      </c>
      <c r="EG125" s="219">
        <f t="shared" si="421"/>
        <v>13</v>
      </c>
      <c r="EH125" s="220" t="str">
        <f t="shared" si="470"/>
        <v>جمعه</v>
      </c>
      <c r="EI125" s="108"/>
      <c r="EJ125" s="108"/>
      <c r="EK125" s="108"/>
      <c r="EL125" s="108"/>
      <c r="EM125" s="108"/>
      <c r="EN125" s="108"/>
      <c r="EO125" s="108"/>
      <c r="EP125" s="108"/>
      <c r="EQ125" s="108"/>
      <c r="ER125" s="108"/>
      <c r="ES125" s="108"/>
      <c r="ET125" s="108"/>
      <c r="EU125" s="108"/>
      <c r="EV125" s="108"/>
      <c r="EW125" s="108"/>
      <c r="EX125" s="108"/>
      <c r="EY125" s="108"/>
      <c r="EZ125" s="108"/>
      <c r="FA125" s="108"/>
      <c r="FB125" s="108"/>
      <c r="FC125" s="108"/>
      <c r="FD125" s="108"/>
      <c r="FE125" s="108"/>
      <c r="FF125" s="108"/>
      <c r="FG125" s="108"/>
      <c r="FH125" s="108"/>
      <c r="FI125" s="108"/>
      <c r="FJ125" s="108"/>
      <c r="FK125" s="108"/>
      <c r="FL125" s="108"/>
      <c r="FM125" s="108"/>
      <c r="FN125" s="108"/>
      <c r="FO125" s="108"/>
      <c r="FP125" s="108"/>
      <c r="FQ125" s="108"/>
      <c r="FR125" s="108"/>
      <c r="FS125" s="108"/>
      <c r="FT125" s="108"/>
      <c r="FU125" s="108"/>
      <c r="FV125" s="108"/>
      <c r="FW125" s="108"/>
      <c r="FX125" s="108"/>
      <c r="FY125" s="108"/>
      <c r="FZ125" s="108"/>
      <c r="GA125" s="108"/>
      <c r="GB125" s="108"/>
      <c r="GC125" s="108"/>
      <c r="GD125" s="108"/>
      <c r="GE125" s="108"/>
      <c r="GF125" s="108"/>
      <c r="GG125" s="108"/>
      <c r="GH125" s="108"/>
      <c r="GI125" s="108"/>
      <c r="GJ125" s="108"/>
      <c r="GK125" s="108"/>
      <c r="GL125" s="108"/>
      <c r="GM125" s="108"/>
      <c r="GN125" s="108"/>
      <c r="GO125" s="108"/>
      <c r="GP125" s="108"/>
      <c r="GQ125" s="108"/>
      <c r="GR125" s="108"/>
      <c r="GS125" s="108"/>
      <c r="GT125" s="108"/>
      <c r="GU125" s="108"/>
      <c r="GV125" s="108"/>
      <c r="GW125" s="108"/>
      <c r="GX125" s="108"/>
      <c r="GY125" s="108"/>
      <c r="GZ125" s="108"/>
      <c r="HA125" s="108"/>
      <c r="HB125" s="108"/>
      <c r="HC125" s="108"/>
      <c r="HD125" s="108"/>
      <c r="HE125" s="108"/>
      <c r="HF125" s="108"/>
      <c r="HG125" s="108"/>
      <c r="HH125" s="108"/>
      <c r="HI125" s="108"/>
      <c r="HJ125" s="108"/>
      <c r="HK125" s="108"/>
      <c r="HL125" s="108"/>
      <c r="HM125" s="108"/>
      <c r="HN125" s="108"/>
      <c r="HO125" s="108"/>
      <c r="HP125" s="108"/>
      <c r="HQ125" s="108"/>
      <c r="HR125" s="108"/>
      <c r="HS125" s="108"/>
      <c r="HT125" s="108"/>
      <c r="HU125" s="108"/>
      <c r="HV125" s="108"/>
      <c r="HW125" s="108"/>
      <c r="HX125" s="108"/>
      <c r="HY125" s="108"/>
      <c r="HZ125" s="108"/>
      <c r="IA125" s="108"/>
      <c r="IB125" s="108"/>
      <c r="IC125" s="108"/>
      <c r="ID125" s="108"/>
      <c r="IE125" s="108"/>
      <c r="IF125" s="108"/>
      <c r="IG125" s="108"/>
      <c r="IH125" s="108"/>
      <c r="II125" s="108"/>
      <c r="IJ125" s="108"/>
      <c r="IK125" s="108"/>
      <c r="IL125" s="108"/>
      <c r="IM125" s="108"/>
      <c r="IN125" s="108"/>
      <c r="IO125" s="108"/>
      <c r="IP125" s="108"/>
      <c r="IQ125" s="108"/>
      <c r="IR125" s="108"/>
      <c r="IS125" s="108"/>
      <c r="IT125" s="108"/>
      <c r="IU125" s="108"/>
      <c r="IV125" s="108"/>
      <c r="IW125" s="108"/>
      <c r="IX125" s="108"/>
      <c r="IY125" s="108"/>
      <c r="IZ125" s="108"/>
      <c r="JA125" s="108"/>
      <c r="JB125" s="108"/>
      <c r="JC125" s="108"/>
      <c r="JD125" s="108"/>
      <c r="JE125" s="108"/>
      <c r="JF125" s="108"/>
      <c r="JG125" s="108"/>
      <c r="JH125" s="108"/>
      <c r="JI125" s="108"/>
      <c r="JJ125" s="108"/>
      <c r="JK125" s="108"/>
      <c r="JL125" s="108"/>
      <c r="JM125" s="108"/>
      <c r="JN125" s="108"/>
      <c r="JO125" s="108"/>
      <c r="JP125" s="108"/>
      <c r="JQ125" s="108"/>
      <c r="JR125" s="108"/>
      <c r="JS125" s="108"/>
      <c r="JT125" s="108"/>
      <c r="JU125" s="108"/>
      <c r="JV125" s="108"/>
      <c r="JW125" s="108"/>
      <c r="JX125" s="108"/>
      <c r="JY125" s="108"/>
      <c r="JZ125" s="108"/>
      <c r="KA125" s="108"/>
      <c r="KB125" s="108"/>
      <c r="KC125" s="108"/>
      <c r="KD125" s="108"/>
      <c r="KE125" s="108"/>
      <c r="KF125" s="108"/>
      <c r="KG125" s="108"/>
      <c r="KH125" s="108"/>
      <c r="KI125" s="108"/>
      <c r="KJ125" s="108"/>
      <c r="KK125" s="108"/>
      <c r="KL125" s="108"/>
      <c r="KM125" s="108"/>
      <c r="KN125" s="108"/>
      <c r="KO125" s="108"/>
      <c r="KP125" s="108"/>
      <c r="KQ125" s="108"/>
      <c r="KR125" s="108"/>
      <c r="KS125" s="108"/>
      <c r="KT125" s="108"/>
      <c r="KU125" s="108"/>
      <c r="KV125" s="108"/>
      <c r="KW125" s="108"/>
      <c r="KX125" s="108"/>
      <c r="KY125" s="108"/>
      <c r="KZ125" s="108"/>
      <c r="LA125" s="108"/>
      <c r="LB125" s="108"/>
      <c r="LC125" s="108"/>
      <c r="LD125" s="108"/>
      <c r="LE125" s="108"/>
      <c r="LF125" s="108"/>
      <c r="LG125" s="108"/>
      <c r="LH125" s="108"/>
      <c r="LI125" s="108"/>
      <c r="LJ125" s="108"/>
      <c r="LK125" s="108"/>
      <c r="LL125" s="108"/>
      <c r="LM125" s="108"/>
      <c r="LN125" s="108"/>
      <c r="LO125" s="108"/>
      <c r="LP125" s="108"/>
      <c r="LQ125" s="108"/>
      <c r="LR125" s="108"/>
      <c r="LS125" s="108"/>
      <c r="LT125" s="108"/>
      <c r="LU125" s="108"/>
      <c r="LV125" s="108"/>
      <c r="LW125" s="108"/>
      <c r="LX125" s="108"/>
      <c r="LY125" s="108"/>
      <c r="LZ125" s="108"/>
      <c r="MA125" s="108"/>
      <c r="MB125" s="108"/>
      <c r="MC125" s="108"/>
      <c r="MD125" s="108"/>
      <c r="ME125" s="108"/>
      <c r="MF125" s="108"/>
      <c r="MG125" s="108"/>
      <c r="MH125" s="108"/>
      <c r="MI125" s="108"/>
      <c r="MJ125" s="108"/>
      <c r="MK125" s="108"/>
      <c r="ML125" s="108"/>
      <c r="MM125" s="108"/>
      <c r="MN125" s="108"/>
      <c r="MO125" s="108"/>
      <c r="MP125" s="108"/>
      <c r="MQ125" s="108"/>
      <c r="MR125" s="108"/>
      <c r="MS125" s="108"/>
      <c r="MT125" s="108"/>
      <c r="MU125" s="108"/>
      <c r="MV125" s="108"/>
      <c r="MW125" s="108"/>
      <c r="MX125" s="108"/>
      <c r="MY125" s="108"/>
      <c r="MZ125" s="108"/>
      <c r="NA125" s="108"/>
      <c r="NB125" s="108"/>
      <c r="NC125" s="108"/>
      <c r="ND125" s="108"/>
      <c r="NE125" s="108"/>
      <c r="NF125" s="108"/>
      <c r="NG125" s="108"/>
      <c r="NH125" s="108"/>
      <c r="NI125" s="108"/>
      <c r="NJ125" s="108"/>
      <c r="NK125" s="108"/>
      <c r="NL125" s="108"/>
      <c r="NM125" s="108"/>
      <c r="NN125" s="108"/>
      <c r="NO125" s="108"/>
      <c r="NP125" s="108"/>
      <c r="NQ125" s="108"/>
      <c r="NR125" s="108"/>
      <c r="NS125" s="108"/>
      <c r="NT125" s="108"/>
      <c r="NU125" s="108"/>
      <c r="NV125" s="108"/>
      <c r="NW125" s="108"/>
      <c r="NX125" s="108"/>
      <c r="NY125" s="108"/>
      <c r="NZ125" s="108"/>
      <c r="OA125" s="108"/>
      <c r="OB125" s="108"/>
      <c r="OC125" s="108"/>
      <c r="OD125" s="108"/>
      <c r="OE125" s="108"/>
      <c r="OF125" s="108"/>
      <c r="OG125" s="108"/>
      <c r="OH125" s="108"/>
      <c r="OI125" s="108"/>
      <c r="OJ125" s="108"/>
      <c r="OK125" s="108"/>
      <c r="OL125" s="108"/>
      <c r="OM125" s="108"/>
      <c r="ON125" s="108"/>
      <c r="OO125" s="108"/>
      <c r="OP125" s="108"/>
      <c r="OQ125" s="108"/>
      <c r="OR125" s="108"/>
      <c r="OS125" s="108"/>
      <c r="OT125" s="108"/>
      <c r="OU125" s="108"/>
      <c r="OV125" s="108"/>
      <c r="OW125" s="108"/>
      <c r="OX125" s="108"/>
      <c r="OY125" s="108"/>
      <c r="OZ125" s="108"/>
      <c r="PA125" s="108"/>
      <c r="PB125" s="108"/>
      <c r="PC125" s="108"/>
      <c r="PD125" s="108"/>
      <c r="PE125" s="108"/>
      <c r="PF125" s="108"/>
      <c r="PG125" s="108"/>
      <c r="PH125" s="108"/>
      <c r="PI125" s="108"/>
      <c r="PJ125" s="108"/>
      <c r="PK125" s="108"/>
      <c r="PL125" s="108"/>
      <c r="PM125" s="108"/>
      <c r="PN125" s="108"/>
      <c r="PO125" s="108"/>
      <c r="PP125" s="108"/>
      <c r="PQ125" s="108"/>
      <c r="PR125" s="337">
        <f t="shared" si="422"/>
        <v>0</v>
      </c>
      <c r="PS125" s="30" t="str">
        <f t="shared" si="423"/>
        <v>سی ان ان / پرس / راشا  انگلیسی</v>
      </c>
      <c r="PT125" s="34" t="s">
        <v>33</v>
      </c>
      <c r="PU125" s="748" t="str">
        <f t="shared" si="461"/>
        <v>******</v>
      </c>
      <c r="PV125" s="749"/>
      <c r="PW125" s="748" t="str">
        <f t="shared" si="462"/>
        <v>******</v>
      </c>
      <c r="PX125" s="749"/>
      <c r="PY125" s="108"/>
      <c r="PZ125" s="108"/>
      <c r="QA125" s="108"/>
      <c r="QB125" s="108"/>
      <c r="QC125" s="108"/>
      <c r="QD125" s="108"/>
      <c r="QE125" s="108"/>
      <c r="QF125" s="108"/>
      <c r="QG125" s="108"/>
      <c r="QH125" s="108"/>
      <c r="QI125" s="108"/>
      <c r="QJ125" s="108"/>
      <c r="QK125" s="108"/>
      <c r="QL125" s="108"/>
      <c r="QM125" s="108"/>
      <c r="QN125" s="108"/>
      <c r="QO125" s="108"/>
      <c r="QP125" s="108"/>
      <c r="QQ125" s="108"/>
      <c r="QR125" s="108"/>
      <c r="QS125" s="108"/>
      <c r="QT125" s="108"/>
      <c r="QU125" s="108"/>
      <c r="QV125" s="108"/>
      <c r="QW125" s="108"/>
      <c r="QX125" s="108"/>
      <c r="QY125" s="108"/>
      <c r="QZ125" s="108"/>
      <c r="RA125" s="108"/>
      <c r="RB125" s="108"/>
      <c r="RC125" s="108"/>
      <c r="RD125" s="337">
        <f t="shared" si="424"/>
        <v>13</v>
      </c>
      <c r="RE125" s="30" t="str">
        <f t="shared" si="471"/>
        <v>جمعه</v>
      </c>
      <c r="RF125" s="34" t="s">
        <v>33</v>
      </c>
      <c r="RG125" s="748" t="str">
        <f t="shared" si="463"/>
        <v>*******************</v>
      </c>
      <c r="RH125" s="749"/>
      <c r="RI125" s="748" t="str">
        <f t="shared" si="464"/>
        <v>*******************</v>
      </c>
      <c r="RJ125" s="749"/>
      <c r="RK125" s="29">
        <f t="shared" si="425"/>
        <v>13</v>
      </c>
      <c r="RL125" s="30" t="str">
        <f t="shared" si="472"/>
        <v>جمعه</v>
      </c>
      <c r="RM125" s="34" t="s">
        <v>33</v>
      </c>
      <c r="RN125" s="109"/>
      <c r="RO125" s="750" t="str">
        <f t="shared" si="465"/>
        <v>*****</v>
      </c>
      <c r="RP125" s="751"/>
      <c r="RQ125" s="109"/>
      <c r="RR125" s="109" t="str">
        <f t="shared" si="466"/>
        <v>*****</v>
      </c>
      <c r="RS125" s="750"/>
      <c r="RT125" s="751"/>
      <c r="RU125" s="29">
        <f t="shared" si="426"/>
        <v>13</v>
      </c>
      <c r="RV125" s="30" t="str">
        <f t="shared" si="473"/>
        <v>جمعه</v>
      </c>
      <c r="RW125" s="750" t="str">
        <f t="shared" si="467"/>
        <v>****</v>
      </c>
      <c r="RX125" s="751"/>
      <c r="RY125" s="750" t="str">
        <f t="shared" si="468"/>
        <v>***</v>
      </c>
      <c r="RZ125" s="751"/>
      <c r="SA125" s="29">
        <f t="shared" si="427"/>
        <v>13</v>
      </c>
      <c r="SB125" s="30" t="str">
        <f t="shared" si="474"/>
        <v>جمعه</v>
      </c>
      <c r="SC125" s="754" t="str">
        <f t="shared" si="469"/>
        <v>****</v>
      </c>
      <c r="SD125" s="755"/>
      <c r="SE125" s="29">
        <f t="shared" si="428"/>
        <v>13</v>
      </c>
      <c r="SF125" s="30" t="str">
        <f t="shared" si="475"/>
        <v>جمعه</v>
      </c>
      <c r="SG125" s="750" t="str">
        <f t="shared" si="476"/>
        <v>***</v>
      </c>
      <c r="SH125" s="751"/>
      <c r="SI125" s="752" t="str">
        <f t="shared" si="477"/>
        <v>***</v>
      </c>
      <c r="SJ125" s="75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</row>
    <row r="126" spans="1:638" s="2" customFormat="1" ht="69.75" customHeight="1" thickBot="1">
      <c r="A126" s="389" t="s">
        <v>29</v>
      </c>
      <c r="B126" s="390"/>
      <c r="C126" s="391"/>
      <c r="D126" s="392"/>
      <c r="E126" s="319" t="s">
        <v>108</v>
      </c>
      <c r="F126" s="320" t="s">
        <v>34</v>
      </c>
      <c r="G126" s="575"/>
      <c r="H126" s="576"/>
      <c r="I126" s="576"/>
      <c r="J126" s="577"/>
      <c r="K126" s="597"/>
      <c r="L126" s="597"/>
      <c r="M126" s="597"/>
      <c r="N126" s="597"/>
      <c r="O126" s="597"/>
      <c r="P126" s="597"/>
      <c r="Q126" s="597"/>
      <c r="R126" s="597"/>
      <c r="S126" s="598"/>
      <c r="T126" s="584"/>
      <c r="U126" s="585"/>
      <c r="V126" s="585"/>
      <c r="W126" s="586"/>
      <c r="X126" s="587"/>
      <c r="Y126" s="587"/>
      <c r="Z126" s="587"/>
      <c r="AA126" s="587"/>
      <c r="AB126" s="588"/>
      <c r="AC126" s="599" t="str">
        <f>RO18</f>
        <v>***********</v>
      </c>
      <c r="AD126" s="600"/>
      <c r="AE126" s="600"/>
      <c r="AF126" s="600"/>
      <c r="AG126" s="600"/>
      <c r="AH126" s="600"/>
      <c r="AI126" s="601"/>
      <c r="AJ126" s="602"/>
      <c r="AK126" s="587"/>
      <c r="AL126" s="587"/>
      <c r="AM126" s="587"/>
      <c r="AN126" s="587"/>
      <c r="AO126" s="587"/>
      <c r="AP126" s="587"/>
      <c r="AQ126" s="587"/>
      <c r="AR126" s="588"/>
      <c r="AS126" s="620"/>
      <c r="AT126" s="621"/>
      <c r="AU126" s="621"/>
      <c r="AV126" s="621"/>
      <c r="AW126" s="621"/>
      <c r="AX126" s="622"/>
      <c r="AY126" s="1"/>
      <c r="AZ126" s="1"/>
      <c r="BA126" s="1"/>
      <c r="BB126" s="7"/>
      <c r="BC126" s="7"/>
      <c r="BD126" s="7"/>
      <c r="BE126" s="29">
        <f t="shared" si="413"/>
        <v>14</v>
      </c>
      <c r="BF126" s="159" t="s">
        <v>285</v>
      </c>
      <c r="BG126" s="163" t="s">
        <v>32</v>
      </c>
      <c r="BH126" s="164" t="s">
        <v>32</v>
      </c>
      <c r="BI126" s="163" t="s">
        <v>32</v>
      </c>
      <c r="BJ126" s="164" t="s">
        <v>32</v>
      </c>
      <c r="BK126" s="163" t="s">
        <v>32</v>
      </c>
      <c r="BL126" s="164" t="s">
        <v>32</v>
      </c>
      <c r="BM126" s="163" t="s">
        <v>32</v>
      </c>
      <c r="BN126" s="164" t="s">
        <v>32</v>
      </c>
      <c r="BO126" s="163" t="s">
        <v>32</v>
      </c>
      <c r="BP126" s="164" t="s">
        <v>32</v>
      </c>
      <c r="BQ126" s="163" t="s">
        <v>32</v>
      </c>
      <c r="BR126" s="164" t="s">
        <v>32</v>
      </c>
      <c r="BS126" s="163" t="s">
        <v>32</v>
      </c>
      <c r="BT126" s="164" t="s">
        <v>32</v>
      </c>
      <c r="BU126" s="163" t="s">
        <v>32</v>
      </c>
      <c r="BV126" s="164" t="s">
        <v>32</v>
      </c>
      <c r="BW126" s="163" t="s">
        <v>32</v>
      </c>
      <c r="BX126" s="164" t="s">
        <v>32</v>
      </c>
      <c r="BY126" s="163" t="s">
        <v>32</v>
      </c>
      <c r="BZ126" s="164" t="s">
        <v>32</v>
      </c>
      <c r="CA126" s="163" t="s">
        <v>32</v>
      </c>
      <c r="CB126" s="164" t="s">
        <v>32</v>
      </c>
      <c r="CC126" s="163" t="s">
        <v>32</v>
      </c>
      <c r="CD126" s="164" t="s">
        <v>32</v>
      </c>
      <c r="CE126" s="163" t="s">
        <v>32</v>
      </c>
      <c r="CF126" s="164" t="s">
        <v>32</v>
      </c>
      <c r="CG126" s="163" t="s">
        <v>32</v>
      </c>
      <c r="CH126" s="164" t="s">
        <v>32</v>
      </c>
      <c r="CI126" s="163" t="s">
        <v>32</v>
      </c>
      <c r="CJ126" s="164" t="s">
        <v>32</v>
      </c>
      <c r="CK126" s="163" t="s">
        <v>32</v>
      </c>
      <c r="CL126" s="164" t="s">
        <v>32</v>
      </c>
      <c r="CM126" s="163" t="s">
        <v>32</v>
      </c>
      <c r="CN126" s="164" t="s">
        <v>32</v>
      </c>
      <c r="CO126" s="163" t="s">
        <v>32</v>
      </c>
      <c r="CP126" s="164" t="s">
        <v>32</v>
      </c>
      <c r="CQ126" s="163" t="s">
        <v>32</v>
      </c>
      <c r="CR126" s="164" t="s">
        <v>32</v>
      </c>
      <c r="CS126" s="29">
        <f t="shared" si="414"/>
        <v>14</v>
      </c>
      <c r="CT126" s="159" t="s">
        <v>285</v>
      </c>
      <c r="CU126" s="85" t="str">
        <f t="shared" si="415"/>
        <v>*</v>
      </c>
      <c r="CV126" s="86" t="str">
        <f t="shared" si="416"/>
        <v>*</v>
      </c>
      <c r="CW126" s="85" t="str">
        <f t="shared" si="429"/>
        <v>*</v>
      </c>
      <c r="CX126" s="86" t="str">
        <f t="shared" si="430"/>
        <v>*</v>
      </c>
      <c r="CY126" s="85" t="str">
        <f t="shared" si="417"/>
        <v>*</v>
      </c>
      <c r="CZ126" s="86" t="str">
        <f t="shared" si="418"/>
        <v>*</v>
      </c>
      <c r="DA126" s="85" t="str">
        <f t="shared" si="431"/>
        <v>*</v>
      </c>
      <c r="DB126" s="86" t="str">
        <f t="shared" si="432"/>
        <v>*</v>
      </c>
      <c r="DC126" s="85" t="str">
        <f t="shared" si="433"/>
        <v>*</v>
      </c>
      <c r="DD126" s="86" t="str">
        <f t="shared" si="434"/>
        <v>*</v>
      </c>
      <c r="DE126" s="85" t="str">
        <f t="shared" si="435"/>
        <v>*</v>
      </c>
      <c r="DF126" s="86" t="str">
        <f t="shared" si="436"/>
        <v>*</v>
      </c>
      <c r="DG126" s="85" t="str">
        <f t="shared" si="437"/>
        <v>*</v>
      </c>
      <c r="DH126" s="86" t="str">
        <f t="shared" si="438"/>
        <v>*</v>
      </c>
      <c r="DI126" s="85" t="str">
        <f t="shared" si="439"/>
        <v>*</v>
      </c>
      <c r="DJ126" s="86" t="str">
        <f t="shared" si="440"/>
        <v>*</v>
      </c>
      <c r="DK126" s="217" t="str">
        <f t="shared" si="441"/>
        <v>*</v>
      </c>
      <c r="DL126" s="218" t="str">
        <f t="shared" si="442"/>
        <v>*</v>
      </c>
      <c r="DM126" s="217" t="str">
        <f t="shared" si="443"/>
        <v>*</v>
      </c>
      <c r="DN126" s="218" t="str">
        <f t="shared" si="444"/>
        <v>*</v>
      </c>
      <c r="DO126" s="217" t="str">
        <f t="shared" si="445"/>
        <v>*</v>
      </c>
      <c r="DP126" s="218" t="str">
        <f t="shared" si="446"/>
        <v>*</v>
      </c>
      <c r="DQ126" s="217" t="str">
        <f t="shared" si="447"/>
        <v>*</v>
      </c>
      <c r="DR126" s="218" t="str">
        <f t="shared" si="448"/>
        <v>*</v>
      </c>
      <c r="DS126" s="217" t="str">
        <f t="shared" si="449"/>
        <v>*</v>
      </c>
      <c r="DT126" s="218" t="str">
        <f t="shared" si="450"/>
        <v>*</v>
      </c>
      <c r="DU126" s="217" t="str">
        <f t="shared" si="451"/>
        <v>*</v>
      </c>
      <c r="DV126" s="218" t="str">
        <f t="shared" si="452"/>
        <v>*</v>
      </c>
      <c r="DW126" s="217" t="str">
        <f t="shared" si="453"/>
        <v>*</v>
      </c>
      <c r="DX126" s="218" t="str">
        <f t="shared" si="454"/>
        <v>*</v>
      </c>
      <c r="DY126" s="217" t="str">
        <f t="shared" si="455"/>
        <v>*</v>
      </c>
      <c r="DZ126" s="218" t="str">
        <f t="shared" si="456"/>
        <v>*</v>
      </c>
      <c r="EA126" s="213" t="str">
        <f t="shared" si="457"/>
        <v>*</v>
      </c>
      <c r="EB126" s="214" t="str">
        <f t="shared" si="458"/>
        <v>*</v>
      </c>
      <c r="EC126" s="213" t="str">
        <f t="shared" si="419"/>
        <v>*</v>
      </c>
      <c r="ED126" s="214" t="str">
        <f t="shared" si="420"/>
        <v>*</v>
      </c>
      <c r="EE126" s="213" t="str">
        <f t="shared" si="459"/>
        <v>*</v>
      </c>
      <c r="EF126" s="214" t="str">
        <f t="shared" si="460"/>
        <v>*</v>
      </c>
      <c r="EG126" s="219">
        <f t="shared" si="421"/>
        <v>14</v>
      </c>
      <c r="EH126" s="220" t="str">
        <f t="shared" si="470"/>
        <v>شنبه</v>
      </c>
      <c r="EI126" s="108"/>
      <c r="EJ126" s="108"/>
      <c r="EK126" s="108"/>
      <c r="EL126" s="108"/>
      <c r="EM126" s="108"/>
      <c r="EN126" s="108"/>
      <c r="EO126" s="108"/>
      <c r="EP126" s="108"/>
      <c r="EQ126" s="108"/>
      <c r="ER126" s="108"/>
      <c r="ES126" s="108"/>
      <c r="ET126" s="108"/>
      <c r="EU126" s="108"/>
      <c r="EV126" s="108"/>
      <c r="EW126" s="108"/>
      <c r="EX126" s="108"/>
      <c r="EY126" s="108"/>
      <c r="EZ126" s="108"/>
      <c r="FA126" s="108"/>
      <c r="FB126" s="108"/>
      <c r="FC126" s="108"/>
      <c r="FD126" s="108"/>
      <c r="FE126" s="108"/>
      <c r="FF126" s="108"/>
      <c r="FG126" s="108"/>
      <c r="FH126" s="108"/>
      <c r="FI126" s="108"/>
      <c r="FJ126" s="108"/>
      <c r="FK126" s="108"/>
      <c r="FL126" s="108"/>
      <c r="FM126" s="108"/>
      <c r="FN126" s="108"/>
      <c r="FO126" s="108"/>
      <c r="FP126" s="108"/>
      <c r="FQ126" s="108"/>
      <c r="FR126" s="108"/>
      <c r="FS126" s="108"/>
      <c r="FT126" s="108"/>
      <c r="FU126" s="108"/>
      <c r="FV126" s="108"/>
      <c r="FW126" s="108"/>
      <c r="FX126" s="108"/>
      <c r="FY126" s="108"/>
      <c r="FZ126" s="108"/>
      <c r="GA126" s="108"/>
      <c r="GB126" s="108"/>
      <c r="GC126" s="108"/>
      <c r="GD126" s="108"/>
      <c r="GE126" s="108"/>
      <c r="GF126" s="108"/>
      <c r="GG126" s="108"/>
      <c r="GH126" s="108"/>
      <c r="GI126" s="108"/>
      <c r="GJ126" s="108"/>
      <c r="GK126" s="108"/>
      <c r="GL126" s="108"/>
      <c r="GM126" s="108"/>
      <c r="GN126" s="108"/>
      <c r="GO126" s="108"/>
      <c r="GP126" s="108"/>
      <c r="GQ126" s="108"/>
      <c r="GR126" s="108"/>
      <c r="GS126" s="108"/>
      <c r="GT126" s="108"/>
      <c r="GU126" s="108"/>
      <c r="GV126" s="108"/>
      <c r="GW126" s="108"/>
      <c r="GX126" s="108"/>
      <c r="GY126" s="108"/>
      <c r="GZ126" s="108"/>
      <c r="HA126" s="108"/>
      <c r="HB126" s="108"/>
      <c r="HC126" s="108"/>
      <c r="HD126" s="108"/>
      <c r="HE126" s="108"/>
      <c r="HF126" s="108"/>
      <c r="HG126" s="108"/>
      <c r="HH126" s="108"/>
      <c r="HI126" s="108"/>
      <c r="HJ126" s="108"/>
      <c r="HK126" s="108"/>
      <c r="HL126" s="108"/>
      <c r="HM126" s="108"/>
      <c r="HN126" s="108"/>
      <c r="HO126" s="108"/>
      <c r="HP126" s="108"/>
      <c r="HQ126" s="108"/>
      <c r="HR126" s="108"/>
      <c r="HS126" s="108"/>
      <c r="HT126" s="108"/>
      <c r="HU126" s="108"/>
      <c r="HV126" s="108"/>
      <c r="HW126" s="108"/>
      <c r="HX126" s="108"/>
      <c r="HY126" s="108"/>
      <c r="HZ126" s="108"/>
      <c r="IA126" s="108"/>
      <c r="IB126" s="108"/>
      <c r="IC126" s="108"/>
      <c r="ID126" s="108"/>
      <c r="IE126" s="108"/>
      <c r="IF126" s="108"/>
      <c r="IG126" s="108"/>
      <c r="IH126" s="108"/>
      <c r="II126" s="108"/>
      <c r="IJ126" s="108"/>
      <c r="IK126" s="108"/>
      <c r="IL126" s="108"/>
      <c r="IM126" s="108"/>
      <c r="IN126" s="108"/>
      <c r="IO126" s="108"/>
      <c r="IP126" s="108"/>
      <c r="IQ126" s="108"/>
      <c r="IR126" s="108"/>
      <c r="IS126" s="108"/>
      <c r="IT126" s="108"/>
      <c r="IU126" s="108"/>
      <c r="IV126" s="108"/>
      <c r="IW126" s="108"/>
      <c r="IX126" s="108"/>
      <c r="IY126" s="108"/>
      <c r="IZ126" s="108"/>
      <c r="JA126" s="108"/>
      <c r="JB126" s="108"/>
      <c r="JC126" s="108"/>
      <c r="JD126" s="108"/>
      <c r="JE126" s="108"/>
      <c r="JF126" s="108"/>
      <c r="JG126" s="108"/>
      <c r="JH126" s="108"/>
      <c r="JI126" s="108"/>
      <c r="JJ126" s="108"/>
      <c r="JK126" s="108"/>
      <c r="JL126" s="108"/>
      <c r="JM126" s="108"/>
      <c r="JN126" s="108"/>
      <c r="JO126" s="108"/>
      <c r="JP126" s="108"/>
      <c r="JQ126" s="108"/>
      <c r="JR126" s="108"/>
      <c r="JS126" s="108"/>
      <c r="JT126" s="108"/>
      <c r="JU126" s="108"/>
      <c r="JV126" s="108"/>
      <c r="JW126" s="108"/>
      <c r="JX126" s="108"/>
      <c r="JY126" s="108"/>
      <c r="JZ126" s="108"/>
      <c r="KA126" s="108"/>
      <c r="KB126" s="108"/>
      <c r="KC126" s="108"/>
      <c r="KD126" s="108"/>
      <c r="KE126" s="108"/>
      <c r="KF126" s="108"/>
      <c r="KG126" s="108"/>
      <c r="KH126" s="108"/>
      <c r="KI126" s="108"/>
      <c r="KJ126" s="108"/>
      <c r="KK126" s="108"/>
      <c r="KL126" s="108"/>
      <c r="KM126" s="108"/>
      <c r="KN126" s="108"/>
      <c r="KO126" s="108"/>
      <c r="KP126" s="108"/>
      <c r="KQ126" s="108"/>
      <c r="KR126" s="108"/>
      <c r="KS126" s="108"/>
      <c r="KT126" s="108"/>
      <c r="KU126" s="108"/>
      <c r="KV126" s="108"/>
      <c r="KW126" s="108"/>
      <c r="KX126" s="108"/>
      <c r="KY126" s="108"/>
      <c r="KZ126" s="108"/>
      <c r="LA126" s="108"/>
      <c r="LB126" s="108"/>
      <c r="LC126" s="108"/>
      <c r="LD126" s="108"/>
      <c r="LE126" s="108"/>
      <c r="LF126" s="108"/>
      <c r="LG126" s="108"/>
      <c r="LH126" s="108"/>
      <c r="LI126" s="108"/>
      <c r="LJ126" s="108"/>
      <c r="LK126" s="108"/>
      <c r="LL126" s="108"/>
      <c r="LM126" s="108"/>
      <c r="LN126" s="108"/>
      <c r="LO126" s="108"/>
      <c r="LP126" s="108"/>
      <c r="LQ126" s="108"/>
      <c r="LR126" s="108"/>
      <c r="LS126" s="108"/>
      <c r="LT126" s="108"/>
      <c r="LU126" s="108"/>
      <c r="LV126" s="108"/>
      <c r="LW126" s="108"/>
      <c r="LX126" s="108"/>
      <c r="LY126" s="108"/>
      <c r="LZ126" s="108"/>
      <c r="MA126" s="108"/>
      <c r="MB126" s="108"/>
      <c r="MC126" s="108"/>
      <c r="MD126" s="108"/>
      <c r="ME126" s="108"/>
      <c r="MF126" s="108"/>
      <c r="MG126" s="108"/>
      <c r="MH126" s="108"/>
      <c r="MI126" s="108"/>
      <c r="MJ126" s="108"/>
      <c r="MK126" s="108"/>
      <c r="ML126" s="108"/>
      <c r="MM126" s="108"/>
      <c r="MN126" s="108"/>
      <c r="MO126" s="108"/>
      <c r="MP126" s="108"/>
      <c r="MQ126" s="108"/>
      <c r="MR126" s="108"/>
      <c r="MS126" s="108"/>
      <c r="MT126" s="108"/>
      <c r="MU126" s="108"/>
      <c r="MV126" s="108"/>
      <c r="MW126" s="108"/>
      <c r="MX126" s="108"/>
      <c r="MY126" s="108"/>
      <c r="MZ126" s="108"/>
      <c r="NA126" s="108"/>
      <c r="NB126" s="108"/>
      <c r="NC126" s="108"/>
      <c r="ND126" s="108"/>
      <c r="NE126" s="108"/>
      <c r="NF126" s="108"/>
      <c r="NG126" s="108"/>
      <c r="NH126" s="108"/>
      <c r="NI126" s="108"/>
      <c r="NJ126" s="108"/>
      <c r="NK126" s="108"/>
      <c r="NL126" s="108"/>
      <c r="NM126" s="108"/>
      <c r="NN126" s="108"/>
      <c r="NO126" s="108"/>
      <c r="NP126" s="108"/>
      <c r="NQ126" s="108"/>
      <c r="NR126" s="108"/>
      <c r="NS126" s="108"/>
      <c r="NT126" s="108"/>
      <c r="NU126" s="108"/>
      <c r="NV126" s="108"/>
      <c r="NW126" s="108"/>
      <c r="NX126" s="108"/>
      <c r="NY126" s="108"/>
      <c r="NZ126" s="108"/>
      <c r="OA126" s="108"/>
      <c r="OB126" s="108"/>
      <c r="OC126" s="108"/>
      <c r="OD126" s="108"/>
      <c r="OE126" s="108"/>
      <c r="OF126" s="108"/>
      <c r="OG126" s="108"/>
      <c r="OH126" s="108"/>
      <c r="OI126" s="108"/>
      <c r="OJ126" s="108"/>
      <c r="OK126" s="108"/>
      <c r="OL126" s="108"/>
      <c r="OM126" s="108"/>
      <c r="ON126" s="108"/>
      <c r="OO126" s="108"/>
      <c r="OP126" s="108"/>
      <c r="OQ126" s="108"/>
      <c r="OR126" s="108"/>
      <c r="OS126" s="108"/>
      <c r="OT126" s="108"/>
      <c r="OU126" s="108"/>
      <c r="OV126" s="108"/>
      <c r="OW126" s="108"/>
      <c r="OX126" s="108"/>
      <c r="OY126" s="108"/>
      <c r="OZ126" s="108"/>
      <c r="PA126" s="108"/>
      <c r="PB126" s="108"/>
      <c r="PC126" s="108"/>
      <c r="PD126" s="108"/>
      <c r="PE126" s="108"/>
      <c r="PF126" s="108"/>
      <c r="PG126" s="108"/>
      <c r="PH126" s="108"/>
      <c r="PI126" s="108"/>
      <c r="PJ126" s="108"/>
      <c r="PK126" s="108"/>
      <c r="PL126" s="108"/>
      <c r="PM126" s="108"/>
      <c r="PN126" s="108"/>
      <c r="PO126" s="108"/>
      <c r="PP126" s="108"/>
      <c r="PQ126" s="108"/>
      <c r="PR126" s="337">
        <f t="shared" si="422"/>
        <v>0</v>
      </c>
      <c r="PS126" s="30" t="str">
        <f t="shared" si="423"/>
        <v>جوادی</v>
      </c>
      <c r="PT126" s="34" t="s">
        <v>33</v>
      </c>
      <c r="PU126" s="748" t="str">
        <f t="shared" si="461"/>
        <v>******</v>
      </c>
      <c r="PV126" s="749"/>
      <c r="PW126" s="748" t="str">
        <f t="shared" si="462"/>
        <v>******</v>
      </c>
      <c r="PX126" s="749"/>
      <c r="PY126" s="108"/>
      <c r="PZ126" s="108"/>
      <c r="QA126" s="108"/>
      <c r="QB126" s="108"/>
      <c r="QC126" s="108"/>
      <c r="QD126" s="108"/>
      <c r="QE126" s="108"/>
      <c r="QF126" s="108"/>
      <c r="QG126" s="108"/>
      <c r="QH126" s="108"/>
      <c r="QI126" s="108"/>
      <c r="QJ126" s="108"/>
      <c r="QK126" s="108"/>
      <c r="QL126" s="108"/>
      <c r="QM126" s="108"/>
      <c r="QN126" s="108"/>
      <c r="QO126" s="108"/>
      <c r="QP126" s="108"/>
      <c r="QQ126" s="108"/>
      <c r="QR126" s="108"/>
      <c r="QS126" s="108"/>
      <c r="QT126" s="108"/>
      <c r="QU126" s="108"/>
      <c r="QV126" s="108"/>
      <c r="QW126" s="108"/>
      <c r="QX126" s="108"/>
      <c r="QY126" s="108"/>
      <c r="QZ126" s="108"/>
      <c r="RA126" s="108"/>
      <c r="RB126" s="108"/>
      <c r="RC126" s="108"/>
      <c r="RD126" s="337">
        <f t="shared" si="424"/>
        <v>14</v>
      </c>
      <c r="RE126" s="30" t="str">
        <f t="shared" si="471"/>
        <v>شنبه</v>
      </c>
      <c r="RF126" s="34" t="s">
        <v>33</v>
      </c>
      <c r="RG126" s="748" t="str">
        <f t="shared" si="463"/>
        <v>*******************</v>
      </c>
      <c r="RH126" s="749"/>
      <c r="RI126" s="748" t="str">
        <f t="shared" si="464"/>
        <v>*******************</v>
      </c>
      <c r="RJ126" s="749"/>
      <c r="RK126" s="29">
        <f t="shared" si="425"/>
        <v>14</v>
      </c>
      <c r="RL126" s="30" t="str">
        <f t="shared" si="472"/>
        <v>شنبه</v>
      </c>
      <c r="RM126" s="34" t="s">
        <v>33</v>
      </c>
      <c r="RN126" s="109"/>
      <c r="RO126" s="750" t="str">
        <f t="shared" si="465"/>
        <v>*****</v>
      </c>
      <c r="RP126" s="751"/>
      <c r="RQ126" s="109"/>
      <c r="RR126" s="109" t="str">
        <f t="shared" si="466"/>
        <v>*****</v>
      </c>
      <c r="RS126" s="750"/>
      <c r="RT126" s="751"/>
      <c r="RU126" s="29">
        <f t="shared" si="426"/>
        <v>14</v>
      </c>
      <c r="RV126" s="30" t="str">
        <f t="shared" si="473"/>
        <v>شنبه</v>
      </c>
      <c r="RW126" s="750" t="str">
        <f t="shared" si="467"/>
        <v>****</v>
      </c>
      <c r="RX126" s="751"/>
      <c r="RY126" s="750" t="str">
        <f t="shared" si="468"/>
        <v>***</v>
      </c>
      <c r="RZ126" s="751"/>
      <c r="SA126" s="29">
        <f t="shared" si="427"/>
        <v>14</v>
      </c>
      <c r="SB126" s="30" t="str">
        <f t="shared" si="474"/>
        <v>شنبه</v>
      </c>
      <c r="SC126" s="754" t="str">
        <f t="shared" si="469"/>
        <v>****</v>
      </c>
      <c r="SD126" s="755"/>
      <c r="SE126" s="29">
        <f t="shared" si="428"/>
        <v>14</v>
      </c>
      <c r="SF126" s="30" t="str">
        <f t="shared" si="475"/>
        <v>شنبه</v>
      </c>
      <c r="SG126" s="750" t="str">
        <f t="shared" si="476"/>
        <v>***</v>
      </c>
      <c r="SH126" s="751"/>
      <c r="SI126" s="752" t="str">
        <f t="shared" si="477"/>
        <v>***</v>
      </c>
      <c r="SJ126" s="75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</row>
    <row r="127" spans="1:638" s="2" customFormat="1" ht="69.75" customHeight="1" thickTop="1" thickBot="1">
      <c r="A127" s="227" t="s">
        <v>40</v>
      </c>
      <c r="B127" s="251" t="s">
        <v>319</v>
      </c>
      <c r="C127" s="349" t="s">
        <v>171</v>
      </c>
      <c r="D127" s="350" t="s">
        <v>206</v>
      </c>
      <c r="E127" s="351" t="s">
        <v>208</v>
      </c>
      <c r="F127" s="352" t="s">
        <v>207</v>
      </c>
      <c r="G127" s="353"/>
      <c r="H127" s="191">
        <v>1</v>
      </c>
      <c r="I127" s="192">
        <v>2</v>
      </c>
      <c r="J127" s="193">
        <v>3</v>
      </c>
      <c r="K127" s="193">
        <v>4</v>
      </c>
      <c r="L127" s="405">
        <v>5</v>
      </c>
      <c r="M127" s="405">
        <v>6</v>
      </c>
      <c r="N127" s="244" t="s">
        <v>302</v>
      </c>
      <c r="O127" s="245" t="s">
        <v>302</v>
      </c>
      <c r="P127" s="193" t="s">
        <v>302</v>
      </c>
      <c r="Q127" s="581" t="s">
        <v>302</v>
      </c>
      <c r="R127" s="582"/>
      <c r="S127" s="246" t="s">
        <v>109</v>
      </c>
      <c r="T127" s="354"/>
      <c r="U127" s="354"/>
      <c r="V127" s="354"/>
      <c r="W127" s="354"/>
      <c r="X127" s="246" t="s">
        <v>110</v>
      </c>
      <c r="Y127" s="354"/>
      <c r="Z127" s="354"/>
      <c r="AA127" s="354"/>
      <c r="AB127" s="354"/>
      <c r="AC127" s="247" t="s">
        <v>134</v>
      </c>
      <c r="AD127" s="248"/>
      <c r="AE127" s="248"/>
      <c r="AF127" s="248"/>
      <c r="AG127" s="249" t="s">
        <v>31</v>
      </c>
      <c r="AH127" s="248"/>
      <c r="AI127" s="248"/>
      <c r="AJ127" s="248"/>
      <c r="AK127" s="247" t="s">
        <v>111</v>
      </c>
      <c r="AL127" s="248"/>
      <c r="AM127" s="248"/>
      <c r="AN127" s="248"/>
      <c r="AO127" s="249" t="s">
        <v>112</v>
      </c>
      <c r="AP127" s="248"/>
      <c r="AQ127" s="248"/>
      <c r="AR127" s="248"/>
      <c r="AS127" s="247" t="s">
        <v>197</v>
      </c>
      <c r="AT127" s="248"/>
      <c r="AU127" s="248"/>
      <c r="AV127" s="250" t="s">
        <v>113</v>
      </c>
      <c r="AW127" s="189" t="s">
        <v>282</v>
      </c>
      <c r="AX127" s="194"/>
      <c r="AY127" s="1"/>
      <c r="AZ127" s="1"/>
      <c r="BA127" s="1"/>
      <c r="BB127" s="7"/>
      <c r="BC127" s="7"/>
      <c r="BD127" s="7"/>
      <c r="BE127" s="29">
        <f t="shared" si="413"/>
        <v>15</v>
      </c>
      <c r="BF127" s="159" t="s">
        <v>40</v>
      </c>
      <c r="BG127" s="163" t="s">
        <v>32</v>
      </c>
      <c r="BH127" s="164" t="s">
        <v>32</v>
      </c>
      <c r="BI127" s="163" t="s">
        <v>32</v>
      </c>
      <c r="BJ127" s="164" t="s">
        <v>32</v>
      </c>
      <c r="BK127" s="163" t="s">
        <v>32</v>
      </c>
      <c r="BL127" s="164" t="s">
        <v>32</v>
      </c>
      <c r="BM127" s="163" t="s">
        <v>32</v>
      </c>
      <c r="BN127" s="164" t="s">
        <v>32</v>
      </c>
      <c r="BO127" s="163" t="s">
        <v>32</v>
      </c>
      <c r="BP127" s="164" t="s">
        <v>32</v>
      </c>
      <c r="BQ127" s="163" t="s">
        <v>32</v>
      </c>
      <c r="BR127" s="164" t="s">
        <v>32</v>
      </c>
      <c r="BS127" s="163" t="s">
        <v>32</v>
      </c>
      <c r="BT127" s="164" t="s">
        <v>32</v>
      </c>
      <c r="BU127" s="163" t="s">
        <v>32</v>
      </c>
      <c r="BV127" s="164" t="s">
        <v>32</v>
      </c>
      <c r="BW127" s="163" t="s">
        <v>32</v>
      </c>
      <c r="BX127" s="164" t="s">
        <v>32</v>
      </c>
      <c r="BY127" s="163" t="s">
        <v>32</v>
      </c>
      <c r="BZ127" s="164" t="s">
        <v>32</v>
      </c>
      <c r="CA127" s="163" t="s">
        <v>32</v>
      </c>
      <c r="CB127" s="164" t="s">
        <v>32</v>
      </c>
      <c r="CC127" s="163" t="s">
        <v>32</v>
      </c>
      <c r="CD127" s="164" t="s">
        <v>32</v>
      </c>
      <c r="CE127" s="163" t="s">
        <v>32</v>
      </c>
      <c r="CF127" s="164" t="s">
        <v>32</v>
      </c>
      <c r="CG127" s="163" t="s">
        <v>32</v>
      </c>
      <c r="CH127" s="164" t="s">
        <v>32</v>
      </c>
      <c r="CI127" s="163" t="s">
        <v>32</v>
      </c>
      <c r="CJ127" s="164" t="s">
        <v>32</v>
      </c>
      <c r="CK127" s="163" t="s">
        <v>32</v>
      </c>
      <c r="CL127" s="164" t="s">
        <v>32</v>
      </c>
      <c r="CM127" s="163" t="s">
        <v>32</v>
      </c>
      <c r="CN127" s="164" t="s">
        <v>32</v>
      </c>
      <c r="CO127" s="163" t="s">
        <v>32</v>
      </c>
      <c r="CP127" s="164" t="s">
        <v>32</v>
      </c>
      <c r="CQ127" s="163" t="s">
        <v>32</v>
      </c>
      <c r="CR127" s="164" t="s">
        <v>32</v>
      </c>
      <c r="CS127" s="29">
        <f t="shared" si="414"/>
        <v>15</v>
      </c>
      <c r="CT127" s="159" t="s">
        <v>40</v>
      </c>
      <c r="CU127" s="85" t="str">
        <f t="shared" si="415"/>
        <v>*</v>
      </c>
      <c r="CV127" s="86" t="str">
        <f t="shared" si="416"/>
        <v>*</v>
      </c>
      <c r="CW127" s="85" t="str">
        <f t="shared" si="429"/>
        <v>*</v>
      </c>
      <c r="CX127" s="86" t="str">
        <f t="shared" si="430"/>
        <v>*</v>
      </c>
      <c r="CY127" s="85" t="str">
        <f t="shared" si="417"/>
        <v>*</v>
      </c>
      <c r="CZ127" s="86" t="str">
        <f t="shared" si="418"/>
        <v>*</v>
      </c>
      <c r="DA127" s="85" t="str">
        <f t="shared" si="431"/>
        <v>*</v>
      </c>
      <c r="DB127" s="86" t="str">
        <f t="shared" si="432"/>
        <v>*</v>
      </c>
      <c r="DC127" s="85" t="str">
        <f t="shared" si="433"/>
        <v>*</v>
      </c>
      <c r="DD127" s="86" t="str">
        <f t="shared" si="434"/>
        <v>*</v>
      </c>
      <c r="DE127" s="85" t="str">
        <f t="shared" si="435"/>
        <v>*</v>
      </c>
      <c r="DF127" s="86" t="str">
        <f t="shared" si="436"/>
        <v>*</v>
      </c>
      <c r="DG127" s="85" t="str">
        <f t="shared" si="437"/>
        <v>*</v>
      </c>
      <c r="DH127" s="86" t="str">
        <f t="shared" si="438"/>
        <v>*</v>
      </c>
      <c r="DI127" s="85" t="str">
        <f t="shared" si="439"/>
        <v>*</v>
      </c>
      <c r="DJ127" s="86" t="str">
        <f t="shared" si="440"/>
        <v>*</v>
      </c>
      <c r="DK127" s="217" t="str">
        <f t="shared" si="441"/>
        <v>*</v>
      </c>
      <c r="DL127" s="218" t="str">
        <f t="shared" si="442"/>
        <v>*</v>
      </c>
      <c r="DM127" s="217" t="str">
        <f t="shared" si="443"/>
        <v>*</v>
      </c>
      <c r="DN127" s="218" t="str">
        <f t="shared" si="444"/>
        <v>*</v>
      </c>
      <c r="DO127" s="217" t="str">
        <f t="shared" si="445"/>
        <v>*</v>
      </c>
      <c r="DP127" s="218" t="str">
        <f t="shared" si="446"/>
        <v>*</v>
      </c>
      <c r="DQ127" s="217" t="str">
        <f t="shared" si="447"/>
        <v>*</v>
      </c>
      <c r="DR127" s="218" t="str">
        <f t="shared" si="448"/>
        <v>*</v>
      </c>
      <c r="DS127" s="217" t="str">
        <f t="shared" si="449"/>
        <v>*</v>
      </c>
      <c r="DT127" s="218" t="str">
        <f t="shared" si="450"/>
        <v>*</v>
      </c>
      <c r="DU127" s="217" t="str">
        <f t="shared" si="451"/>
        <v>*</v>
      </c>
      <c r="DV127" s="218" t="str">
        <f t="shared" si="452"/>
        <v>*</v>
      </c>
      <c r="DW127" s="217" t="str">
        <f t="shared" si="453"/>
        <v>*</v>
      </c>
      <c r="DX127" s="218" t="str">
        <f t="shared" si="454"/>
        <v>*</v>
      </c>
      <c r="DY127" s="217" t="str">
        <f t="shared" si="455"/>
        <v>*</v>
      </c>
      <c r="DZ127" s="218" t="str">
        <f t="shared" si="456"/>
        <v>*</v>
      </c>
      <c r="EA127" s="213" t="str">
        <f t="shared" si="457"/>
        <v>*</v>
      </c>
      <c r="EB127" s="214" t="str">
        <f t="shared" si="458"/>
        <v>*</v>
      </c>
      <c r="EC127" s="213" t="str">
        <f t="shared" si="419"/>
        <v>*</v>
      </c>
      <c r="ED127" s="214" t="str">
        <f t="shared" si="420"/>
        <v>*</v>
      </c>
      <c r="EE127" s="213" t="str">
        <f t="shared" si="459"/>
        <v>*</v>
      </c>
      <c r="EF127" s="214" t="str">
        <f t="shared" si="460"/>
        <v>*</v>
      </c>
      <c r="EG127" s="219">
        <f t="shared" si="421"/>
        <v>15</v>
      </c>
      <c r="EH127" s="220" t="str">
        <f t="shared" si="470"/>
        <v>یکشنبه</v>
      </c>
      <c r="EI127" s="108"/>
      <c r="EJ127" s="108"/>
      <c r="EK127" s="108"/>
      <c r="EL127" s="108"/>
      <c r="EM127" s="108"/>
      <c r="EN127" s="108"/>
      <c r="EO127" s="108"/>
      <c r="EP127" s="108"/>
      <c r="EQ127" s="108"/>
      <c r="ER127" s="108"/>
      <c r="ES127" s="108"/>
      <c r="ET127" s="108"/>
      <c r="EU127" s="108"/>
      <c r="EV127" s="108"/>
      <c r="EW127" s="108"/>
      <c r="EX127" s="108"/>
      <c r="EY127" s="108"/>
      <c r="EZ127" s="108"/>
      <c r="FA127" s="108"/>
      <c r="FB127" s="108"/>
      <c r="FC127" s="108"/>
      <c r="FD127" s="108"/>
      <c r="FE127" s="108"/>
      <c r="FF127" s="108"/>
      <c r="FG127" s="108"/>
      <c r="FH127" s="108"/>
      <c r="FI127" s="108"/>
      <c r="FJ127" s="108"/>
      <c r="FK127" s="108"/>
      <c r="FL127" s="108"/>
      <c r="FM127" s="108"/>
      <c r="FN127" s="108"/>
      <c r="FO127" s="108"/>
      <c r="FP127" s="108"/>
      <c r="FQ127" s="108"/>
      <c r="FR127" s="108"/>
      <c r="FS127" s="108"/>
      <c r="FT127" s="108"/>
      <c r="FU127" s="108"/>
      <c r="FV127" s="108"/>
      <c r="FW127" s="108"/>
      <c r="FX127" s="108"/>
      <c r="FY127" s="108"/>
      <c r="FZ127" s="108"/>
      <c r="GA127" s="108"/>
      <c r="GB127" s="108"/>
      <c r="GC127" s="108"/>
      <c r="GD127" s="108"/>
      <c r="GE127" s="108"/>
      <c r="GF127" s="108"/>
      <c r="GG127" s="108"/>
      <c r="GH127" s="108"/>
      <c r="GI127" s="108"/>
      <c r="GJ127" s="108"/>
      <c r="GK127" s="108"/>
      <c r="GL127" s="108"/>
      <c r="GM127" s="108"/>
      <c r="GN127" s="108"/>
      <c r="GO127" s="108"/>
      <c r="GP127" s="108"/>
      <c r="GQ127" s="108"/>
      <c r="GR127" s="108"/>
      <c r="GS127" s="108"/>
      <c r="GT127" s="108"/>
      <c r="GU127" s="108"/>
      <c r="GV127" s="108"/>
      <c r="GW127" s="108"/>
      <c r="GX127" s="108"/>
      <c r="GY127" s="108"/>
      <c r="GZ127" s="108"/>
      <c r="HA127" s="108"/>
      <c r="HB127" s="108"/>
      <c r="HC127" s="108"/>
      <c r="HD127" s="108"/>
      <c r="HE127" s="108"/>
      <c r="HF127" s="108"/>
      <c r="HG127" s="108"/>
      <c r="HH127" s="108"/>
      <c r="HI127" s="108"/>
      <c r="HJ127" s="108"/>
      <c r="HK127" s="108"/>
      <c r="HL127" s="108"/>
      <c r="HM127" s="108"/>
      <c r="HN127" s="108"/>
      <c r="HO127" s="108"/>
      <c r="HP127" s="108"/>
      <c r="HQ127" s="108"/>
      <c r="HR127" s="108"/>
      <c r="HS127" s="108"/>
      <c r="HT127" s="108"/>
      <c r="HU127" s="108"/>
      <c r="HV127" s="108"/>
      <c r="HW127" s="108"/>
      <c r="HX127" s="108"/>
      <c r="HY127" s="108"/>
      <c r="HZ127" s="108"/>
      <c r="IA127" s="108"/>
      <c r="IB127" s="108"/>
      <c r="IC127" s="108"/>
      <c r="ID127" s="108"/>
      <c r="IE127" s="108"/>
      <c r="IF127" s="108"/>
      <c r="IG127" s="108"/>
      <c r="IH127" s="108"/>
      <c r="II127" s="108"/>
      <c r="IJ127" s="108"/>
      <c r="IK127" s="108"/>
      <c r="IL127" s="108"/>
      <c r="IM127" s="108"/>
      <c r="IN127" s="108"/>
      <c r="IO127" s="108"/>
      <c r="IP127" s="108"/>
      <c r="IQ127" s="108"/>
      <c r="IR127" s="108"/>
      <c r="IS127" s="108"/>
      <c r="IT127" s="108"/>
      <c r="IU127" s="108"/>
      <c r="IV127" s="108"/>
      <c r="IW127" s="108"/>
      <c r="IX127" s="108"/>
      <c r="IY127" s="108"/>
      <c r="IZ127" s="108"/>
      <c r="JA127" s="108"/>
      <c r="JB127" s="108"/>
      <c r="JC127" s="108"/>
      <c r="JD127" s="108"/>
      <c r="JE127" s="108"/>
      <c r="JF127" s="108"/>
      <c r="JG127" s="108"/>
      <c r="JH127" s="108"/>
      <c r="JI127" s="108"/>
      <c r="JJ127" s="108"/>
      <c r="JK127" s="108"/>
      <c r="JL127" s="108"/>
      <c r="JM127" s="108"/>
      <c r="JN127" s="108"/>
      <c r="JO127" s="108"/>
      <c r="JP127" s="108"/>
      <c r="JQ127" s="108"/>
      <c r="JR127" s="108"/>
      <c r="JS127" s="108"/>
      <c r="JT127" s="108"/>
      <c r="JU127" s="108"/>
      <c r="JV127" s="108"/>
      <c r="JW127" s="108"/>
      <c r="JX127" s="108"/>
      <c r="JY127" s="108"/>
      <c r="JZ127" s="108"/>
      <c r="KA127" s="108"/>
      <c r="KB127" s="108"/>
      <c r="KC127" s="108"/>
      <c r="KD127" s="108"/>
      <c r="KE127" s="108"/>
      <c r="KF127" s="108"/>
      <c r="KG127" s="108"/>
      <c r="KH127" s="108"/>
      <c r="KI127" s="108"/>
      <c r="KJ127" s="108"/>
      <c r="KK127" s="108"/>
      <c r="KL127" s="108"/>
      <c r="KM127" s="108"/>
      <c r="KN127" s="108"/>
      <c r="KO127" s="108"/>
      <c r="KP127" s="108"/>
      <c r="KQ127" s="108"/>
      <c r="KR127" s="108"/>
      <c r="KS127" s="108"/>
      <c r="KT127" s="108"/>
      <c r="KU127" s="108"/>
      <c r="KV127" s="108"/>
      <c r="KW127" s="108"/>
      <c r="KX127" s="108"/>
      <c r="KY127" s="108"/>
      <c r="KZ127" s="108"/>
      <c r="LA127" s="108"/>
      <c r="LB127" s="108"/>
      <c r="LC127" s="108"/>
      <c r="LD127" s="108"/>
      <c r="LE127" s="108"/>
      <c r="LF127" s="108"/>
      <c r="LG127" s="108"/>
      <c r="LH127" s="108"/>
      <c r="LI127" s="108"/>
      <c r="LJ127" s="108"/>
      <c r="LK127" s="108"/>
      <c r="LL127" s="108"/>
      <c r="LM127" s="108"/>
      <c r="LN127" s="108"/>
      <c r="LO127" s="108"/>
      <c r="LP127" s="108"/>
      <c r="LQ127" s="108"/>
      <c r="LR127" s="108"/>
      <c r="LS127" s="108"/>
      <c r="LT127" s="108"/>
      <c r="LU127" s="108"/>
      <c r="LV127" s="108"/>
      <c r="LW127" s="108"/>
      <c r="LX127" s="108"/>
      <c r="LY127" s="108"/>
      <c r="LZ127" s="108"/>
      <c r="MA127" s="108"/>
      <c r="MB127" s="108"/>
      <c r="MC127" s="108"/>
      <c r="MD127" s="108"/>
      <c r="ME127" s="108"/>
      <c r="MF127" s="108"/>
      <c r="MG127" s="108"/>
      <c r="MH127" s="108"/>
      <c r="MI127" s="108"/>
      <c r="MJ127" s="108"/>
      <c r="MK127" s="108"/>
      <c r="ML127" s="108"/>
      <c r="MM127" s="108"/>
      <c r="MN127" s="108"/>
      <c r="MO127" s="108"/>
      <c r="MP127" s="108"/>
      <c r="MQ127" s="108"/>
      <c r="MR127" s="108"/>
      <c r="MS127" s="108"/>
      <c r="MT127" s="108"/>
      <c r="MU127" s="108"/>
      <c r="MV127" s="108"/>
      <c r="MW127" s="108"/>
      <c r="MX127" s="108"/>
      <c r="MY127" s="108"/>
      <c r="MZ127" s="108"/>
      <c r="NA127" s="108"/>
      <c r="NB127" s="108"/>
      <c r="NC127" s="108"/>
      <c r="ND127" s="108"/>
      <c r="NE127" s="108"/>
      <c r="NF127" s="108"/>
      <c r="NG127" s="108"/>
      <c r="NH127" s="108"/>
      <c r="NI127" s="108"/>
      <c r="NJ127" s="108"/>
      <c r="NK127" s="108"/>
      <c r="NL127" s="108"/>
      <c r="NM127" s="108"/>
      <c r="NN127" s="108"/>
      <c r="NO127" s="108"/>
      <c r="NP127" s="108"/>
      <c r="NQ127" s="108"/>
      <c r="NR127" s="108"/>
      <c r="NS127" s="108"/>
      <c r="NT127" s="108"/>
      <c r="NU127" s="108"/>
      <c r="NV127" s="108"/>
      <c r="NW127" s="108"/>
      <c r="NX127" s="108"/>
      <c r="NY127" s="108"/>
      <c r="NZ127" s="108"/>
      <c r="OA127" s="108"/>
      <c r="OB127" s="108"/>
      <c r="OC127" s="108"/>
      <c r="OD127" s="108"/>
      <c r="OE127" s="108"/>
      <c r="OF127" s="108"/>
      <c r="OG127" s="108"/>
      <c r="OH127" s="108"/>
      <c r="OI127" s="108"/>
      <c r="OJ127" s="108"/>
      <c r="OK127" s="108"/>
      <c r="OL127" s="108"/>
      <c r="OM127" s="108"/>
      <c r="ON127" s="108"/>
      <c r="OO127" s="108"/>
      <c r="OP127" s="108"/>
      <c r="OQ127" s="108"/>
      <c r="OR127" s="108"/>
      <c r="OS127" s="108"/>
      <c r="OT127" s="108"/>
      <c r="OU127" s="108"/>
      <c r="OV127" s="108"/>
      <c r="OW127" s="108"/>
      <c r="OX127" s="108"/>
      <c r="OY127" s="108"/>
      <c r="OZ127" s="108"/>
      <c r="PA127" s="108"/>
      <c r="PB127" s="108"/>
      <c r="PC127" s="108"/>
      <c r="PD127" s="108"/>
      <c r="PE127" s="108"/>
      <c r="PF127" s="108"/>
      <c r="PG127" s="108"/>
      <c r="PH127" s="108"/>
      <c r="PI127" s="108"/>
      <c r="PJ127" s="108"/>
      <c r="PK127" s="108"/>
      <c r="PL127" s="108"/>
      <c r="PM127" s="108"/>
      <c r="PN127" s="108"/>
      <c r="PO127" s="108"/>
      <c r="PP127" s="108"/>
      <c r="PQ127" s="108"/>
      <c r="PR127" s="337" t="str">
        <f t="shared" si="422"/>
        <v>حضوری</v>
      </c>
      <c r="PS127" s="30" t="str">
        <f t="shared" si="423"/>
        <v>حضوری</v>
      </c>
      <c r="PT127" s="34" t="s">
        <v>33</v>
      </c>
      <c r="PU127" s="748" t="str">
        <f t="shared" si="461"/>
        <v>******</v>
      </c>
      <c r="PV127" s="749"/>
      <c r="PW127" s="748" t="str">
        <f t="shared" si="462"/>
        <v>******</v>
      </c>
      <c r="PX127" s="749"/>
      <c r="PY127" s="108"/>
      <c r="PZ127" s="108"/>
      <c r="QA127" s="108"/>
      <c r="QB127" s="108"/>
      <c r="QC127" s="108"/>
      <c r="QD127" s="108"/>
      <c r="QE127" s="108"/>
      <c r="QF127" s="108"/>
      <c r="QG127" s="108"/>
      <c r="QH127" s="108"/>
      <c r="QI127" s="108"/>
      <c r="QJ127" s="108"/>
      <c r="QK127" s="108"/>
      <c r="QL127" s="108"/>
      <c r="QM127" s="108"/>
      <c r="QN127" s="108"/>
      <c r="QO127" s="108"/>
      <c r="QP127" s="108"/>
      <c r="QQ127" s="108"/>
      <c r="QR127" s="108"/>
      <c r="QS127" s="108"/>
      <c r="QT127" s="108"/>
      <c r="QU127" s="108"/>
      <c r="QV127" s="108"/>
      <c r="QW127" s="108"/>
      <c r="QX127" s="108"/>
      <c r="QY127" s="108"/>
      <c r="QZ127" s="108"/>
      <c r="RA127" s="108"/>
      <c r="RB127" s="108"/>
      <c r="RC127" s="108"/>
      <c r="RD127" s="337">
        <f t="shared" si="424"/>
        <v>15</v>
      </c>
      <c r="RE127" s="30" t="str">
        <f t="shared" si="471"/>
        <v>یکشنبه</v>
      </c>
      <c r="RF127" s="34" t="s">
        <v>33</v>
      </c>
      <c r="RG127" s="748" t="str">
        <f t="shared" si="463"/>
        <v>*******************</v>
      </c>
      <c r="RH127" s="749"/>
      <c r="RI127" s="748" t="str">
        <f t="shared" si="464"/>
        <v>*******************</v>
      </c>
      <c r="RJ127" s="749"/>
      <c r="RK127" s="29">
        <f t="shared" si="425"/>
        <v>15</v>
      </c>
      <c r="RL127" s="30" t="str">
        <f t="shared" si="472"/>
        <v>یکشنبه</v>
      </c>
      <c r="RM127" s="34" t="s">
        <v>33</v>
      </c>
      <c r="RN127" s="109"/>
      <c r="RO127" s="750" t="str">
        <f t="shared" si="465"/>
        <v>*****</v>
      </c>
      <c r="RP127" s="751"/>
      <c r="RQ127" s="109"/>
      <c r="RR127" s="109" t="str">
        <f t="shared" si="466"/>
        <v>*****</v>
      </c>
      <c r="RS127" s="750"/>
      <c r="RT127" s="751"/>
      <c r="RU127" s="29">
        <f t="shared" si="426"/>
        <v>15</v>
      </c>
      <c r="RV127" s="30" t="str">
        <f t="shared" si="473"/>
        <v>یکشنبه</v>
      </c>
      <c r="RW127" s="750" t="str">
        <f t="shared" si="467"/>
        <v>****</v>
      </c>
      <c r="RX127" s="751"/>
      <c r="RY127" s="750" t="str">
        <f t="shared" si="468"/>
        <v>***</v>
      </c>
      <c r="RZ127" s="751"/>
      <c r="SA127" s="29">
        <f t="shared" si="427"/>
        <v>15</v>
      </c>
      <c r="SB127" s="30" t="str">
        <f t="shared" si="474"/>
        <v>یکشنبه</v>
      </c>
      <c r="SC127" s="754" t="str">
        <f t="shared" si="469"/>
        <v>****</v>
      </c>
      <c r="SD127" s="755"/>
      <c r="SE127" s="29">
        <f t="shared" si="428"/>
        <v>15</v>
      </c>
      <c r="SF127" s="30" t="str">
        <f t="shared" si="475"/>
        <v>یکشنبه</v>
      </c>
      <c r="SG127" s="750" t="str">
        <f t="shared" si="476"/>
        <v>***</v>
      </c>
      <c r="SH127" s="751"/>
      <c r="SI127" s="752" t="str">
        <f t="shared" si="477"/>
        <v>***</v>
      </c>
      <c r="SJ127" s="75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</row>
    <row r="128" spans="1:638" s="2" customFormat="1" ht="69.75" customHeight="1" thickTop="1" thickBot="1">
      <c r="A128" s="355" t="s">
        <v>289</v>
      </c>
      <c r="B128" s="252" t="s">
        <v>167</v>
      </c>
      <c r="C128" s="315" t="s">
        <v>229</v>
      </c>
      <c r="D128" s="314"/>
      <c r="E128" s="308"/>
      <c r="F128" s="321" t="s">
        <v>103</v>
      </c>
      <c r="G128" s="322" t="s">
        <v>27</v>
      </c>
      <c r="H128" s="560" t="s">
        <v>292</v>
      </c>
      <c r="I128" s="561"/>
      <c r="J128" s="279" t="s">
        <v>363</v>
      </c>
      <c r="K128" s="568" t="s">
        <v>296</v>
      </c>
      <c r="L128" s="569"/>
      <c r="M128" s="254" t="s">
        <v>145</v>
      </c>
      <c r="N128" s="356" t="s">
        <v>201</v>
      </c>
      <c r="O128" s="255"/>
      <c r="P128" s="253"/>
      <c r="Q128" s="256"/>
      <c r="R128" s="257" t="s">
        <v>146</v>
      </c>
      <c r="S128" s="357" t="s">
        <v>193</v>
      </c>
      <c r="T128" s="258" t="s">
        <v>74</v>
      </c>
      <c r="U128" s="259" t="s">
        <v>346</v>
      </c>
      <c r="V128" s="260" t="s">
        <v>341</v>
      </c>
      <c r="W128" s="253" t="s">
        <v>349</v>
      </c>
      <c r="X128" s="261" t="s">
        <v>235</v>
      </c>
      <c r="Y128" s="261" t="s">
        <v>356</v>
      </c>
      <c r="Z128" s="261"/>
      <c r="AA128" s="262"/>
      <c r="AB128" s="263"/>
      <c r="AC128" s="332" t="s">
        <v>212</v>
      </c>
      <c r="AD128" s="578" t="str">
        <f>RG55</f>
        <v>*حا ج محمدی- ******خوشروزاده- *****گذشتی- *حبیبی - *************کاظمی-****************محبوبی-*********</v>
      </c>
      <c r="AE128" s="579"/>
      <c r="AF128" s="579"/>
      <c r="AG128" s="579"/>
      <c r="AH128" s="579"/>
      <c r="AI128" s="579"/>
      <c r="AJ128" s="579"/>
      <c r="AK128" s="579"/>
      <c r="AL128" s="579"/>
      <c r="AM128" s="579"/>
      <c r="AN128" s="579"/>
      <c r="AO128" s="579"/>
      <c r="AP128" s="579"/>
      <c r="AQ128" s="579"/>
      <c r="AR128" s="580"/>
      <c r="AS128" s="609" t="s">
        <v>215</v>
      </c>
      <c r="AT128" s="610"/>
      <c r="AU128" s="610"/>
      <c r="AV128" s="610"/>
      <c r="AW128" s="610"/>
      <c r="AX128" s="611"/>
      <c r="AY128" s="1"/>
      <c r="AZ128" s="1"/>
      <c r="BA128" s="1"/>
      <c r="BB128" s="7"/>
      <c r="BC128" s="7"/>
      <c r="BD128" s="7"/>
      <c r="BE128" s="29">
        <f t="shared" si="413"/>
        <v>16</v>
      </c>
      <c r="BF128" s="518" t="s">
        <v>41</v>
      </c>
      <c r="BG128" s="163" t="s">
        <v>32</v>
      </c>
      <c r="BH128" s="164" t="s">
        <v>32</v>
      </c>
      <c r="BI128" s="163" t="s">
        <v>32</v>
      </c>
      <c r="BJ128" s="164" t="s">
        <v>32</v>
      </c>
      <c r="BK128" s="163" t="s">
        <v>32</v>
      </c>
      <c r="BL128" s="164" t="s">
        <v>32</v>
      </c>
      <c r="BM128" s="163" t="s">
        <v>32</v>
      </c>
      <c r="BN128" s="164" t="s">
        <v>32</v>
      </c>
      <c r="BO128" s="163" t="s">
        <v>32</v>
      </c>
      <c r="BP128" s="164" t="s">
        <v>32</v>
      </c>
      <c r="BQ128" s="163" t="s">
        <v>32</v>
      </c>
      <c r="BR128" s="164" t="s">
        <v>32</v>
      </c>
      <c r="BS128" s="163" t="s">
        <v>32</v>
      </c>
      <c r="BT128" s="164" t="s">
        <v>32</v>
      </c>
      <c r="BU128" s="163" t="s">
        <v>32</v>
      </c>
      <c r="BV128" s="164" t="s">
        <v>32</v>
      </c>
      <c r="BW128" s="163" t="s">
        <v>32</v>
      </c>
      <c r="BX128" s="164" t="s">
        <v>32</v>
      </c>
      <c r="BY128" s="163" t="s">
        <v>32</v>
      </c>
      <c r="BZ128" s="164" t="s">
        <v>32</v>
      </c>
      <c r="CA128" s="163" t="s">
        <v>32</v>
      </c>
      <c r="CB128" s="164" t="s">
        <v>32</v>
      </c>
      <c r="CC128" s="163" t="s">
        <v>32</v>
      </c>
      <c r="CD128" s="164" t="s">
        <v>32</v>
      </c>
      <c r="CE128" s="163" t="s">
        <v>32</v>
      </c>
      <c r="CF128" s="164" t="s">
        <v>32</v>
      </c>
      <c r="CG128" s="163" t="s">
        <v>32</v>
      </c>
      <c r="CH128" s="164" t="s">
        <v>32</v>
      </c>
      <c r="CI128" s="163" t="s">
        <v>32</v>
      </c>
      <c r="CJ128" s="164" t="s">
        <v>32</v>
      </c>
      <c r="CK128" s="163" t="s">
        <v>32</v>
      </c>
      <c r="CL128" s="164" t="s">
        <v>32</v>
      </c>
      <c r="CM128" s="163" t="s">
        <v>32</v>
      </c>
      <c r="CN128" s="164" t="s">
        <v>32</v>
      </c>
      <c r="CO128" s="163" t="s">
        <v>32</v>
      </c>
      <c r="CP128" s="164" t="s">
        <v>32</v>
      </c>
      <c r="CQ128" s="163" t="s">
        <v>32</v>
      </c>
      <c r="CR128" s="164" t="s">
        <v>32</v>
      </c>
      <c r="CS128" s="29">
        <f t="shared" si="414"/>
        <v>16</v>
      </c>
      <c r="CT128" s="518" t="s">
        <v>41</v>
      </c>
      <c r="CU128" s="85" t="str">
        <f t="shared" si="415"/>
        <v>*</v>
      </c>
      <c r="CV128" s="86" t="str">
        <f t="shared" si="416"/>
        <v>*</v>
      </c>
      <c r="CW128" s="85" t="str">
        <f t="shared" si="429"/>
        <v>*</v>
      </c>
      <c r="CX128" s="86" t="str">
        <f t="shared" si="430"/>
        <v>*</v>
      </c>
      <c r="CY128" s="85" t="str">
        <f t="shared" si="417"/>
        <v>*</v>
      </c>
      <c r="CZ128" s="86" t="str">
        <f t="shared" si="418"/>
        <v>*</v>
      </c>
      <c r="DA128" s="85" t="str">
        <f t="shared" si="431"/>
        <v>*</v>
      </c>
      <c r="DB128" s="86" t="str">
        <f t="shared" si="432"/>
        <v>*</v>
      </c>
      <c r="DC128" s="85" t="str">
        <f t="shared" si="433"/>
        <v>*</v>
      </c>
      <c r="DD128" s="86" t="str">
        <f t="shared" si="434"/>
        <v>*</v>
      </c>
      <c r="DE128" s="85" t="str">
        <f t="shared" si="435"/>
        <v>*</v>
      </c>
      <c r="DF128" s="86" t="str">
        <f t="shared" si="436"/>
        <v>*</v>
      </c>
      <c r="DG128" s="85" t="str">
        <f t="shared" si="437"/>
        <v>*</v>
      </c>
      <c r="DH128" s="86" t="str">
        <f t="shared" si="438"/>
        <v>*</v>
      </c>
      <c r="DI128" s="85" t="str">
        <f t="shared" si="439"/>
        <v>*</v>
      </c>
      <c r="DJ128" s="86" t="str">
        <f t="shared" si="440"/>
        <v>*</v>
      </c>
      <c r="DK128" s="217" t="str">
        <f t="shared" si="441"/>
        <v>*</v>
      </c>
      <c r="DL128" s="218" t="str">
        <f t="shared" si="442"/>
        <v>*</v>
      </c>
      <c r="DM128" s="217" t="str">
        <f t="shared" si="443"/>
        <v>*</v>
      </c>
      <c r="DN128" s="218" t="str">
        <f t="shared" si="444"/>
        <v>*</v>
      </c>
      <c r="DO128" s="217" t="str">
        <f t="shared" si="445"/>
        <v>*</v>
      </c>
      <c r="DP128" s="218" t="str">
        <f t="shared" si="446"/>
        <v>*</v>
      </c>
      <c r="DQ128" s="217" t="str">
        <f t="shared" si="447"/>
        <v>*</v>
      </c>
      <c r="DR128" s="218" t="str">
        <f t="shared" si="448"/>
        <v>*</v>
      </c>
      <c r="DS128" s="217" t="str">
        <f t="shared" si="449"/>
        <v>*</v>
      </c>
      <c r="DT128" s="218" t="str">
        <f t="shared" si="450"/>
        <v>*</v>
      </c>
      <c r="DU128" s="217" t="str">
        <f t="shared" si="451"/>
        <v>*</v>
      </c>
      <c r="DV128" s="218" t="str">
        <f t="shared" si="452"/>
        <v>*</v>
      </c>
      <c r="DW128" s="217" t="str">
        <f t="shared" si="453"/>
        <v>*</v>
      </c>
      <c r="DX128" s="218" t="str">
        <f t="shared" si="454"/>
        <v>*</v>
      </c>
      <c r="DY128" s="217" t="str">
        <f t="shared" si="455"/>
        <v>*</v>
      </c>
      <c r="DZ128" s="218" t="str">
        <f t="shared" si="456"/>
        <v>*</v>
      </c>
      <c r="EA128" s="213" t="str">
        <f t="shared" si="457"/>
        <v>*</v>
      </c>
      <c r="EB128" s="214" t="str">
        <f t="shared" si="458"/>
        <v>*</v>
      </c>
      <c r="EC128" s="213" t="str">
        <f t="shared" si="419"/>
        <v>*</v>
      </c>
      <c r="ED128" s="214" t="str">
        <f t="shared" si="420"/>
        <v>*</v>
      </c>
      <c r="EE128" s="213" t="str">
        <f t="shared" si="459"/>
        <v>*</v>
      </c>
      <c r="EF128" s="214" t="str">
        <f t="shared" si="460"/>
        <v>*</v>
      </c>
      <c r="EG128" s="219">
        <f t="shared" si="421"/>
        <v>16</v>
      </c>
      <c r="EH128" s="220" t="str">
        <f t="shared" si="470"/>
        <v>دوشنبه</v>
      </c>
      <c r="EI128" s="108"/>
      <c r="EJ128" s="108"/>
      <c r="EK128" s="108"/>
      <c r="EL128" s="108"/>
      <c r="EM128" s="108"/>
      <c r="EN128" s="108"/>
      <c r="EO128" s="108"/>
      <c r="EP128" s="108"/>
      <c r="EQ128" s="108"/>
      <c r="ER128" s="108"/>
      <c r="ES128" s="108"/>
      <c r="ET128" s="108"/>
      <c r="EU128" s="108"/>
      <c r="EV128" s="108"/>
      <c r="EW128" s="108"/>
      <c r="EX128" s="108"/>
      <c r="EY128" s="108"/>
      <c r="EZ128" s="108"/>
      <c r="FA128" s="108"/>
      <c r="FB128" s="108"/>
      <c r="FC128" s="108"/>
      <c r="FD128" s="108"/>
      <c r="FE128" s="108"/>
      <c r="FF128" s="108"/>
      <c r="FG128" s="108"/>
      <c r="FH128" s="108"/>
      <c r="FI128" s="108"/>
      <c r="FJ128" s="108"/>
      <c r="FK128" s="108"/>
      <c r="FL128" s="108"/>
      <c r="FM128" s="108"/>
      <c r="FN128" s="108"/>
      <c r="FO128" s="108"/>
      <c r="FP128" s="108"/>
      <c r="FQ128" s="108"/>
      <c r="FR128" s="108"/>
      <c r="FS128" s="108"/>
      <c r="FT128" s="108"/>
      <c r="FU128" s="108"/>
      <c r="FV128" s="108"/>
      <c r="FW128" s="108"/>
      <c r="FX128" s="108"/>
      <c r="FY128" s="108"/>
      <c r="FZ128" s="108"/>
      <c r="GA128" s="108"/>
      <c r="GB128" s="108"/>
      <c r="GC128" s="108"/>
      <c r="GD128" s="108"/>
      <c r="GE128" s="108"/>
      <c r="GF128" s="108"/>
      <c r="GG128" s="108"/>
      <c r="GH128" s="108"/>
      <c r="GI128" s="108"/>
      <c r="GJ128" s="108"/>
      <c r="GK128" s="108"/>
      <c r="GL128" s="108"/>
      <c r="GM128" s="108"/>
      <c r="GN128" s="108"/>
      <c r="GO128" s="108"/>
      <c r="GP128" s="108"/>
      <c r="GQ128" s="108"/>
      <c r="GR128" s="108"/>
      <c r="GS128" s="108"/>
      <c r="GT128" s="108"/>
      <c r="GU128" s="108"/>
      <c r="GV128" s="108"/>
      <c r="GW128" s="108"/>
      <c r="GX128" s="108"/>
      <c r="GY128" s="108"/>
      <c r="GZ128" s="108"/>
      <c r="HA128" s="108"/>
      <c r="HB128" s="108"/>
      <c r="HC128" s="108"/>
      <c r="HD128" s="108"/>
      <c r="HE128" s="108"/>
      <c r="HF128" s="108"/>
      <c r="HG128" s="108"/>
      <c r="HH128" s="108"/>
      <c r="HI128" s="108"/>
      <c r="HJ128" s="108"/>
      <c r="HK128" s="108"/>
      <c r="HL128" s="108"/>
      <c r="HM128" s="108"/>
      <c r="HN128" s="108"/>
      <c r="HO128" s="108"/>
      <c r="HP128" s="108"/>
      <c r="HQ128" s="108"/>
      <c r="HR128" s="108"/>
      <c r="HS128" s="108"/>
      <c r="HT128" s="108"/>
      <c r="HU128" s="108"/>
      <c r="HV128" s="108"/>
      <c r="HW128" s="108"/>
      <c r="HX128" s="108"/>
      <c r="HY128" s="108"/>
      <c r="HZ128" s="108"/>
      <c r="IA128" s="108"/>
      <c r="IB128" s="108"/>
      <c r="IC128" s="108"/>
      <c r="ID128" s="108"/>
      <c r="IE128" s="108"/>
      <c r="IF128" s="108"/>
      <c r="IG128" s="108"/>
      <c r="IH128" s="108"/>
      <c r="II128" s="108"/>
      <c r="IJ128" s="108"/>
      <c r="IK128" s="108"/>
      <c r="IL128" s="108"/>
      <c r="IM128" s="108"/>
      <c r="IN128" s="108"/>
      <c r="IO128" s="108"/>
      <c r="IP128" s="108"/>
      <c r="IQ128" s="108"/>
      <c r="IR128" s="108"/>
      <c r="IS128" s="108"/>
      <c r="IT128" s="108"/>
      <c r="IU128" s="108"/>
      <c r="IV128" s="108"/>
      <c r="IW128" s="108"/>
      <c r="IX128" s="108"/>
      <c r="IY128" s="108"/>
      <c r="IZ128" s="108"/>
      <c r="JA128" s="108"/>
      <c r="JB128" s="108"/>
      <c r="JC128" s="108"/>
      <c r="JD128" s="108"/>
      <c r="JE128" s="108"/>
      <c r="JF128" s="108"/>
      <c r="JG128" s="108"/>
      <c r="JH128" s="108"/>
      <c r="JI128" s="108"/>
      <c r="JJ128" s="108"/>
      <c r="JK128" s="108"/>
      <c r="JL128" s="108"/>
      <c r="JM128" s="108"/>
      <c r="JN128" s="108"/>
      <c r="JO128" s="108"/>
      <c r="JP128" s="108"/>
      <c r="JQ128" s="108"/>
      <c r="JR128" s="108"/>
      <c r="JS128" s="108"/>
      <c r="JT128" s="108"/>
      <c r="JU128" s="108"/>
      <c r="JV128" s="108"/>
      <c r="JW128" s="108"/>
      <c r="JX128" s="108"/>
      <c r="JY128" s="108"/>
      <c r="JZ128" s="108"/>
      <c r="KA128" s="108"/>
      <c r="KB128" s="108"/>
      <c r="KC128" s="108"/>
      <c r="KD128" s="108"/>
      <c r="KE128" s="108"/>
      <c r="KF128" s="108"/>
      <c r="KG128" s="108"/>
      <c r="KH128" s="108"/>
      <c r="KI128" s="108"/>
      <c r="KJ128" s="108"/>
      <c r="KK128" s="108"/>
      <c r="KL128" s="108"/>
      <c r="KM128" s="108"/>
      <c r="KN128" s="108"/>
      <c r="KO128" s="108"/>
      <c r="KP128" s="108"/>
      <c r="KQ128" s="108"/>
      <c r="KR128" s="108"/>
      <c r="KS128" s="108"/>
      <c r="KT128" s="108"/>
      <c r="KU128" s="108"/>
      <c r="KV128" s="108"/>
      <c r="KW128" s="108"/>
      <c r="KX128" s="108"/>
      <c r="KY128" s="108"/>
      <c r="KZ128" s="108"/>
      <c r="LA128" s="108"/>
      <c r="LB128" s="108"/>
      <c r="LC128" s="108"/>
      <c r="LD128" s="108"/>
      <c r="LE128" s="108"/>
      <c r="LF128" s="108"/>
      <c r="LG128" s="108"/>
      <c r="LH128" s="108"/>
      <c r="LI128" s="108"/>
      <c r="LJ128" s="108"/>
      <c r="LK128" s="108"/>
      <c r="LL128" s="108"/>
      <c r="LM128" s="108"/>
      <c r="LN128" s="108"/>
      <c r="LO128" s="108"/>
      <c r="LP128" s="108"/>
      <c r="LQ128" s="108"/>
      <c r="LR128" s="108"/>
      <c r="LS128" s="108"/>
      <c r="LT128" s="108"/>
      <c r="LU128" s="108"/>
      <c r="LV128" s="108"/>
      <c r="LW128" s="108"/>
      <c r="LX128" s="108"/>
      <c r="LY128" s="108"/>
      <c r="LZ128" s="108"/>
      <c r="MA128" s="108"/>
      <c r="MB128" s="108"/>
      <c r="MC128" s="108"/>
      <c r="MD128" s="108"/>
      <c r="ME128" s="108"/>
      <c r="MF128" s="108"/>
      <c r="MG128" s="108"/>
      <c r="MH128" s="108"/>
      <c r="MI128" s="108"/>
      <c r="MJ128" s="108"/>
      <c r="MK128" s="108"/>
      <c r="ML128" s="108"/>
      <c r="MM128" s="108"/>
      <c r="MN128" s="108"/>
      <c r="MO128" s="108"/>
      <c r="MP128" s="108"/>
      <c r="MQ128" s="108"/>
      <c r="MR128" s="108"/>
      <c r="MS128" s="108"/>
      <c r="MT128" s="108"/>
      <c r="MU128" s="108"/>
      <c r="MV128" s="108"/>
      <c r="MW128" s="108"/>
      <c r="MX128" s="108"/>
      <c r="MY128" s="108"/>
      <c r="MZ128" s="108"/>
      <c r="NA128" s="108"/>
      <c r="NB128" s="108"/>
      <c r="NC128" s="108"/>
      <c r="ND128" s="108"/>
      <c r="NE128" s="108"/>
      <c r="NF128" s="108"/>
      <c r="NG128" s="108"/>
      <c r="NH128" s="108"/>
      <c r="NI128" s="108"/>
      <c r="NJ128" s="108"/>
      <c r="NK128" s="108"/>
      <c r="NL128" s="108"/>
      <c r="NM128" s="108"/>
      <c r="NN128" s="108"/>
      <c r="NO128" s="108"/>
      <c r="NP128" s="108"/>
      <c r="NQ128" s="108"/>
      <c r="NR128" s="108"/>
      <c r="NS128" s="108"/>
      <c r="NT128" s="108"/>
      <c r="NU128" s="108"/>
      <c r="NV128" s="108"/>
      <c r="NW128" s="108"/>
      <c r="NX128" s="108"/>
      <c r="NY128" s="108"/>
      <c r="NZ128" s="108"/>
      <c r="OA128" s="108"/>
      <c r="OB128" s="108"/>
      <c r="OC128" s="108"/>
      <c r="OD128" s="108"/>
      <c r="OE128" s="108"/>
      <c r="OF128" s="108"/>
      <c r="OG128" s="108"/>
      <c r="OH128" s="108"/>
      <c r="OI128" s="108"/>
      <c r="OJ128" s="108"/>
      <c r="OK128" s="108"/>
      <c r="OL128" s="108"/>
      <c r="OM128" s="108"/>
      <c r="ON128" s="108"/>
      <c r="OO128" s="108"/>
      <c r="OP128" s="108"/>
      <c r="OQ128" s="108"/>
      <c r="OR128" s="108"/>
      <c r="OS128" s="108"/>
      <c r="OT128" s="108"/>
      <c r="OU128" s="108"/>
      <c r="OV128" s="108"/>
      <c r="OW128" s="108"/>
      <c r="OX128" s="108"/>
      <c r="OY128" s="108"/>
      <c r="OZ128" s="108"/>
      <c r="PA128" s="108"/>
      <c r="PB128" s="108"/>
      <c r="PC128" s="108"/>
      <c r="PD128" s="108"/>
      <c r="PE128" s="108"/>
      <c r="PF128" s="108"/>
      <c r="PG128" s="108"/>
      <c r="PH128" s="108"/>
      <c r="PI128" s="108"/>
      <c r="PJ128" s="108"/>
      <c r="PK128" s="108"/>
      <c r="PL128" s="108"/>
      <c r="PM128" s="108"/>
      <c r="PN128" s="108"/>
      <c r="PO128" s="108"/>
      <c r="PP128" s="108"/>
      <c r="PQ128" s="108"/>
      <c r="PR128" s="337">
        <f t="shared" si="422"/>
        <v>0</v>
      </c>
      <c r="PS128" s="30">
        <f t="shared" si="423"/>
        <v>0</v>
      </c>
      <c r="PT128" s="34" t="s">
        <v>33</v>
      </c>
      <c r="PU128" s="748" t="str">
        <f t="shared" si="461"/>
        <v>******</v>
      </c>
      <c r="PV128" s="749"/>
      <c r="PW128" s="748" t="str">
        <f t="shared" si="462"/>
        <v>******</v>
      </c>
      <c r="PX128" s="749"/>
      <c r="PY128" s="108"/>
      <c r="PZ128" s="108"/>
      <c r="QA128" s="108"/>
      <c r="QB128" s="108"/>
      <c r="QC128" s="108"/>
      <c r="QD128" s="108"/>
      <c r="QE128" s="108"/>
      <c r="QF128" s="108"/>
      <c r="QG128" s="108"/>
      <c r="QH128" s="108"/>
      <c r="QI128" s="108"/>
      <c r="QJ128" s="108"/>
      <c r="QK128" s="108"/>
      <c r="QL128" s="108"/>
      <c r="QM128" s="108"/>
      <c r="QN128" s="108"/>
      <c r="QO128" s="108"/>
      <c r="QP128" s="108"/>
      <c r="QQ128" s="108"/>
      <c r="QR128" s="108"/>
      <c r="QS128" s="108"/>
      <c r="QT128" s="108"/>
      <c r="QU128" s="108"/>
      <c r="QV128" s="108"/>
      <c r="QW128" s="108"/>
      <c r="QX128" s="108"/>
      <c r="QY128" s="108"/>
      <c r="QZ128" s="108"/>
      <c r="RA128" s="108"/>
      <c r="RB128" s="108"/>
      <c r="RC128" s="108"/>
      <c r="RD128" s="337">
        <f t="shared" si="424"/>
        <v>16</v>
      </c>
      <c r="RE128" s="30" t="str">
        <f t="shared" si="471"/>
        <v>دوشنبه</v>
      </c>
      <c r="RF128" s="34" t="s">
        <v>33</v>
      </c>
      <c r="RG128" s="748" t="str">
        <f t="shared" si="463"/>
        <v>*******************</v>
      </c>
      <c r="RH128" s="749"/>
      <c r="RI128" s="748" t="str">
        <f t="shared" si="464"/>
        <v>*******************</v>
      </c>
      <c r="RJ128" s="749"/>
      <c r="RK128" s="29">
        <f t="shared" si="425"/>
        <v>16</v>
      </c>
      <c r="RL128" s="30" t="str">
        <f t="shared" si="472"/>
        <v>دوشنبه</v>
      </c>
      <c r="RM128" s="34" t="s">
        <v>33</v>
      </c>
      <c r="RN128" s="109"/>
      <c r="RO128" s="750" t="str">
        <f t="shared" si="465"/>
        <v>*****</v>
      </c>
      <c r="RP128" s="751"/>
      <c r="RQ128" s="109"/>
      <c r="RR128" s="109" t="str">
        <f t="shared" si="466"/>
        <v>*****</v>
      </c>
      <c r="RS128" s="750"/>
      <c r="RT128" s="751"/>
      <c r="RU128" s="29">
        <f t="shared" si="426"/>
        <v>16</v>
      </c>
      <c r="RV128" s="30" t="str">
        <f t="shared" si="473"/>
        <v>دوشنبه</v>
      </c>
      <c r="RW128" s="750" t="str">
        <f t="shared" si="467"/>
        <v>****</v>
      </c>
      <c r="RX128" s="751"/>
      <c r="RY128" s="750" t="str">
        <f t="shared" si="468"/>
        <v>***</v>
      </c>
      <c r="RZ128" s="751"/>
      <c r="SA128" s="29">
        <f t="shared" si="427"/>
        <v>16</v>
      </c>
      <c r="SB128" s="30" t="str">
        <f t="shared" si="474"/>
        <v>دوشنبه</v>
      </c>
      <c r="SC128" s="754" t="str">
        <f t="shared" si="469"/>
        <v>****</v>
      </c>
      <c r="SD128" s="755"/>
      <c r="SE128" s="29">
        <f t="shared" si="428"/>
        <v>16</v>
      </c>
      <c r="SF128" s="30" t="str">
        <f t="shared" si="475"/>
        <v>دوشنبه</v>
      </c>
      <c r="SG128" s="750" t="str">
        <f t="shared" si="476"/>
        <v>***</v>
      </c>
      <c r="SH128" s="751"/>
      <c r="SI128" s="752" t="str">
        <f t="shared" si="477"/>
        <v>***</v>
      </c>
      <c r="SJ128" s="75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</row>
    <row r="129" spans="1:638" s="2" customFormat="1" ht="69.75" customHeight="1" thickTop="1" thickBot="1">
      <c r="A129" s="358" t="s">
        <v>290</v>
      </c>
      <c r="B129" s="359" t="s">
        <v>307</v>
      </c>
      <c r="C129" s="360"/>
      <c r="D129" s="361"/>
      <c r="E129" s="309"/>
      <c r="F129" s="323" t="s">
        <v>106</v>
      </c>
      <c r="G129" s="324" t="s">
        <v>27</v>
      </c>
      <c r="H129" s="560" t="s">
        <v>202</v>
      </c>
      <c r="I129" s="561"/>
      <c r="J129" s="279" t="s">
        <v>355</v>
      </c>
      <c r="K129" s="568" t="s">
        <v>225</v>
      </c>
      <c r="L129" s="569"/>
      <c r="M129" s="275"/>
      <c r="N129" s="362" t="s">
        <v>198</v>
      </c>
      <c r="O129" s="275"/>
      <c r="P129" s="271"/>
      <c r="Q129" s="271"/>
      <c r="R129" s="276"/>
      <c r="S129" s="363" t="s">
        <v>193</v>
      </c>
      <c r="T129" s="268" t="s">
        <v>354</v>
      </c>
      <c r="U129" s="269" t="s">
        <v>160</v>
      </c>
      <c r="V129" s="270" t="s">
        <v>204</v>
      </c>
      <c r="W129" s="271"/>
      <c r="X129" s="265"/>
      <c r="Y129" s="424"/>
      <c r="Z129" s="264"/>
      <c r="AA129" s="265"/>
      <c r="AB129" s="266"/>
      <c r="AC129" s="333" t="s">
        <v>213</v>
      </c>
      <c r="AD129" s="635" t="str">
        <f>RG19</f>
        <v>******************داداشي-*************</v>
      </c>
      <c r="AE129" s="636"/>
      <c r="AF129" s="636"/>
      <c r="AG129" s="636"/>
      <c r="AH129" s="636"/>
      <c r="AI129" s="636"/>
      <c r="AJ129" s="636"/>
      <c r="AK129" s="636"/>
      <c r="AL129" s="636"/>
      <c r="AM129" s="636"/>
      <c r="AN129" s="636"/>
      <c r="AO129" s="636"/>
      <c r="AP129" s="636"/>
      <c r="AQ129" s="636"/>
      <c r="AR129" s="637"/>
      <c r="AS129" s="614" t="s">
        <v>222</v>
      </c>
      <c r="AT129" s="615"/>
      <c r="AU129" s="615"/>
      <c r="AV129" s="615"/>
      <c r="AW129" s="615"/>
      <c r="AX129" s="616"/>
      <c r="AY129" s="1"/>
      <c r="AZ129" s="1"/>
      <c r="BA129" s="1"/>
      <c r="BB129" s="7"/>
      <c r="BC129" s="7"/>
      <c r="BD129" s="7"/>
      <c r="BE129" s="29">
        <f t="shared" si="413"/>
        <v>17</v>
      </c>
      <c r="BF129" s="159" t="s">
        <v>42</v>
      </c>
      <c r="BG129" s="163" t="s">
        <v>32</v>
      </c>
      <c r="BH129" s="164" t="s">
        <v>32</v>
      </c>
      <c r="BI129" s="163" t="s">
        <v>32</v>
      </c>
      <c r="BJ129" s="164" t="s">
        <v>32</v>
      </c>
      <c r="BK129" s="163" t="s">
        <v>32</v>
      </c>
      <c r="BL129" s="164" t="s">
        <v>32</v>
      </c>
      <c r="BM129" s="163" t="s">
        <v>32</v>
      </c>
      <c r="BN129" s="164" t="s">
        <v>32</v>
      </c>
      <c r="BO129" s="163" t="s">
        <v>32</v>
      </c>
      <c r="BP129" s="164" t="s">
        <v>32</v>
      </c>
      <c r="BQ129" s="163" t="s">
        <v>32</v>
      </c>
      <c r="BR129" s="164" t="s">
        <v>32</v>
      </c>
      <c r="BS129" s="163" t="s">
        <v>32</v>
      </c>
      <c r="BT129" s="164" t="s">
        <v>32</v>
      </c>
      <c r="BU129" s="163" t="s">
        <v>32</v>
      </c>
      <c r="BV129" s="164" t="s">
        <v>32</v>
      </c>
      <c r="BW129" s="163" t="s">
        <v>32</v>
      </c>
      <c r="BX129" s="164" t="s">
        <v>32</v>
      </c>
      <c r="BY129" s="163" t="s">
        <v>32</v>
      </c>
      <c r="BZ129" s="164" t="s">
        <v>32</v>
      </c>
      <c r="CA129" s="163" t="s">
        <v>32</v>
      </c>
      <c r="CB129" s="164" t="s">
        <v>32</v>
      </c>
      <c r="CC129" s="163" t="s">
        <v>32</v>
      </c>
      <c r="CD129" s="164" t="s">
        <v>32</v>
      </c>
      <c r="CE129" s="163" t="s">
        <v>32</v>
      </c>
      <c r="CF129" s="164" t="s">
        <v>32</v>
      </c>
      <c r="CG129" s="163" t="s">
        <v>32</v>
      </c>
      <c r="CH129" s="164" t="s">
        <v>32</v>
      </c>
      <c r="CI129" s="163" t="s">
        <v>32</v>
      </c>
      <c r="CJ129" s="164" t="s">
        <v>32</v>
      </c>
      <c r="CK129" s="163" t="s">
        <v>32</v>
      </c>
      <c r="CL129" s="164" t="s">
        <v>32</v>
      </c>
      <c r="CM129" s="163" t="s">
        <v>32</v>
      </c>
      <c r="CN129" s="164" t="s">
        <v>32</v>
      </c>
      <c r="CO129" s="163" t="s">
        <v>32</v>
      </c>
      <c r="CP129" s="164" t="s">
        <v>32</v>
      </c>
      <c r="CQ129" s="163" t="s">
        <v>32</v>
      </c>
      <c r="CR129" s="164" t="s">
        <v>32</v>
      </c>
      <c r="CS129" s="29">
        <f t="shared" si="414"/>
        <v>17</v>
      </c>
      <c r="CT129" s="159" t="s">
        <v>42</v>
      </c>
      <c r="CU129" s="85" t="str">
        <f t="shared" si="415"/>
        <v>*</v>
      </c>
      <c r="CV129" s="86" t="str">
        <f t="shared" si="416"/>
        <v>*</v>
      </c>
      <c r="CW129" s="85" t="str">
        <f t="shared" si="429"/>
        <v>*</v>
      </c>
      <c r="CX129" s="86" t="str">
        <f t="shared" si="430"/>
        <v>*</v>
      </c>
      <c r="CY129" s="85" t="str">
        <f t="shared" si="417"/>
        <v>*</v>
      </c>
      <c r="CZ129" s="86" t="str">
        <f t="shared" si="418"/>
        <v>*</v>
      </c>
      <c r="DA129" s="85" t="str">
        <f t="shared" si="431"/>
        <v>*</v>
      </c>
      <c r="DB129" s="86" t="str">
        <f t="shared" si="432"/>
        <v>*</v>
      </c>
      <c r="DC129" s="85" t="str">
        <f t="shared" si="433"/>
        <v>*</v>
      </c>
      <c r="DD129" s="86" t="str">
        <f t="shared" si="434"/>
        <v>*</v>
      </c>
      <c r="DE129" s="85" t="str">
        <f t="shared" si="435"/>
        <v>*</v>
      </c>
      <c r="DF129" s="86" t="str">
        <f t="shared" si="436"/>
        <v>*</v>
      </c>
      <c r="DG129" s="85" t="str">
        <f t="shared" si="437"/>
        <v>*</v>
      </c>
      <c r="DH129" s="86" t="str">
        <f t="shared" si="438"/>
        <v>*</v>
      </c>
      <c r="DI129" s="85" t="str">
        <f t="shared" si="439"/>
        <v>*</v>
      </c>
      <c r="DJ129" s="86" t="str">
        <f t="shared" si="440"/>
        <v>*</v>
      </c>
      <c r="DK129" s="217" t="str">
        <f t="shared" si="441"/>
        <v>*</v>
      </c>
      <c r="DL129" s="218" t="str">
        <f t="shared" si="442"/>
        <v>*</v>
      </c>
      <c r="DM129" s="217" t="str">
        <f t="shared" si="443"/>
        <v>*</v>
      </c>
      <c r="DN129" s="218" t="str">
        <f t="shared" si="444"/>
        <v>*</v>
      </c>
      <c r="DO129" s="217" t="str">
        <f t="shared" si="445"/>
        <v>*</v>
      </c>
      <c r="DP129" s="218" t="str">
        <f t="shared" si="446"/>
        <v>*</v>
      </c>
      <c r="DQ129" s="217" t="str">
        <f t="shared" si="447"/>
        <v>*</v>
      </c>
      <c r="DR129" s="218" t="str">
        <f t="shared" si="448"/>
        <v>*</v>
      </c>
      <c r="DS129" s="217" t="str">
        <f t="shared" si="449"/>
        <v>*</v>
      </c>
      <c r="DT129" s="218" t="str">
        <f t="shared" si="450"/>
        <v>*</v>
      </c>
      <c r="DU129" s="217" t="str">
        <f t="shared" si="451"/>
        <v>*</v>
      </c>
      <c r="DV129" s="218" t="str">
        <f t="shared" si="452"/>
        <v>*</v>
      </c>
      <c r="DW129" s="217" t="str">
        <f t="shared" si="453"/>
        <v>*</v>
      </c>
      <c r="DX129" s="218" t="str">
        <f t="shared" si="454"/>
        <v>*</v>
      </c>
      <c r="DY129" s="217" t="str">
        <f t="shared" si="455"/>
        <v>*</v>
      </c>
      <c r="DZ129" s="218" t="str">
        <f t="shared" si="456"/>
        <v>*</v>
      </c>
      <c r="EA129" s="213" t="str">
        <f t="shared" si="457"/>
        <v>*</v>
      </c>
      <c r="EB129" s="214" t="str">
        <f t="shared" si="458"/>
        <v>*</v>
      </c>
      <c r="EC129" s="213" t="str">
        <f t="shared" si="419"/>
        <v>*</v>
      </c>
      <c r="ED129" s="214" t="str">
        <f t="shared" si="420"/>
        <v>*</v>
      </c>
      <c r="EE129" s="213" t="str">
        <f t="shared" si="459"/>
        <v>*</v>
      </c>
      <c r="EF129" s="214" t="str">
        <f t="shared" si="460"/>
        <v>*</v>
      </c>
      <c r="EG129" s="219">
        <f t="shared" si="421"/>
        <v>17</v>
      </c>
      <c r="EH129" s="220" t="str">
        <f t="shared" si="470"/>
        <v>سه شنبه</v>
      </c>
      <c r="EI129" s="108"/>
      <c r="EJ129" s="108"/>
      <c r="EK129" s="108"/>
      <c r="EL129" s="108"/>
      <c r="EM129" s="108"/>
      <c r="EN129" s="108"/>
      <c r="EO129" s="108"/>
      <c r="EP129" s="108"/>
      <c r="EQ129" s="108"/>
      <c r="ER129" s="108"/>
      <c r="ES129" s="108"/>
      <c r="ET129" s="108"/>
      <c r="EU129" s="108"/>
      <c r="EV129" s="108"/>
      <c r="EW129" s="108"/>
      <c r="EX129" s="108"/>
      <c r="EY129" s="108"/>
      <c r="EZ129" s="108"/>
      <c r="FA129" s="108"/>
      <c r="FB129" s="108"/>
      <c r="FC129" s="108"/>
      <c r="FD129" s="108"/>
      <c r="FE129" s="108"/>
      <c r="FF129" s="108"/>
      <c r="FG129" s="108"/>
      <c r="FH129" s="108"/>
      <c r="FI129" s="108"/>
      <c r="FJ129" s="108"/>
      <c r="FK129" s="108"/>
      <c r="FL129" s="108"/>
      <c r="FM129" s="108"/>
      <c r="FN129" s="108"/>
      <c r="FO129" s="108"/>
      <c r="FP129" s="108"/>
      <c r="FQ129" s="108"/>
      <c r="FR129" s="108"/>
      <c r="FS129" s="108"/>
      <c r="FT129" s="108"/>
      <c r="FU129" s="108"/>
      <c r="FV129" s="108"/>
      <c r="FW129" s="108"/>
      <c r="FX129" s="108"/>
      <c r="FY129" s="108"/>
      <c r="FZ129" s="108"/>
      <c r="GA129" s="108"/>
      <c r="GB129" s="108"/>
      <c r="GC129" s="108"/>
      <c r="GD129" s="108"/>
      <c r="GE129" s="108"/>
      <c r="GF129" s="108"/>
      <c r="GG129" s="108"/>
      <c r="GH129" s="108"/>
      <c r="GI129" s="108"/>
      <c r="GJ129" s="108"/>
      <c r="GK129" s="108"/>
      <c r="GL129" s="108"/>
      <c r="GM129" s="108"/>
      <c r="GN129" s="108"/>
      <c r="GO129" s="108"/>
      <c r="GP129" s="108"/>
      <c r="GQ129" s="108"/>
      <c r="GR129" s="108"/>
      <c r="GS129" s="108"/>
      <c r="GT129" s="108"/>
      <c r="GU129" s="108"/>
      <c r="GV129" s="108"/>
      <c r="GW129" s="108"/>
      <c r="GX129" s="108"/>
      <c r="GY129" s="108"/>
      <c r="GZ129" s="108"/>
      <c r="HA129" s="108"/>
      <c r="HB129" s="108"/>
      <c r="HC129" s="108"/>
      <c r="HD129" s="108"/>
      <c r="HE129" s="108"/>
      <c r="HF129" s="108"/>
      <c r="HG129" s="108"/>
      <c r="HH129" s="108"/>
      <c r="HI129" s="108"/>
      <c r="HJ129" s="108"/>
      <c r="HK129" s="108"/>
      <c r="HL129" s="108"/>
      <c r="HM129" s="108"/>
      <c r="HN129" s="108"/>
      <c r="HO129" s="108"/>
      <c r="HP129" s="108"/>
      <c r="HQ129" s="108"/>
      <c r="HR129" s="108"/>
      <c r="HS129" s="108"/>
      <c r="HT129" s="108"/>
      <c r="HU129" s="108"/>
      <c r="HV129" s="108"/>
      <c r="HW129" s="108"/>
      <c r="HX129" s="108"/>
      <c r="HY129" s="108"/>
      <c r="HZ129" s="108"/>
      <c r="IA129" s="108"/>
      <c r="IB129" s="108"/>
      <c r="IC129" s="108"/>
      <c r="ID129" s="108"/>
      <c r="IE129" s="108"/>
      <c r="IF129" s="108"/>
      <c r="IG129" s="108"/>
      <c r="IH129" s="108"/>
      <c r="II129" s="108"/>
      <c r="IJ129" s="108"/>
      <c r="IK129" s="108"/>
      <c r="IL129" s="108"/>
      <c r="IM129" s="108"/>
      <c r="IN129" s="108"/>
      <c r="IO129" s="108"/>
      <c r="IP129" s="108"/>
      <c r="IQ129" s="108"/>
      <c r="IR129" s="108"/>
      <c r="IS129" s="108"/>
      <c r="IT129" s="108"/>
      <c r="IU129" s="108"/>
      <c r="IV129" s="108"/>
      <c r="IW129" s="108"/>
      <c r="IX129" s="108"/>
      <c r="IY129" s="108"/>
      <c r="IZ129" s="108"/>
      <c r="JA129" s="108"/>
      <c r="JB129" s="108"/>
      <c r="JC129" s="108"/>
      <c r="JD129" s="108"/>
      <c r="JE129" s="108"/>
      <c r="JF129" s="108"/>
      <c r="JG129" s="108"/>
      <c r="JH129" s="108"/>
      <c r="JI129" s="108"/>
      <c r="JJ129" s="108"/>
      <c r="JK129" s="108"/>
      <c r="JL129" s="108"/>
      <c r="JM129" s="108"/>
      <c r="JN129" s="108"/>
      <c r="JO129" s="108"/>
      <c r="JP129" s="108"/>
      <c r="JQ129" s="108"/>
      <c r="JR129" s="108"/>
      <c r="JS129" s="108"/>
      <c r="JT129" s="108"/>
      <c r="JU129" s="108"/>
      <c r="JV129" s="108"/>
      <c r="JW129" s="108"/>
      <c r="JX129" s="108"/>
      <c r="JY129" s="108"/>
      <c r="JZ129" s="108"/>
      <c r="KA129" s="108"/>
      <c r="KB129" s="108"/>
      <c r="KC129" s="108"/>
      <c r="KD129" s="108"/>
      <c r="KE129" s="108"/>
      <c r="KF129" s="108"/>
      <c r="KG129" s="108"/>
      <c r="KH129" s="108"/>
      <c r="KI129" s="108"/>
      <c r="KJ129" s="108"/>
      <c r="KK129" s="108"/>
      <c r="KL129" s="108"/>
      <c r="KM129" s="108"/>
      <c r="KN129" s="108"/>
      <c r="KO129" s="108"/>
      <c r="KP129" s="108"/>
      <c r="KQ129" s="108"/>
      <c r="KR129" s="108"/>
      <c r="KS129" s="108"/>
      <c r="KT129" s="108"/>
      <c r="KU129" s="108"/>
      <c r="KV129" s="108"/>
      <c r="KW129" s="108"/>
      <c r="KX129" s="108"/>
      <c r="KY129" s="108"/>
      <c r="KZ129" s="108"/>
      <c r="LA129" s="108"/>
      <c r="LB129" s="108"/>
      <c r="LC129" s="108"/>
      <c r="LD129" s="108"/>
      <c r="LE129" s="108"/>
      <c r="LF129" s="108"/>
      <c r="LG129" s="108"/>
      <c r="LH129" s="108"/>
      <c r="LI129" s="108"/>
      <c r="LJ129" s="108"/>
      <c r="LK129" s="108"/>
      <c r="LL129" s="108"/>
      <c r="LM129" s="108"/>
      <c r="LN129" s="108"/>
      <c r="LO129" s="108"/>
      <c r="LP129" s="108"/>
      <c r="LQ129" s="108"/>
      <c r="LR129" s="108"/>
      <c r="LS129" s="108"/>
      <c r="LT129" s="108"/>
      <c r="LU129" s="108"/>
      <c r="LV129" s="108"/>
      <c r="LW129" s="108"/>
      <c r="LX129" s="108"/>
      <c r="LY129" s="108"/>
      <c r="LZ129" s="108"/>
      <c r="MA129" s="108"/>
      <c r="MB129" s="108"/>
      <c r="MC129" s="108"/>
      <c r="MD129" s="108"/>
      <c r="ME129" s="108"/>
      <c r="MF129" s="108"/>
      <c r="MG129" s="108"/>
      <c r="MH129" s="108"/>
      <c r="MI129" s="108"/>
      <c r="MJ129" s="108"/>
      <c r="MK129" s="108"/>
      <c r="ML129" s="108"/>
      <c r="MM129" s="108"/>
      <c r="MN129" s="108"/>
      <c r="MO129" s="108"/>
      <c r="MP129" s="108"/>
      <c r="MQ129" s="108"/>
      <c r="MR129" s="108"/>
      <c r="MS129" s="108"/>
      <c r="MT129" s="108"/>
      <c r="MU129" s="108"/>
      <c r="MV129" s="108"/>
      <c r="MW129" s="108"/>
      <c r="MX129" s="108"/>
      <c r="MY129" s="108"/>
      <c r="MZ129" s="108"/>
      <c r="NA129" s="108"/>
      <c r="NB129" s="108"/>
      <c r="NC129" s="108"/>
      <c r="ND129" s="108"/>
      <c r="NE129" s="108"/>
      <c r="NF129" s="108"/>
      <c r="NG129" s="108"/>
      <c r="NH129" s="108"/>
      <c r="NI129" s="108"/>
      <c r="NJ129" s="108"/>
      <c r="NK129" s="108"/>
      <c r="NL129" s="108"/>
      <c r="NM129" s="108"/>
      <c r="NN129" s="108"/>
      <c r="NO129" s="108"/>
      <c r="NP129" s="108"/>
      <c r="NQ129" s="108"/>
      <c r="NR129" s="108"/>
      <c r="NS129" s="108"/>
      <c r="NT129" s="108"/>
      <c r="NU129" s="108"/>
      <c r="NV129" s="108"/>
      <c r="NW129" s="108"/>
      <c r="NX129" s="108"/>
      <c r="NY129" s="108"/>
      <c r="NZ129" s="108"/>
      <c r="OA129" s="108"/>
      <c r="OB129" s="108"/>
      <c r="OC129" s="108"/>
      <c r="OD129" s="108"/>
      <c r="OE129" s="108"/>
      <c r="OF129" s="108"/>
      <c r="OG129" s="108"/>
      <c r="OH129" s="108"/>
      <c r="OI129" s="108"/>
      <c r="OJ129" s="108"/>
      <c r="OK129" s="108"/>
      <c r="OL129" s="108"/>
      <c r="OM129" s="108"/>
      <c r="ON129" s="108"/>
      <c r="OO129" s="108"/>
      <c r="OP129" s="108"/>
      <c r="OQ129" s="108"/>
      <c r="OR129" s="108"/>
      <c r="OS129" s="108"/>
      <c r="OT129" s="108"/>
      <c r="OU129" s="108"/>
      <c r="OV129" s="108"/>
      <c r="OW129" s="108"/>
      <c r="OX129" s="108"/>
      <c r="OY129" s="108"/>
      <c r="OZ129" s="108"/>
      <c r="PA129" s="108"/>
      <c r="PB129" s="108"/>
      <c r="PC129" s="108"/>
      <c r="PD129" s="108"/>
      <c r="PE129" s="108"/>
      <c r="PF129" s="108"/>
      <c r="PG129" s="108"/>
      <c r="PH129" s="108"/>
      <c r="PI129" s="108"/>
      <c r="PJ129" s="108"/>
      <c r="PK129" s="108"/>
      <c r="PL129" s="108"/>
      <c r="PM129" s="108"/>
      <c r="PN129" s="108"/>
      <c r="PO129" s="108"/>
      <c r="PP129" s="108"/>
      <c r="PQ129" s="108"/>
      <c r="PR129" s="337" t="str">
        <f t="shared" si="422"/>
        <v>حاجعلیپور</v>
      </c>
      <c r="PS129" s="30">
        <f t="shared" si="423"/>
        <v>0</v>
      </c>
      <c r="PT129" s="34" t="s">
        <v>33</v>
      </c>
      <c r="PU129" s="748" t="str">
        <f t="shared" si="461"/>
        <v>******</v>
      </c>
      <c r="PV129" s="749"/>
      <c r="PW129" s="748" t="str">
        <f t="shared" si="462"/>
        <v>******</v>
      </c>
      <c r="PX129" s="749"/>
      <c r="PY129" s="108"/>
      <c r="PZ129" s="108"/>
      <c r="QA129" s="108"/>
      <c r="QB129" s="108"/>
      <c r="QC129" s="108"/>
      <c r="QD129" s="108"/>
      <c r="QE129" s="108"/>
      <c r="QF129" s="108"/>
      <c r="QG129" s="108"/>
      <c r="QH129" s="108"/>
      <c r="QI129" s="108"/>
      <c r="QJ129" s="108"/>
      <c r="QK129" s="108"/>
      <c r="QL129" s="108"/>
      <c r="QM129" s="108"/>
      <c r="QN129" s="108"/>
      <c r="QO129" s="108"/>
      <c r="QP129" s="108"/>
      <c r="QQ129" s="108"/>
      <c r="QR129" s="108"/>
      <c r="QS129" s="108"/>
      <c r="QT129" s="108"/>
      <c r="QU129" s="108"/>
      <c r="QV129" s="108"/>
      <c r="QW129" s="108"/>
      <c r="QX129" s="108"/>
      <c r="QY129" s="108"/>
      <c r="QZ129" s="108"/>
      <c r="RA129" s="108"/>
      <c r="RB129" s="108"/>
      <c r="RC129" s="108"/>
      <c r="RD129" s="337">
        <f t="shared" si="424"/>
        <v>17</v>
      </c>
      <c r="RE129" s="30" t="str">
        <f t="shared" si="471"/>
        <v>سه شنبه</v>
      </c>
      <c r="RF129" s="34" t="s">
        <v>33</v>
      </c>
      <c r="RG129" s="748" t="str">
        <f t="shared" si="463"/>
        <v>*******************</v>
      </c>
      <c r="RH129" s="749"/>
      <c r="RI129" s="748" t="str">
        <f t="shared" si="464"/>
        <v>*******************</v>
      </c>
      <c r="RJ129" s="749"/>
      <c r="RK129" s="29">
        <f t="shared" si="425"/>
        <v>17</v>
      </c>
      <c r="RL129" s="30" t="str">
        <f t="shared" si="472"/>
        <v>سه شنبه</v>
      </c>
      <c r="RM129" s="34" t="s">
        <v>33</v>
      </c>
      <c r="RN129" s="109"/>
      <c r="RO129" s="750" t="str">
        <f t="shared" si="465"/>
        <v>*****</v>
      </c>
      <c r="RP129" s="751"/>
      <c r="RQ129" s="109"/>
      <c r="RR129" s="109" t="str">
        <f t="shared" si="466"/>
        <v>*****</v>
      </c>
      <c r="RS129" s="750"/>
      <c r="RT129" s="751"/>
      <c r="RU129" s="29">
        <f t="shared" si="426"/>
        <v>17</v>
      </c>
      <c r="RV129" s="30" t="str">
        <f t="shared" si="473"/>
        <v>سه شنبه</v>
      </c>
      <c r="RW129" s="750" t="str">
        <f t="shared" si="467"/>
        <v>****</v>
      </c>
      <c r="RX129" s="751"/>
      <c r="RY129" s="750" t="str">
        <f t="shared" si="468"/>
        <v>***</v>
      </c>
      <c r="RZ129" s="751"/>
      <c r="SA129" s="29">
        <f t="shared" si="427"/>
        <v>17</v>
      </c>
      <c r="SB129" s="30" t="str">
        <f t="shared" si="474"/>
        <v>سه شنبه</v>
      </c>
      <c r="SC129" s="754" t="str">
        <f t="shared" si="469"/>
        <v>****</v>
      </c>
      <c r="SD129" s="755"/>
      <c r="SE129" s="29">
        <f t="shared" si="428"/>
        <v>17</v>
      </c>
      <c r="SF129" s="30" t="str">
        <f t="shared" si="475"/>
        <v>سه شنبه</v>
      </c>
      <c r="SG129" s="750" t="str">
        <f t="shared" si="476"/>
        <v>***</v>
      </c>
      <c r="SH129" s="751"/>
      <c r="SI129" s="752" t="str">
        <f t="shared" si="477"/>
        <v>***</v>
      </c>
      <c r="SJ129" s="75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</row>
    <row r="130" spans="1:638" s="2" customFormat="1" ht="69.75" customHeight="1" thickTop="1" thickBot="1">
      <c r="A130" s="549" t="s">
        <v>291</v>
      </c>
      <c r="B130" s="551" t="s">
        <v>167</v>
      </c>
      <c r="C130" s="472" t="s">
        <v>342</v>
      </c>
      <c r="D130" s="473"/>
      <c r="E130" s="310"/>
      <c r="F130" s="325" t="s">
        <v>293</v>
      </c>
      <c r="G130" s="326" t="s">
        <v>27</v>
      </c>
      <c r="H130" s="568" t="s">
        <v>294</v>
      </c>
      <c r="I130" s="569"/>
      <c r="J130" s="496"/>
      <c r="K130" s="570" t="s">
        <v>225</v>
      </c>
      <c r="L130" s="571"/>
      <c r="M130" s="278"/>
      <c r="N130" s="366" t="s">
        <v>191</v>
      </c>
      <c r="O130" s="476"/>
      <c r="P130" s="366" t="s">
        <v>192</v>
      </c>
      <c r="Q130" s="477"/>
      <c r="R130" s="478"/>
      <c r="S130" s="267"/>
      <c r="T130" s="267"/>
      <c r="U130" s="483"/>
      <c r="V130" s="366" t="s">
        <v>131</v>
      </c>
      <c r="W130" s="272"/>
      <c r="X130" s="273"/>
      <c r="Y130" s="367" t="s">
        <v>199</v>
      </c>
      <c r="Z130" s="267" t="s">
        <v>184</v>
      </c>
      <c r="AA130" s="368"/>
      <c r="AB130" s="369"/>
      <c r="AC130" s="345" t="s">
        <v>214</v>
      </c>
      <c r="AD130" s="626" t="str">
        <f>RG91</f>
        <v>*****************</v>
      </c>
      <c r="AE130" s="626"/>
      <c r="AF130" s="626"/>
      <c r="AG130" s="626"/>
      <c r="AH130" s="626"/>
      <c r="AI130" s="626"/>
      <c r="AJ130" s="626"/>
      <c r="AK130" s="626"/>
      <c r="AL130" s="627"/>
      <c r="AM130" s="346" t="s">
        <v>211</v>
      </c>
      <c r="AN130" s="626" t="str">
        <f>RG127</f>
        <v>*******************</v>
      </c>
      <c r="AO130" s="626"/>
      <c r="AP130" s="626"/>
      <c r="AQ130" s="626"/>
      <c r="AR130" s="628"/>
      <c r="AS130" s="617"/>
      <c r="AT130" s="618"/>
      <c r="AU130" s="618"/>
      <c r="AV130" s="618"/>
      <c r="AW130" s="618"/>
      <c r="AX130" s="619"/>
      <c r="AY130" s="1"/>
      <c r="AZ130" s="1"/>
      <c r="BA130" s="1"/>
      <c r="BB130" s="7"/>
      <c r="BC130" s="7"/>
      <c r="BD130" s="7"/>
      <c r="BE130" s="29">
        <f t="shared" si="413"/>
        <v>18</v>
      </c>
      <c r="BF130" s="159" t="s">
        <v>43</v>
      </c>
      <c r="BG130" s="163" t="s">
        <v>32</v>
      </c>
      <c r="BH130" s="164" t="s">
        <v>32</v>
      </c>
      <c r="BI130" s="163" t="s">
        <v>32</v>
      </c>
      <c r="BJ130" s="164" t="s">
        <v>32</v>
      </c>
      <c r="BK130" s="163" t="s">
        <v>32</v>
      </c>
      <c r="BL130" s="164" t="s">
        <v>32</v>
      </c>
      <c r="BM130" s="163" t="s">
        <v>32</v>
      </c>
      <c r="BN130" s="164" t="s">
        <v>32</v>
      </c>
      <c r="BO130" s="163" t="s">
        <v>32</v>
      </c>
      <c r="BP130" s="164" t="s">
        <v>32</v>
      </c>
      <c r="BQ130" s="163" t="s">
        <v>32</v>
      </c>
      <c r="BR130" s="164" t="s">
        <v>32</v>
      </c>
      <c r="BS130" s="163" t="s">
        <v>32</v>
      </c>
      <c r="BT130" s="164" t="s">
        <v>32</v>
      </c>
      <c r="BU130" s="163" t="s">
        <v>32</v>
      </c>
      <c r="BV130" s="164" t="s">
        <v>32</v>
      </c>
      <c r="BW130" s="163" t="s">
        <v>32</v>
      </c>
      <c r="BX130" s="164" t="s">
        <v>32</v>
      </c>
      <c r="BY130" s="163" t="s">
        <v>32</v>
      </c>
      <c r="BZ130" s="164" t="s">
        <v>32</v>
      </c>
      <c r="CA130" s="163" t="s">
        <v>32</v>
      </c>
      <c r="CB130" s="164" t="s">
        <v>32</v>
      </c>
      <c r="CC130" s="163" t="s">
        <v>32</v>
      </c>
      <c r="CD130" s="164" t="s">
        <v>32</v>
      </c>
      <c r="CE130" s="163" t="s">
        <v>32</v>
      </c>
      <c r="CF130" s="164" t="s">
        <v>32</v>
      </c>
      <c r="CG130" s="163" t="s">
        <v>32</v>
      </c>
      <c r="CH130" s="164" t="s">
        <v>32</v>
      </c>
      <c r="CI130" s="163" t="s">
        <v>32</v>
      </c>
      <c r="CJ130" s="164" t="s">
        <v>32</v>
      </c>
      <c r="CK130" s="163" t="s">
        <v>32</v>
      </c>
      <c r="CL130" s="164" t="s">
        <v>32</v>
      </c>
      <c r="CM130" s="163" t="s">
        <v>32</v>
      </c>
      <c r="CN130" s="164" t="s">
        <v>32</v>
      </c>
      <c r="CO130" s="163" t="s">
        <v>32</v>
      </c>
      <c r="CP130" s="164" t="s">
        <v>32</v>
      </c>
      <c r="CQ130" s="163" t="s">
        <v>32</v>
      </c>
      <c r="CR130" s="164" t="s">
        <v>32</v>
      </c>
      <c r="CS130" s="29">
        <f t="shared" si="414"/>
        <v>18</v>
      </c>
      <c r="CT130" s="159" t="s">
        <v>43</v>
      </c>
      <c r="CU130" s="85" t="str">
        <f t="shared" si="415"/>
        <v>*</v>
      </c>
      <c r="CV130" s="86" t="str">
        <f t="shared" si="416"/>
        <v>*</v>
      </c>
      <c r="CW130" s="85" t="str">
        <f t="shared" si="429"/>
        <v>*</v>
      </c>
      <c r="CX130" s="86" t="str">
        <f t="shared" si="430"/>
        <v>*</v>
      </c>
      <c r="CY130" s="85" t="str">
        <f t="shared" si="417"/>
        <v>*</v>
      </c>
      <c r="CZ130" s="86" t="str">
        <f t="shared" si="418"/>
        <v>*</v>
      </c>
      <c r="DA130" s="85" t="str">
        <f t="shared" si="431"/>
        <v>*</v>
      </c>
      <c r="DB130" s="86" t="str">
        <f t="shared" si="432"/>
        <v>*</v>
      </c>
      <c r="DC130" s="85" t="str">
        <f t="shared" si="433"/>
        <v>*</v>
      </c>
      <c r="DD130" s="86" t="str">
        <f t="shared" si="434"/>
        <v>*</v>
      </c>
      <c r="DE130" s="85" t="str">
        <f t="shared" si="435"/>
        <v>*</v>
      </c>
      <c r="DF130" s="86" t="str">
        <f t="shared" si="436"/>
        <v>*</v>
      </c>
      <c r="DG130" s="85" t="str">
        <f t="shared" si="437"/>
        <v>*</v>
      </c>
      <c r="DH130" s="86" t="str">
        <f t="shared" si="438"/>
        <v>*</v>
      </c>
      <c r="DI130" s="85" t="str">
        <f t="shared" si="439"/>
        <v>*</v>
      </c>
      <c r="DJ130" s="86" t="str">
        <f t="shared" si="440"/>
        <v>*</v>
      </c>
      <c r="DK130" s="217" t="str">
        <f t="shared" si="441"/>
        <v>*</v>
      </c>
      <c r="DL130" s="218" t="str">
        <f t="shared" si="442"/>
        <v>*</v>
      </c>
      <c r="DM130" s="217" t="str">
        <f t="shared" si="443"/>
        <v>*</v>
      </c>
      <c r="DN130" s="218" t="str">
        <f t="shared" si="444"/>
        <v>*</v>
      </c>
      <c r="DO130" s="217" t="str">
        <f t="shared" si="445"/>
        <v>*</v>
      </c>
      <c r="DP130" s="218" t="str">
        <f t="shared" si="446"/>
        <v>*</v>
      </c>
      <c r="DQ130" s="217" t="str">
        <f t="shared" si="447"/>
        <v>*</v>
      </c>
      <c r="DR130" s="218" t="str">
        <f t="shared" si="448"/>
        <v>*</v>
      </c>
      <c r="DS130" s="217" t="str">
        <f t="shared" si="449"/>
        <v>*</v>
      </c>
      <c r="DT130" s="218" t="str">
        <f t="shared" si="450"/>
        <v>*</v>
      </c>
      <c r="DU130" s="217" t="str">
        <f t="shared" si="451"/>
        <v>*</v>
      </c>
      <c r="DV130" s="218" t="str">
        <f t="shared" si="452"/>
        <v>*</v>
      </c>
      <c r="DW130" s="217" t="str">
        <f t="shared" si="453"/>
        <v>*</v>
      </c>
      <c r="DX130" s="218" t="str">
        <f t="shared" si="454"/>
        <v>*</v>
      </c>
      <c r="DY130" s="217" t="str">
        <f t="shared" si="455"/>
        <v>*</v>
      </c>
      <c r="DZ130" s="218" t="str">
        <f t="shared" si="456"/>
        <v>*</v>
      </c>
      <c r="EA130" s="213" t="str">
        <f t="shared" si="457"/>
        <v>*</v>
      </c>
      <c r="EB130" s="214" t="str">
        <f t="shared" si="458"/>
        <v>*</v>
      </c>
      <c r="EC130" s="213" t="str">
        <f t="shared" si="419"/>
        <v>*</v>
      </c>
      <c r="ED130" s="214" t="str">
        <f t="shared" si="420"/>
        <v>*</v>
      </c>
      <c r="EE130" s="213" t="str">
        <f t="shared" si="459"/>
        <v>*</v>
      </c>
      <c r="EF130" s="214" t="str">
        <f t="shared" si="460"/>
        <v>*</v>
      </c>
      <c r="EG130" s="219">
        <f t="shared" si="421"/>
        <v>18</v>
      </c>
      <c r="EH130" s="220" t="str">
        <f t="shared" si="470"/>
        <v>چهارشنبه</v>
      </c>
      <c r="EI130" s="108"/>
      <c r="EJ130" s="108"/>
      <c r="EK130" s="108"/>
      <c r="EL130" s="108"/>
      <c r="EM130" s="108"/>
      <c r="EN130" s="108"/>
      <c r="EO130" s="108"/>
      <c r="EP130" s="108"/>
      <c r="EQ130" s="108"/>
      <c r="ER130" s="108"/>
      <c r="ES130" s="108"/>
      <c r="ET130" s="108"/>
      <c r="EU130" s="108"/>
      <c r="EV130" s="108"/>
      <c r="EW130" s="108"/>
      <c r="EX130" s="108"/>
      <c r="EY130" s="108"/>
      <c r="EZ130" s="108"/>
      <c r="FA130" s="108"/>
      <c r="FB130" s="108"/>
      <c r="FC130" s="108"/>
      <c r="FD130" s="108"/>
      <c r="FE130" s="108"/>
      <c r="FF130" s="108"/>
      <c r="FG130" s="108"/>
      <c r="FH130" s="108"/>
      <c r="FI130" s="108"/>
      <c r="FJ130" s="108"/>
      <c r="FK130" s="108"/>
      <c r="FL130" s="108"/>
      <c r="FM130" s="108"/>
      <c r="FN130" s="108"/>
      <c r="FO130" s="108"/>
      <c r="FP130" s="108"/>
      <c r="FQ130" s="108"/>
      <c r="FR130" s="108"/>
      <c r="FS130" s="108"/>
      <c r="FT130" s="108"/>
      <c r="FU130" s="108"/>
      <c r="FV130" s="108"/>
      <c r="FW130" s="108"/>
      <c r="FX130" s="108"/>
      <c r="FY130" s="108"/>
      <c r="FZ130" s="108"/>
      <c r="GA130" s="108"/>
      <c r="GB130" s="108"/>
      <c r="GC130" s="108"/>
      <c r="GD130" s="108"/>
      <c r="GE130" s="108"/>
      <c r="GF130" s="108"/>
      <c r="GG130" s="108"/>
      <c r="GH130" s="108"/>
      <c r="GI130" s="108"/>
      <c r="GJ130" s="108"/>
      <c r="GK130" s="108"/>
      <c r="GL130" s="108"/>
      <c r="GM130" s="108"/>
      <c r="GN130" s="108"/>
      <c r="GO130" s="108"/>
      <c r="GP130" s="108"/>
      <c r="GQ130" s="108"/>
      <c r="GR130" s="108"/>
      <c r="GS130" s="108"/>
      <c r="GT130" s="108"/>
      <c r="GU130" s="108"/>
      <c r="GV130" s="108"/>
      <c r="GW130" s="108"/>
      <c r="GX130" s="108"/>
      <c r="GY130" s="108"/>
      <c r="GZ130" s="108"/>
      <c r="HA130" s="108"/>
      <c r="HB130" s="108"/>
      <c r="HC130" s="108"/>
      <c r="HD130" s="108"/>
      <c r="HE130" s="108"/>
      <c r="HF130" s="108"/>
      <c r="HG130" s="108"/>
      <c r="HH130" s="108"/>
      <c r="HI130" s="108"/>
      <c r="HJ130" s="108"/>
      <c r="HK130" s="108"/>
      <c r="HL130" s="108"/>
      <c r="HM130" s="108"/>
      <c r="HN130" s="108"/>
      <c r="HO130" s="108"/>
      <c r="HP130" s="108"/>
      <c r="HQ130" s="108"/>
      <c r="HR130" s="108"/>
      <c r="HS130" s="108"/>
      <c r="HT130" s="108"/>
      <c r="HU130" s="108"/>
      <c r="HV130" s="108"/>
      <c r="HW130" s="108"/>
      <c r="HX130" s="108"/>
      <c r="HY130" s="108"/>
      <c r="HZ130" s="108"/>
      <c r="IA130" s="108"/>
      <c r="IB130" s="108"/>
      <c r="IC130" s="108"/>
      <c r="ID130" s="108"/>
      <c r="IE130" s="108"/>
      <c r="IF130" s="108"/>
      <c r="IG130" s="108"/>
      <c r="IH130" s="108"/>
      <c r="II130" s="108"/>
      <c r="IJ130" s="108"/>
      <c r="IK130" s="108"/>
      <c r="IL130" s="108"/>
      <c r="IM130" s="108"/>
      <c r="IN130" s="108"/>
      <c r="IO130" s="108"/>
      <c r="IP130" s="108"/>
      <c r="IQ130" s="108"/>
      <c r="IR130" s="108"/>
      <c r="IS130" s="108"/>
      <c r="IT130" s="108"/>
      <c r="IU130" s="108"/>
      <c r="IV130" s="108"/>
      <c r="IW130" s="108"/>
      <c r="IX130" s="108"/>
      <c r="IY130" s="108"/>
      <c r="IZ130" s="108"/>
      <c r="JA130" s="108"/>
      <c r="JB130" s="108"/>
      <c r="JC130" s="108"/>
      <c r="JD130" s="108"/>
      <c r="JE130" s="108"/>
      <c r="JF130" s="108"/>
      <c r="JG130" s="108"/>
      <c r="JH130" s="108"/>
      <c r="JI130" s="108"/>
      <c r="JJ130" s="108"/>
      <c r="JK130" s="108"/>
      <c r="JL130" s="108"/>
      <c r="JM130" s="108"/>
      <c r="JN130" s="108"/>
      <c r="JO130" s="108"/>
      <c r="JP130" s="108"/>
      <c r="JQ130" s="108"/>
      <c r="JR130" s="108"/>
      <c r="JS130" s="108"/>
      <c r="JT130" s="108"/>
      <c r="JU130" s="108"/>
      <c r="JV130" s="108"/>
      <c r="JW130" s="108"/>
      <c r="JX130" s="108"/>
      <c r="JY130" s="108"/>
      <c r="JZ130" s="108"/>
      <c r="KA130" s="108"/>
      <c r="KB130" s="108"/>
      <c r="KC130" s="108"/>
      <c r="KD130" s="108"/>
      <c r="KE130" s="108"/>
      <c r="KF130" s="108"/>
      <c r="KG130" s="108"/>
      <c r="KH130" s="108"/>
      <c r="KI130" s="108"/>
      <c r="KJ130" s="108"/>
      <c r="KK130" s="108"/>
      <c r="KL130" s="108"/>
      <c r="KM130" s="108"/>
      <c r="KN130" s="108"/>
      <c r="KO130" s="108"/>
      <c r="KP130" s="108"/>
      <c r="KQ130" s="108"/>
      <c r="KR130" s="108"/>
      <c r="KS130" s="108"/>
      <c r="KT130" s="108"/>
      <c r="KU130" s="108"/>
      <c r="KV130" s="108"/>
      <c r="KW130" s="108"/>
      <c r="KX130" s="108"/>
      <c r="KY130" s="108"/>
      <c r="KZ130" s="108"/>
      <c r="LA130" s="108"/>
      <c r="LB130" s="108"/>
      <c r="LC130" s="108"/>
      <c r="LD130" s="108"/>
      <c r="LE130" s="108"/>
      <c r="LF130" s="108"/>
      <c r="LG130" s="108"/>
      <c r="LH130" s="108"/>
      <c r="LI130" s="108"/>
      <c r="LJ130" s="108"/>
      <c r="LK130" s="108"/>
      <c r="LL130" s="108"/>
      <c r="LM130" s="108"/>
      <c r="LN130" s="108"/>
      <c r="LO130" s="108"/>
      <c r="LP130" s="108"/>
      <c r="LQ130" s="108"/>
      <c r="LR130" s="108"/>
      <c r="LS130" s="108"/>
      <c r="LT130" s="108"/>
      <c r="LU130" s="108"/>
      <c r="LV130" s="108"/>
      <c r="LW130" s="108"/>
      <c r="LX130" s="108"/>
      <c r="LY130" s="108"/>
      <c r="LZ130" s="108"/>
      <c r="MA130" s="108"/>
      <c r="MB130" s="108"/>
      <c r="MC130" s="108"/>
      <c r="MD130" s="108"/>
      <c r="ME130" s="108"/>
      <c r="MF130" s="108"/>
      <c r="MG130" s="108"/>
      <c r="MH130" s="108"/>
      <c r="MI130" s="108"/>
      <c r="MJ130" s="108"/>
      <c r="MK130" s="108"/>
      <c r="ML130" s="108"/>
      <c r="MM130" s="108"/>
      <c r="MN130" s="108"/>
      <c r="MO130" s="108"/>
      <c r="MP130" s="108"/>
      <c r="MQ130" s="108"/>
      <c r="MR130" s="108"/>
      <c r="MS130" s="108"/>
      <c r="MT130" s="108"/>
      <c r="MU130" s="108"/>
      <c r="MV130" s="108"/>
      <c r="MW130" s="108"/>
      <c r="MX130" s="108"/>
      <c r="MY130" s="108"/>
      <c r="MZ130" s="108"/>
      <c r="NA130" s="108"/>
      <c r="NB130" s="108"/>
      <c r="NC130" s="108"/>
      <c r="ND130" s="108"/>
      <c r="NE130" s="108"/>
      <c r="NF130" s="108"/>
      <c r="NG130" s="108"/>
      <c r="NH130" s="108"/>
      <c r="NI130" s="108"/>
      <c r="NJ130" s="108"/>
      <c r="NK130" s="108"/>
      <c r="NL130" s="108"/>
      <c r="NM130" s="108"/>
      <c r="NN130" s="108"/>
      <c r="NO130" s="108"/>
      <c r="NP130" s="108"/>
      <c r="NQ130" s="108"/>
      <c r="NR130" s="108"/>
      <c r="NS130" s="108"/>
      <c r="NT130" s="108"/>
      <c r="NU130" s="108"/>
      <c r="NV130" s="108"/>
      <c r="NW130" s="108"/>
      <c r="NX130" s="108"/>
      <c r="NY130" s="108"/>
      <c r="NZ130" s="108"/>
      <c r="OA130" s="108"/>
      <c r="OB130" s="108"/>
      <c r="OC130" s="108"/>
      <c r="OD130" s="108"/>
      <c r="OE130" s="108"/>
      <c r="OF130" s="108"/>
      <c r="OG130" s="108"/>
      <c r="OH130" s="108"/>
      <c r="OI130" s="108"/>
      <c r="OJ130" s="108"/>
      <c r="OK130" s="108"/>
      <c r="OL130" s="108"/>
      <c r="OM130" s="108"/>
      <c r="ON130" s="108"/>
      <c r="OO130" s="108"/>
      <c r="OP130" s="108"/>
      <c r="OQ130" s="108"/>
      <c r="OR130" s="108"/>
      <c r="OS130" s="108"/>
      <c r="OT130" s="108"/>
      <c r="OU130" s="108"/>
      <c r="OV130" s="108"/>
      <c r="OW130" s="108"/>
      <c r="OX130" s="108"/>
      <c r="OY130" s="108"/>
      <c r="OZ130" s="108"/>
      <c r="PA130" s="108"/>
      <c r="PB130" s="108"/>
      <c r="PC130" s="108"/>
      <c r="PD130" s="108"/>
      <c r="PE130" s="108"/>
      <c r="PF130" s="108"/>
      <c r="PG130" s="108"/>
      <c r="PH130" s="108"/>
      <c r="PI130" s="108"/>
      <c r="PJ130" s="108"/>
      <c r="PK130" s="108"/>
      <c r="PL130" s="108"/>
      <c r="PM130" s="108"/>
      <c r="PN130" s="108"/>
      <c r="PO130" s="108"/>
      <c r="PP130" s="108"/>
      <c r="PQ130" s="108"/>
      <c r="PR130" s="337" t="str">
        <f t="shared" si="422"/>
        <v>تصویری دور</v>
      </c>
      <c r="PS130" s="30" t="str">
        <f t="shared" si="423"/>
        <v>دلیریان</v>
      </c>
      <c r="PT130" s="34" t="s">
        <v>33</v>
      </c>
      <c r="PU130" s="748" t="str">
        <f t="shared" si="461"/>
        <v>******</v>
      </c>
      <c r="PV130" s="749"/>
      <c r="PW130" s="748" t="str">
        <f t="shared" si="462"/>
        <v>******</v>
      </c>
      <c r="PX130" s="749"/>
      <c r="PY130" s="108"/>
      <c r="PZ130" s="108"/>
      <c r="QA130" s="108"/>
      <c r="QB130" s="108"/>
      <c r="QC130" s="108"/>
      <c r="QD130" s="108"/>
      <c r="QE130" s="108"/>
      <c r="QF130" s="108"/>
      <c r="QG130" s="108"/>
      <c r="QH130" s="108"/>
      <c r="QI130" s="108"/>
      <c r="QJ130" s="108"/>
      <c r="QK130" s="108"/>
      <c r="QL130" s="108"/>
      <c r="QM130" s="108"/>
      <c r="QN130" s="108"/>
      <c r="QO130" s="108"/>
      <c r="QP130" s="108"/>
      <c r="QQ130" s="108"/>
      <c r="QR130" s="108"/>
      <c r="QS130" s="108"/>
      <c r="QT130" s="108"/>
      <c r="QU130" s="108"/>
      <c r="QV130" s="108"/>
      <c r="QW130" s="108"/>
      <c r="QX130" s="108"/>
      <c r="QY130" s="108"/>
      <c r="QZ130" s="108"/>
      <c r="RA130" s="108"/>
      <c r="RB130" s="108"/>
      <c r="RC130" s="108"/>
      <c r="RD130" s="337">
        <f t="shared" si="424"/>
        <v>18</v>
      </c>
      <c r="RE130" s="30" t="str">
        <f t="shared" si="471"/>
        <v>چهارشنبه</v>
      </c>
      <c r="RF130" s="34" t="s">
        <v>33</v>
      </c>
      <c r="RG130" s="748" t="str">
        <f t="shared" si="463"/>
        <v>*******************</v>
      </c>
      <c r="RH130" s="749"/>
      <c r="RI130" s="748" t="str">
        <f t="shared" si="464"/>
        <v>*******************</v>
      </c>
      <c r="RJ130" s="749"/>
      <c r="RK130" s="29">
        <f t="shared" si="425"/>
        <v>18</v>
      </c>
      <c r="RL130" s="30" t="str">
        <f t="shared" si="472"/>
        <v>چهارشنبه</v>
      </c>
      <c r="RM130" s="34" t="s">
        <v>33</v>
      </c>
      <c r="RN130" s="109"/>
      <c r="RO130" s="750" t="str">
        <f t="shared" si="465"/>
        <v>*****</v>
      </c>
      <c r="RP130" s="751"/>
      <c r="RQ130" s="109"/>
      <c r="RR130" s="109" t="str">
        <f t="shared" si="466"/>
        <v>*****</v>
      </c>
      <c r="RS130" s="750"/>
      <c r="RT130" s="751"/>
      <c r="RU130" s="29">
        <f t="shared" si="426"/>
        <v>18</v>
      </c>
      <c r="RV130" s="30" t="str">
        <f t="shared" si="473"/>
        <v>چهارشنبه</v>
      </c>
      <c r="RW130" s="750" t="str">
        <f t="shared" si="467"/>
        <v>****</v>
      </c>
      <c r="RX130" s="751"/>
      <c r="RY130" s="750" t="str">
        <f t="shared" si="468"/>
        <v>***</v>
      </c>
      <c r="RZ130" s="751"/>
      <c r="SA130" s="29">
        <f t="shared" si="427"/>
        <v>18</v>
      </c>
      <c r="SB130" s="30" t="str">
        <f t="shared" si="474"/>
        <v>چهارشنبه</v>
      </c>
      <c r="SC130" s="754" t="str">
        <f t="shared" si="469"/>
        <v>****</v>
      </c>
      <c r="SD130" s="755"/>
      <c r="SE130" s="29">
        <f t="shared" si="428"/>
        <v>18</v>
      </c>
      <c r="SF130" s="30" t="str">
        <f t="shared" si="475"/>
        <v>چهارشنبه</v>
      </c>
      <c r="SG130" s="750" t="str">
        <f t="shared" si="476"/>
        <v>***</v>
      </c>
      <c r="SH130" s="751"/>
      <c r="SI130" s="752" t="str">
        <f t="shared" si="477"/>
        <v>***</v>
      </c>
      <c r="SJ130" s="75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</row>
    <row r="131" spans="1:638" s="2" customFormat="1" ht="69.75" customHeight="1" thickTop="1" thickBot="1">
      <c r="A131" s="370" t="s">
        <v>289</v>
      </c>
      <c r="B131" s="280" t="s">
        <v>231</v>
      </c>
      <c r="C131" s="316" t="s">
        <v>379</v>
      </c>
      <c r="D131" s="317"/>
      <c r="E131" s="311"/>
      <c r="F131" s="327" t="s">
        <v>103</v>
      </c>
      <c r="G131" s="328" t="s">
        <v>28</v>
      </c>
      <c r="H131" s="562" t="s">
        <v>292</v>
      </c>
      <c r="I131" s="563"/>
      <c r="J131" s="307" t="s">
        <v>47</v>
      </c>
      <c r="K131" s="566" t="s">
        <v>296</v>
      </c>
      <c r="L131" s="567"/>
      <c r="M131" s="282" t="s">
        <v>374</v>
      </c>
      <c r="N131" s="371" t="s">
        <v>201</v>
      </c>
      <c r="O131" s="283" t="s">
        <v>370</v>
      </c>
      <c r="P131" s="281"/>
      <c r="Q131" s="284"/>
      <c r="R131" s="285" t="s">
        <v>284</v>
      </c>
      <c r="S131" s="372" t="s">
        <v>193</v>
      </c>
      <c r="T131" s="286" t="s">
        <v>346</v>
      </c>
      <c r="U131" s="287" t="s">
        <v>50</v>
      </c>
      <c r="V131" s="288" t="s">
        <v>349</v>
      </c>
      <c r="W131" s="281"/>
      <c r="X131" s="281"/>
      <c r="Y131" s="281"/>
      <c r="Z131" s="281"/>
      <c r="AA131" s="294"/>
      <c r="AB131" s="295"/>
      <c r="AC131" s="347" t="s">
        <v>212</v>
      </c>
      <c r="AD131" s="632" t="str">
        <f>RJ55</f>
        <v>****************حبیبی -***********************************حیدری-****</v>
      </c>
      <c r="AE131" s="633"/>
      <c r="AF131" s="633"/>
      <c r="AG131" s="633"/>
      <c r="AH131" s="633"/>
      <c r="AI131" s="633"/>
      <c r="AJ131" s="633"/>
      <c r="AK131" s="633"/>
      <c r="AL131" s="633"/>
      <c r="AM131" s="633"/>
      <c r="AN131" s="633"/>
      <c r="AO131" s="633"/>
      <c r="AP131" s="633"/>
      <c r="AQ131" s="633"/>
      <c r="AR131" s="634"/>
      <c r="AS131" s="617"/>
      <c r="AT131" s="618"/>
      <c r="AU131" s="618"/>
      <c r="AV131" s="618"/>
      <c r="AW131" s="618"/>
      <c r="AX131" s="619"/>
      <c r="AY131" s="1"/>
      <c r="AZ131" s="1"/>
      <c r="BA131" s="1"/>
      <c r="BB131" s="7"/>
      <c r="BC131" s="7"/>
      <c r="BD131" s="7"/>
      <c r="BE131" s="29">
        <f t="shared" si="413"/>
        <v>19</v>
      </c>
      <c r="BF131" s="159" t="s">
        <v>226</v>
      </c>
      <c r="BG131" s="163" t="s">
        <v>32</v>
      </c>
      <c r="BH131" s="164" t="s">
        <v>32</v>
      </c>
      <c r="BI131" s="163" t="s">
        <v>32</v>
      </c>
      <c r="BJ131" s="164" t="s">
        <v>32</v>
      </c>
      <c r="BK131" s="163" t="s">
        <v>32</v>
      </c>
      <c r="BL131" s="164" t="s">
        <v>32</v>
      </c>
      <c r="BM131" s="163" t="s">
        <v>32</v>
      </c>
      <c r="BN131" s="164" t="s">
        <v>32</v>
      </c>
      <c r="BO131" s="163" t="s">
        <v>32</v>
      </c>
      <c r="BP131" s="164" t="s">
        <v>32</v>
      </c>
      <c r="BQ131" s="163" t="s">
        <v>32</v>
      </c>
      <c r="BR131" s="164" t="s">
        <v>32</v>
      </c>
      <c r="BS131" s="163" t="s">
        <v>32</v>
      </c>
      <c r="BT131" s="164" t="s">
        <v>32</v>
      </c>
      <c r="BU131" s="163" t="s">
        <v>32</v>
      </c>
      <c r="BV131" s="164" t="s">
        <v>32</v>
      </c>
      <c r="BW131" s="163" t="s">
        <v>32</v>
      </c>
      <c r="BX131" s="164" t="s">
        <v>32</v>
      </c>
      <c r="BY131" s="163" t="s">
        <v>32</v>
      </c>
      <c r="BZ131" s="164" t="s">
        <v>32</v>
      </c>
      <c r="CA131" s="163" t="s">
        <v>32</v>
      </c>
      <c r="CB131" s="164" t="s">
        <v>32</v>
      </c>
      <c r="CC131" s="163" t="s">
        <v>32</v>
      </c>
      <c r="CD131" s="164" t="s">
        <v>32</v>
      </c>
      <c r="CE131" s="163" t="s">
        <v>32</v>
      </c>
      <c r="CF131" s="164" t="s">
        <v>32</v>
      </c>
      <c r="CG131" s="163" t="s">
        <v>32</v>
      </c>
      <c r="CH131" s="164" t="s">
        <v>32</v>
      </c>
      <c r="CI131" s="163" t="s">
        <v>32</v>
      </c>
      <c r="CJ131" s="164" t="s">
        <v>32</v>
      </c>
      <c r="CK131" s="163" t="s">
        <v>32</v>
      </c>
      <c r="CL131" s="164" t="s">
        <v>32</v>
      </c>
      <c r="CM131" s="163" t="s">
        <v>32</v>
      </c>
      <c r="CN131" s="164" t="s">
        <v>32</v>
      </c>
      <c r="CO131" s="163" t="s">
        <v>32</v>
      </c>
      <c r="CP131" s="164" t="s">
        <v>32</v>
      </c>
      <c r="CQ131" s="163" t="s">
        <v>32</v>
      </c>
      <c r="CR131" s="164" t="s">
        <v>32</v>
      </c>
      <c r="CS131" s="29">
        <f t="shared" si="414"/>
        <v>19</v>
      </c>
      <c r="CT131" s="159" t="s">
        <v>226</v>
      </c>
      <c r="CU131" s="85" t="str">
        <f t="shared" si="415"/>
        <v>*</v>
      </c>
      <c r="CV131" s="86" t="str">
        <f t="shared" si="416"/>
        <v>*</v>
      </c>
      <c r="CW131" s="85" t="str">
        <f t="shared" si="429"/>
        <v>*</v>
      </c>
      <c r="CX131" s="86" t="str">
        <f t="shared" si="430"/>
        <v>*</v>
      </c>
      <c r="CY131" s="85" t="str">
        <f t="shared" si="417"/>
        <v>*</v>
      </c>
      <c r="CZ131" s="86" t="str">
        <f t="shared" si="418"/>
        <v>*</v>
      </c>
      <c r="DA131" s="85" t="str">
        <f t="shared" si="431"/>
        <v>*</v>
      </c>
      <c r="DB131" s="86" t="str">
        <f t="shared" si="432"/>
        <v>*</v>
      </c>
      <c r="DC131" s="85" t="str">
        <f t="shared" si="433"/>
        <v>*</v>
      </c>
      <c r="DD131" s="86" t="str">
        <f t="shared" si="434"/>
        <v>*</v>
      </c>
      <c r="DE131" s="85" t="str">
        <f t="shared" si="435"/>
        <v>*</v>
      </c>
      <c r="DF131" s="86" t="str">
        <f t="shared" si="436"/>
        <v>*</v>
      </c>
      <c r="DG131" s="85" t="str">
        <f t="shared" si="437"/>
        <v>*</v>
      </c>
      <c r="DH131" s="86" t="str">
        <f t="shared" si="438"/>
        <v>*</v>
      </c>
      <c r="DI131" s="85" t="str">
        <f t="shared" si="439"/>
        <v>*</v>
      </c>
      <c r="DJ131" s="86" t="str">
        <f t="shared" si="440"/>
        <v>*</v>
      </c>
      <c r="DK131" s="217" t="str">
        <f t="shared" si="441"/>
        <v>*</v>
      </c>
      <c r="DL131" s="218" t="str">
        <f t="shared" si="442"/>
        <v>*</v>
      </c>
      <c r="DM131" s="217" t="str">
        <f t="shared" si="443"/>
        <v>*</v>
      </c>
      <c r="DN131" s="218" t="str">
        <f t="shared" si="444"/>
        <v>*</v>
      </c>
      <c r="DO131" s="217" t="str">
        <f t="shared" si="445"/>
        <v>*</v>
      </c>
      <c r="DP131" s="218" t="str">
        <f t="shared" si="446"/>
        <v>*</v>
      </c>
      <c r="DQ131" s="217" t="str">
        <f t="shared" si="447"/>
        <v>*</v>
      </c>
      <c r="DR131" s="218" t="str">
        <f t="shared" si="448"/>
        <v>*</v>
      </c>
      <c r="DS131" s="217" t="str">
        <f t="shared" si="449"/>
        <v>*</v>
      </c>
      <c r="DT131" s="218" t="str">
        <f t="shared" si="450"/>
        <v>*</v>
      </c>
      <c r="DU131" s="217" t="str">
        <f t="shared" si="451"/>
        <v>*</v>
      </c>
      <c r="DV131" s="218" t="str">
        <f t="shared" si="452"/>
        <v>*</v>
      </c>
      <c r="DW131" s="217" t="str">
        <f t="shared" si="453"/>
        <v>*</v>
      </c>
      <c r="DX131" s="218" t="str">
        <f t="shared" si="454"/>
        <v>*</v>
      </c>
      <c r="DY131" s="217" t="str">
        <f t="shared" si="455"/>
        <v>*</v>
      </c>
      <c r="DZ131" s="218" t="str">
        <f t="shared" si="456"/>
        <v>*</v>
      </c>
      <c r="EA131" s="213" t="str">
        <f t="shared" si="457"/>
        <v>*</v>
      </c>
      <c r="EB131" s="214" t="str">
        <f t="shared" si="458"/>
        <v>*</v>
      </c>
      <c r="EC131" s="213" t="str">
        <f t="shared" si="419"/>
        <v>*</v>
      </c>
      <c r="ED131" s="214" t="str">
        <f t="shared" si="420"/>
        <v>*</v>
      </c>
      <c r="EE131" s="213" t="str">
        <f t="shared" si="459"/>
        <v>*</v>
      </c>
      <c r="EF131" s="214" t="str">
        <f t="shared" si="460"/>
        <v>*</v>
      </c>
      <c r="EG131" s="219">
        <f t="shared" si="421"/>
        <v>19</v>
      </c>
      <c r="EH131" s="220" t="str">
        <f t="shared" si="470"/>
        <v>پنجشنبه</v>
      </c>
      <c r="EI131" s="108"/>
      <c r="EJ131" s="108"/>
      <c r="EK131" s="108"/>
      <c r="EL131" s="108"/>
      <c r="EM131" s="108"/>
      <c r="EN131" s="108"/>
      <c r="EO131" s="108"/>
      <c r="EP131" s="108"/>
      <c r="EQ131" s="108"/>
      <c r="ER131" s="108"/>
      <c r="ES131" s="108"/>
      <c r="ET131" s="108"/>
      <c r="EU131" s="108"/>
      <c r="EV131" s="108"/>
      <c r="EW131" s="108"/>
      <c r="EX131" s="108"/>
      <c r="EY131" s="108"/>
      <c r="EZ131" s="108"/>
      <c r="FA131" s="108"/>
      <c r="FB131" s="108"/>
      <c r="FC131" s="108"/>
      <c r="FD131" s="108"/>
      <c r="FE131" s="108"/>
      <c r="FF131" s="108"/>
      <c r="FG131" s="108"/>
      <c r="FH131" s="108"/>
      <c r="FI131" s="108"/>
      <c r="FJ131" s="108"/>
      <c r="FK131" s="108"/>
      <c r="FL131" s="108"/>
      <c r="FM131" s="108"/>
      <c r="FN131" s="108"/>
      <c r="FO131" s="108"/>
      <c r="FP131" s="108"/>
      <c r="FQ131" s="108"/>
      <c r="FR131" s="108"/>
      <c r="FS131" s="108"/>
      <c r="FT131" s="108"/>
      <c r="FU131" s="108"/>
      <c r="FV131" s="108"/>
      <c r="FW131" s="108"/>
      <c r="FX131" s="108"/>
      <c r="FY131" s="108"/>
      <c r="FZ131" s="108"/>
      <c r="GA131" s="108"/>
      <c r="GB131" s="108"/>
      <c r="GC131" s="108"/>
      <c r="GD131" s="108"/>
      <c r="GE131" s="108"/>
      <c r="GF131" s="108"/>
      <c r="GG131" s="108"/>
      <c r="GH131" s="108"/>
      <c r="GI131" s="108"/>
      <c r="GJ131" s="108"/>
      <c r="GK131" s="108"/>
      <c r="GL131" s="108"/>
      <c r="GM131" s="108"/>
      <c r="GN131" s="108"/>
      <c r="GO131" s="108"/>
      <c r="GP131" s="108"/>
      <c r="GQ131" s="108"/>
      <c r="GR131" s="108"/>
      <c r="GS131" s="108"/>
      <c r="GT131" s="108"/>
      <c r="GU131" s="108"/>
      <c r="GV131" s="108"/>
      <c r="GW131" s="108"/>
      <c r="GX131" s="108"/>
      <c r="GY131" s="108"/>
      <c r="GZ131" s="108"/>
      <c r="HA131" s="108"/>
      <c r="HB131" s="108"/>
      <c r="HC131" s="108"/>
      <c r="HD131" s="108"/>
      <c r="HE131" s="108"/>
      <c r="HF131" s="108"/>
      <c r="HG131" s="108"/>
      <c r="HH131" s="108"/>
      <c r="HI131" s="108"/>
      <c r="HJ131" s="108"/>
      <c r="HK131" s="108"/>
      <c r="HL131" s="108"/>
      <c r="HM131" s="108"/>
      <c r="HN131" s="108"/>
      <c r="HO131" s="108"/>
      <c r="HP131" s="108"/>
      <c r="HQ131" s="108"/>
      <c r="HR131" s="108"/>
      <c r="HS131" s="108"/>
      <c r="HT131" s="108"/>
      <c r="HU131" s="108"/>
      <c r="HV131" s="108"/>
      <c r="HW131" s="108"/>
      <c r="HX131" s="108"/>
      <c r="HY131" s="108"/>
      <c r="HZ131" s="108"/>
      <c r="IA131" s="108"/>
      <c r="IB131" s="108"/>
      <c r="IC131" s="108"/>
      <c r="ID131" s="108"/>
      <c r="IE131" s="108"/>
      <c r="IF131" s="108"/>
      <c r="IG131" s="108"/>
      <c r="IH131" s="108"/>
      <c r="II131" s="108"/>
      <c r="IJ131" s="108"/>
      <c r="IK131" s="108"/>
      <c r="IL131" s="108"/>
      <c r="IM131" s="108"/>
      <c r="IN131" s="108"/>
      <c r="IO131" s="108"/>
      <c r="IP131" s="108"/>
      <c r="IQ131" s="108"/>
      <c r="IR131" s="108"/>
      <c r="IS131" s="108"/>
      <c r="IT131" s="108"/>
      <c r="IU131" s="108"/>
      <c r="IV131" s="108"/>
      <c r="IW131" s="108"/>
      <c r="IX131" s="108"/>
      <c r="IY131" s="108"/>
      <c r="IZ131" s="108"/>
      <c r="JA131" s="108"/>
      <c r="JB131" s="108"/>
      <c r="JC131" s="108"/>
      <c r="JD131" s="108"/>
      <c r="JE131" s="108"/>
      <c r="JF131" s="108"/>
      <c r="JG131" s="108"/>
      <c r="JH131" s="108"/>
      <c r="JI131" s="108"/>
      <c r="JJ131" s="108"/>
      <c r="JK131" s="108"/>
      <c r="JL131" s="108"/>
      <c r="JM131" s="108"/>
      <c r="JN131" s="108"/>
      <c r="JO131" s="108"/>
      <c r="JP131" s="108"/>
      <c r="JQ131" s="108"/>
      <c r="JR131" s="108"/>
      <c r="JS131" s="108"/>
      <c r="JT131" s="108"/>
      <c r="JU131" s="108"/>
      <c r="JV131" s="108"/>
      <c r="JW131" s="108"/>
      <c r="JX131" s="108"/>
      <c r="JY131" s="108"/>
      <c r="JZ131" s="108"/>
      <c r="KA131" s="108"/>
      <c r="KB131" s="108"/>
      <c r="KC131" s="108"/>
      <c r="KD131" s="108"/>
      <c r="KE131" s="108"/>
      <c r="KF131" s="108"/>
      <c r="KG131" s="108"/>
      <c r="KH131" s="108"/>
      <c r="KI131" s="108"/>
      <c r="KJ131" s="108"/>
      <c r="KK131" s="108"/>
      <c r="KL131" s="108"/>
      <c r="KM131" s="108"/>
      <c r="KN131" s="108"/>
      <c r="KO131" s="108"/>
      <c r="KP131" s="108"/>
      <c r="KQ131" s="108"/>
      <c r="KR131" s="108"/>
      <c r="KS131" s="108"/>
      <c r="KT131" s="108"/>
      <c r="KU131" s="108"/>
      <c r="KV131" s="108"/>
      <c r="KW131" s="108"/>
      <c r="KX131" s="108"/>
      <c r="KY131" s="108"/>
      <c r="KZ131" s="108"/>
      <c r="LA131" s="108"/>
      <c r="LB131" s="108"/>
      <c r="LC131" s="108"/>
      <c r="LD131" s="108"/>
      <c r="LE131" s="108"/>
      <c r="LF131" s="108"/>
      <c r="LG131" s="108"/>
      <c r="LH131" s="108"/>
      <c r="LI131" s="108"/>
      <c r="LJ131" s="108"/>
      <c r="LK131" s="108"/>
      <c r="LL131" s="108"/>
      <c r="LM131" s="108"/>
      <c r="LN131" s="108"/>
      <c r="LO131" s="108"/>
      <c r="LP131" s="108"/>
      <c r="LQ131" s="108"/>
      <c r="LR131" s="108"/>
      <c r="LS131" s="108"/>
      <c r="LT131" s="108"/>
      <c r="LU131" s="108"/>
      <c r="LV131" s="108"/>
      <c r="LW131" s="108"/>
      <c r="LX131" s="108"/>
      <c r="LY131" s="108"/>
      <c r="LZ131" s="108"/>
      <c r="MA131" s="108"/>
      <c r="MB131" s="108"/>
      <c r="MC131" s="108"/>
      <c r="MD131" s="108"/>
      <c r="ME131" s="108"/>
      <c r="MF131" s="108"/>
      <c r="MG131" s="108"/>
      <c r="MH131" s="108"/>
      <c r="MI131" s="108"/>
      <c r="MJ131" s="108"/>
      <c r="MK131" s="108"/>
      <c r="ML131" s="108"/>
      <c r="MM131" s="108"/>
      <c r="MN131" s="108"/>
      <c r="MO131" s="108"/>
      <c r="MP131" s="108"/>
      <c r="MQ131" s="108"/>
      <c r="MR131" s="108"/>
      <c r="MS131" s="108"/>
      <c r="MT131" s="108"/>
      <c r="MU131" s="108"/>
      <c r="MV131" s="108"/>
      <c r="MW131" s="108"/>
      <c r="MX131" s="108"/>
      <c r="MY131" s="108"/>
      <c r="MZ131" s="108"/>
      <c r="NA131" s="108"/>
      <c r="NB131" s="108"/>
      <c r="NC131" s="108"/>
      <c r="ND131" s="108"/>
      <c r="NE131" s="108"/>
      <c r="NF131" s="108"/>
      <c r="NG131" s="108"/>
      <c r="NH131" s="108"/>
      <c r="NI131" s="108"/>
      <c r="NJ131" s="108"/>
      <c r="NK131" s="108"/>
      <c r="NL131" s="108"/>
      <c r="NM131" s="108"/>
      <c r="NN131" s="108"/>
      <c r="NO131" s="108"/>
      <c r="NP131" s="108"/>
      <c r="NQ131" s="108"/>
      <c r="NR131" s="108"/>
      <c r="NS131" s="108"/>
      <c r="NT131" s="108"/>
      <c r="NU131" s="108"/>
      <c r="NV131" s="108"/>
      <c r="NW131" s="108"/>
      <c r="NX131" s="108"/>
      <c r="NY131" s="108"/>
      <c r="NZ131" s="108"/>
      <c r="OA131" s="108"/>
      <c r="OB131" s="108"/>
      <c r="OC131" s="108"/>
      <c r="OD131" s="108"/>
      <c r="OE131" s="108"/>
      <c r="OF131" s="108"/>
      <c r="OG131" s="108"/>
      <c r="OH131" s="108"/>
      <c r="OI131" s="108"/>
      <c r="OJ131" s="108"/>
      <c r="OK131" s="108"/>
      <c r="OL131" s="108"/>
      <c r="OM131" s="108"/>
      <c r="ON131" s="108"/>
      <c r="OO131" s="108"/>
      <c r="OP131" s="108"/>
      <c r="OQ131" s="108"/>
      <c r="OR131" s="108"/>
      <c r="OS131" s="108"/>
      <c r="OT131" s="108"/>
      <c r="OU131" s="108"/>
      <c r="OV131" s="108"/>
      <c r="OW131" s="108"/>
      <c r="OX131" s="108"/>
      <c r="OY131" s="108"/>
      <c r="OZ131" s="108"/>
      <c r="PA131" s="108"/>
      <c r="PB131" s="108"/>
      <c r="PC131" s="108"/>
      <c r="PD131" s="108"/>
      <c r="PE131" s="108"/>
      <c r="PF131" s="108"/>
      <c r="PG131" s="108"/>
      <c r="PH131" s="108"/>
      <c r="PI131" s="108"/>
      <c r="PJ131" s="108"/>
      <c r="PK131" s="108"/>
      <c r="PL131" s="108"/>
      <c r="PM131" s="108"/>
      <c r="PN131" s="108"/>
      <c r="PO131" s="108"/>
      <c r="PP131" s="108"/>
      <c r="PQ131" s="108"/>
      <c r="PR131" s="337">
        <f t="shared" si="422"/>
        <v>0</v>
      </c>
      <c r="PS131" s="30">
        <f t="shared" si="423"/>
        <v>0</v>
      </c>
      <c r="PT131" s="34" t="s">
        <v>33</v>
      </c>
      <c r="PU131" s="748" t="str">
        <f t="shared" si="461"/>
        <v>******</v>
      </c>
      <c r="PV131" s="749"/>
      <c r="PW131" s="748" t="str">
        <f t="shared" si="462"/>
        <v>******</v>
      </c>
      <c r="PX131" s="749"/>
      <c r="PY131" s="108"/>
      <c r="PZ131" s="108"/>
      <c r="QA131" s="108"/>
      <c r="QB131" s="108"/>
      <c r="QC131" s="108"/>
      <c r="QD131" s="108"/>
      <c r="QE131" s="108"/>
      <c r="QF131" s="108"/>
      <c r="QG131" s="108"/>
      <c r="QH131" s="108"/>
      <c r="QI131" s="108"/>
      <c r="QJ131" s="108"/>
      <c r="QK131" s="108"/>
      <c r="QL131" s="108"/>
      <c r="QM131" s="108"/>
      <c r="QN131" s="108"/>
      <c r="QO131" s="108"/>
      <c r="QP131" s="108"/>
      <c r="QQ131" s="108"/>
      <c r="QR131" s="108"/>
      <c r="QS131" s="108"/>
      <c r="QT131" s="108"/>
      <c r="QU131" s="108"/>
      <c r="QV131" s="108"/>
      <c r="QW131" s="108"/>
      <c r="QX131" s="108"/>
      <c r="QY131" s="108"/>
      <c r="QZ131" s="108"/>
      <c r="RA131" s="108"/>
      <c r="RB131" s="108"/>
      <c r="RC131" s="108"/>
      <c r="RD131" s="337">
        <f t="shared" si="424"/>
        <v>19</v>
      </c>
      <c r="RE131" s="30" t="str">
        <f t="shared" si="471"/>
        <v>پنجشنبه</v>
      </c>
      <c r="RF131" s="34" t="s">
        <v>33</v>
      </c>
      <c r="RG131" s="748" t="str">
        <f t="shared" si="463"/>
        <v>*******************</v>
      </c>
      <c r="RH131" s="749"/>
      <c r="RI131" s="748" t="str">
        <f t="shared" si="464"/>
        <v>*******************</v>
      </c>
      <c r="RJ131" s="749"/>
      <c r="RK131" s="29">
        <f t="shared" si="425"/>
        <v>19</v>
      </c>
      <c r="RL131" s="30" t="str">
        <f t="shared" si="472"/>
        <v>پنجشنبه</v>
      </c>
      <c r="RM131" s="34" t="s">
        <v>33</v>
      </c>
      <c r="RN131" s="109"/>
      <c r="RO131" s="750" t="str">
        <f t="shared" si="465"/>
        <v>*****</v>
      </c>
      <c r="RP131" s="751"/>
      <c r="RQ131" s="109"/>
      <c r="RR131" s="109" t="str">
        <f t="shared" si="466"/>
        <v>*****</v>
      </c>
      <c r="RS131" s="750"/>
      <c r="RT131" s="751"/>
      <c r="RU131" s="29">
        <f t="shared" si="426"/>
        <v>19</v>
      </c>
      <c r="RV131" s="30" t="str">
        <f t="shared" si="473"/>
        <v>پنجشنبه</v>
      </c>
      <c r="RW131" s="750" t="str">
        <f t="shared" si="467"/>
        <v>****</v>
      </c>
      <c r="RX131" s="751"/>
      <c r="RY131" s="750" t="str">
        <f t="shared" si="468"/>
        <v>***</v>
      </c>
      <c r="RZ131" s="751"/>
      <c r="SA131" s="29">
        <f t="shared" si="427"/>
        <v>19</v>
      </c>
      <c r="SB131" s="30" t="str">
        <f t="shared" si="474"/>
        <v>پنجشنبه</v>
      </c>
      <c r="SC131" s="754" t="str">
        <f t="shared" si="469"/>
        <v>****</v>
      </c>
      <c r="SD131" s="755"/>
      <c r="SE131" s="29">
        <f t="shared" si="428"/>
        <v>19</v>
      </c>
      <c r="SF131" s="30" t="str">
        <f t="shared" si="475"/>
        <v>پنجشنبه</v>
      </c>
      <c r="SG131" s="750" t="str">
        <f t="shared" si="476"/>
        <v>***</v>
      </c>
      <c r="SH131" s="751"/>
      <c r="SI131" s="752" t="str">
        <f t="shared" si="477"/>
        <v>***</v>
      </c>
      <c r="SJ131" s="75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</row>
    <row r="132" spans="1:638" s="2" customFormat="1" ht="69.75" customHeight="1" thickTop="1" thickBot="1">
      <c r="A132" s="373" t="s">
        <v>290</v>
      </c>
      <c r="B132" s="374" t="s">
        <v>307</v>
      </c>
      <c r="C132" s="375"/>
      <c r="D132" s="376"/>
      <c r="E132" s="312"/>
      <c r="F132" s="329" t="s">
        <v>106</v>
      </c>
      <c r="G132" s="330" t="s">
        <v>28</v>
      </c>
      <c r="H132" s="562" t="s">
        <v>202</v>
      </c>
      <c r="I132" s="563"/>
      <c r="J132" s="307"/>
      <c r="K132" s="566" t="s">
        <v>225</v>
      </c>
      <c r="L132" s="567"/>
      <c r="M132" s="303"/>
      <c r="N132" s="377" t="s">
        <v>198</v>
      </c>
      <c r="O132" s="303"/>
      <c r="P132" s="292"/>
      <c r="Q132" s="292"/>
      <c r="R132" s="304"/>
      <c r="S132" s="378" t="s">
        <v>193</v>
      </c>
      <c r="T132" s="289" t="s">
        <v>204</v>
      </c>
      <c r="U132" s="290" t="s">
        <v>135</v>
      </c>
      <c r="V132" s="291" t="s">
        <v>143</v>
      </c>
      <c r="W132" s="292"/>
      <c r="X132" s="297"/>
      <c r="Y132" s="297"/>
      <c r="Z132" s="296"/>
      <c r="AA132" s="297"/>
      <c r="AB132" s="298"/>
      <c r="AC132" s="334" t="s">
        <v>213</v>
      </c>
      <c r="AD132" s="629" t="str">
        <f>RJ19</f>
        <v>********************************</v>
      </c>
      <c r="AE132" s="630"/>
      <c r="AF132" s="630"/>
      <c r="AG132" s="630"/>
      <c r="AH132" s="630"/>
      <c r="AI132" s="630"/>
      <c r="AJ132" s="630"/>
      <c r="AK132" s="630"/>
      <c r="AL132" s="630"/>
      <c r="AM132" s="630"/>
      <c r="AN132" s="630"/>
      <c r="AO132" s="630"/>
      <c r="AP132" s="630"/>
      <c r="AQ132" s="630"/>
      <c r="AR132" s="631"/>
      <c r="AS132" s="617"/>
      <c r="AT132" s="618"/>
      <c r="AU132" s="618"/>
      <c r="AV132" s="618"/>
      <c r="AW132" s="618"/>
      <c r="AX132" s="619"/>
      <c r="AY132" s="1"/>
      <c r="AZ132" s="1"/>
      <c r="BA132" s="1"/>
      <c r="BB132" s="7"/>
      <c r="BC132" s="7"/>
      <c r="BD132" s="7"/>
      <c r="BE132" s="29">
        <f t="shared" si="413"/>
        <v>20</v>
      </c>
      <c r="BF132" s="159" t="s">
        <v>38</v>
      </c>
      <c r="BG132" s="163" t="s">
        <v>32</v>
      </c>
      <c r="BH132" s="164" t="s">
        <v>32</v>
      </c>
      <c r="BI132" s="163" t="s">
        <v>32</v>
      </c>
      <c r="BJ132" s="164" t="s">
        <v>32</v>
      </c>
      <c r="BK132" s="163" t="s">
        <v>32</v>
      </c>
      <c r="BL132" s="164" t="s">
        <v>32</v>
      </c>
      <c r="BM132" s="163" t="s">
        <v>32</v>
      </c>
      <c r="BN132" s="164" t="s">
        <v>32</v>
      </c>
      <c r="BO132" s="163" t="s">
        <v>32</v>
      </c>
      <c r="BP132" s="164" t="s">
        <v>32</v>
      </c>
      <c r="BQ132" s="163" t="s">
        <v>32</v>
      </c>
      <c r="BR132" s="164" t="s">
        <v>32</v>
      </c>
      <c r="BS132" s="163" t="s">
        <v>32</v>
      </c>
      <c r="BT132" s="164" t="s">
        <v>32</v>
      </c>
      <c r="BU132" s="163" t="s">
        <v>32</v>
      </c>
      <c r="BV132" s="164" t="s">
        <v>32</v>
      </c>
      <c r="BW132" s="163" t="s">
        <v>32</v>
      </c>
      <c r="BX132" s="164" t="s">
        <v>32</v>
      </c>
      <c r="BY132" s="163" t="s">
        <v>32</v>
      </c>
      <c r="BZ132" s="164" t="s">
        <v>32</v>
      </c>
      <c r="CA132" s="163" t="s">
        <v>32</v>
      </c>
      <c r="CB132" s="164" t="s">
        <v>32</v>
      </c>
      <c r="CC132" s="163" t="s">
        <v>32</v>
      </c>
      <c r="CD132" s="164" t="s">
        <v>32</v>
      </c>
      <c r="CE132" s="163" t="s">
        <v>32</v>
      </c>
      <c r="CF132" s="164" t="s">
        <v>32</v>
      </c>
      <c r="CG132" s="163" t="s">
        <v>32</v>
      </c>
      <c r="CH132" s="164" t="s">
        <v>32</v>
      </c>
      <c r="CI132" s="163" t="s">
        <v>32</v>
      </c>
      <c r="CJ132" s="164" t="s">
        <v>32</v>
      </c>
      <c r="CK132" s="163" t="s">
        <v>32</v>
      </c>
      <c r="CL132" s="164" t="s">
        <v>32</v>
      </c>
      <c r="CM132" s="163" t="s">
        <v>32</v>
      </c>
      <c r="CN132" s="164" t="s">
        <v>32</v>
      </c>
      <c r="CO132" s="163" t="s">
        <v>32</v>
      </c>
      <c r="CP132" s="164" t="s">
        <v>32</v>
      </c>
      <c r="CQ132" s="163" t="s">
        <v>32</v>
      </c>
      <c r="CR132" s="164" t="s">
        <v>32</v>
      </c>
      <c r="CS132" s="29">
        <f t="shared" si="414"/>
        <v>20</v>
      </c>
      <c r="CT132" s="159" t="s">
        <v>38</v>
      </c>
      <c r="CU132" s="85" t="str">
        <f t="shared" si="415"/>
        <v>*</v>
      </c>
      <c r="CV132" s="86" t="str">
        <f t="shared" si="416"/>
        <v>*</v>
      </c>
      <c r="CW132" s="85" t="str">
        <f t="shared" si="429"/>
        <v>*</v>
      </c>
      <c r="CX132" s="86" t="str">
        <f t="shared" si="430"/>
        <v>*</v>
      </c>
      <c r="CY132" s="85" t="str">
        <f t="shared" si="417"/>
        <v>*</v>
      </c>
      <c r="CZ132" s="86" t="str">
        <f t="shared" si="418"/>
        <v>*</v>
      </c>
      <c r="DA132" s="85" t="str">
        <f t="shared" si="431"/>
        <v>*</v>
      </c>
      <c r="DB132" s="86" t="str">
        <f t="shared" si="432"/>
        <v>*</v>
      </c>
      <c r="DC132" s="85" t="str">
        <f t="shared" si="433"/>
        <v>*</v>
      </c>
      <c r="DD132" s="86" t="str">
        <f t="shared" si="434"/>
        <v>*</v>
      </c>
      <c r="DE132" s="85" t="str">
        <f t="shared" si="435"/>
        <v>*</v>
      </c>
      <c r="DF132" s="86" t="str">
        <f t="shared" si="436"/>
        <v>*</v>
      </c>
      <c r="DG132" s="85" t="str">
        <f t="shared" si="437"/>
        <v>*</v>
      </c>
      <c r="DH132" s="86" t="str">
        <f t="shared" si="438"/>
        <v>*</v>
      </c>
      <c r="DI132" s="85" t="str">
        <f t="shared" si="439"/>
        <v>*</v>
      </c>
      <c r="DJ132" s="86" t="str">
        <f t="shared" si="440"/>
        <v>*</v>
      </c>
      <c r="DK132" s="217" t="str">
        <f t="shared" si="441"/>
        <v>*</v>
      </c>
      <c r="DL132" s="218" t="str">
        <f t="shared" si="442"/>
        <v>*</v>
      </c>
      <c r="DM132" s="217" t="str">
        <f t="shared" si="443"/>
        <v>*</v>
      </c>
      <c r="DN132" s="218" t="str">
        <f t="shared" si="444"/>
        <v>*</v>
      </c>
      <c r="DO132" s="217" t="str">
        <f t="shared" si="445"/>
        <v>*</v>
      </c>
      <c r="DP132" s="218" t="str">
        <f t="shared" si="446"/>
        <v>*</v>
      </c>
      <c r="DQ132" s="217" t="str">
        <f t="shared" si="447"/>
        <v>*</v>
      </c>
      <c r="DR132" s="218" t="str">
        <f t="shared" si="448"/>
        <v>*</v>
      </c>
      <c r="DS132" s="217" t="str">
        <f t="shared" si="449"/>
        <v>*</v>
      </c>
      <c r="DT132" s="218" t="str">
        <f t="shared" si="450"/>
        <v>*</v>
      </c>
      <c r="DU132" s="217" t="str">
        <f t="shared" si="451"/>
        <v>*</v>
      </c>
      <c r="DV132" s="218" t="str">
        <f t="shared" si="452"/>
        <v>*</v>
      </c>
      <c r="DW132" s="217" t="str">
        <f t="shared" si="453"/>
        <v>*</v>
      </c>
      <c r="DX132" s="218" t="str">
        <f t="shared" si="454"/>
        <v>*</v>
      </c>
      <c r="DY132" s="217" t="str">
        <f t="shared" si="455"/>
        <v>*</v>
      </c>
      <c r="DZ132" s="218" t="str">
        <f t="shared" si="456"/>
        <v>*</v>
      </c>
      <c r="EA132" s="213" t="str">
        <f t="shared" si="457"/>
        <v>*</v>
      </c>
      <c r="EB132" s="214" t="str">
        <f t="shared" si="458"/>
        <v>*</v>
      </c>
      <c r="EC132" s="213" t="str">
        <f t="shared" si="419"/>
        <v>*</v>
      </c>
      <c r="ED132" s="214" t="str">
        <f t="shared" si="420"/>
        <v>*</v>
      </c>
      <c r="EE132" s="213" t="str">
        <f t="shared" si="459"/>
        <v>*</v>
      </c>
      <c r="EF132" s="214" t="str">
        <f t="shared" si="460"/>
        <v>*</v>
      </c>
      <c r="EG132" s="219">
        <f t="shared" si="421"/>
        <v>20</v>
      </c>
      <c r="EH132" s="220" t="str">
        <f t="shared" si="470"/>
        <v>جمعه</v>
      </c>
      <c r="EI132" s="108"/>
      <c r="EJ132" s="108"/>
      <c r="EK132" s="108"/>
      <c r="EL132" s="108"/>
      <c r="EM132" s="108"/>
      <c r="EN132" s="108"/>
      <c r="EO132" s="108"/>
      <c r="EP132" s="108"/>
      <c r="EQ132" s="108"/>
      <c r="ER132" s="108"/>
      <c r="ES132" s="108"/>
      <c r="ET132" s="108"/>
      <c r="EU132" s="108"/>
      <c r="EV132" s="108"/>
      <c r="EW132" s="108"/>
      <c r="EX132" s="108"/>
      <c r="EY132" s="108"/>
      <c r="EZ132" s="108"/>
      <c r="FA132" s="108"/>
      <c r="FB132" s="108"/>
      <c r="FC132" s="108"/>
      <c r="FD132" s="108"/>
      <c r="FE132" s="108"/>
      <c r="FF132" s="108"/>
      <c r="FG132" s="108"/>
      <c r="FH132" s="108"/>
      <c r="FI132" s="108"/>
      <c r="FJ132" s="108"/>
      <c r="FK132" s="108"/>
      <c r="FL132" s="108"/>
      <c r="FM132" s="108"/>
      <c r="FN132" s="108"/>
      <c r="FO132" s="108"/>
      <c r="FP132" s="108"/>
      <c r="FQ132" s="108"/>
      <c r="FR132" s="108"/>
      <c r="FS132" s="108"/>
      <c r="FT132" s="108"/>
      <c r="FU132" s="108"/>
      <c r="FV132" s="108"/>
      <c r="FW132" s="108"/>
      <c r="FX132" s="108"/>
      <c r="FY132" s="108"/>
      <c r="FZ132" s="108"/>
      <c r="GA132" s="108"/>
      <c r="GB132" s="108"/>
      <c r="GC132" s="108"/>
      <c r="GD132" s="108"/>
      <c r="GE132" s="108"/>
      <c r="GF132" s="108"/>
      <c r="GG132" s="108"/>
      <c r="GH132" s="108"/>
      <c r="GI132" s="108"/>
      <c r="GJ132" s="108"/>
      <c r="GK132" s="108"/>
      <c r="GL132" s="108"/>
      <c r="GM132" s="108"/>
      <c r="GN132" s="108"/>
      <c r="GO132" s="108"/>
      <c r="GP132" s="108"/>
      <c r="GQ132" s="108"/>
      <c r="GR132" s="108"/>
      <c r="GS132" s="108"/>
      <c r="GT132" s="108"/>
      <c r="GU132" s="108"/>
      <c r="GV132" s="108"/>
      <c r="GW132" s="108"/>
      <c r="GX132" s="108"/>
      <c r="GY132" s="108"/>
      <c r="GZ132" s="108"/>
      <c r="HA132" s="108"/>
      <c r="HB132" s="108"/>
      <c r="HC132" s="108"/>
      <c r="HD132" s="108"/>
      <c r="HE132" s="108"/>
      <c r="HF132" s="108"/>
      <c r="HG132" s="108"/>
      <c r="HH132" s="108"/>
      <c r="HI132" s="108"/>
      <c r="HJ132" s="108"/>
      <c r="HK132" s="108"/>
      <c r="HL132" s="108"/>
      <c r="HM132" s="108"/>
      <c r="HN132" s="108"/>
      <c r="HO132" s="108"/>
      <c r="HP132" s="108"/>
      <c r="HQ132" s="108"/>
      <c r="HR132" s="108"/>
      <c r="HS132" s="108"/>
      <c r="HT132" s="108"/>
      <c r="HU132" s="108"/>
      <c r="HV132" s="108"/>
      <c r="HW132" s="108"/>
      <c r="HX132" s="108"/>
      <c r="HY132" s="108"/>
      <c r="HZ132" s="108"/>
      <c r="IA132" s="108"/>
      <c r="IB132" s="108"/>
      <c r="IC132" s="108"/>
      <c r="ID132" s="108"/>
      <c r="IE132" s="108"/>
      <c r="IF132" s="108"/>
      <c r="IG132" s="108"/>
      <c r="IH132" s="108"/>
      <c r="II132" s="108"/>
      <c r="IJ132" s="108"/>
      <c r="IK132" s="108"/>
      <c r="IL132" s="108"/>
      <c r="IM132" s="108"/>
      <c r="IN132" s="108"/>
      <c r="IO132" s="108"/>
      <c r="IP132" s="108"/>
      <c r="IQ132" s="108"/>
      <c r="IR132" s="108"/>
      <c r="IS132" s="108"/>
      <c r="IT132" s="108"/>
      <c r="IU132" s="108"/>
      <c r="IV132" s="108"/>
      <c r="IW132" s="108"/>
      <c r="IX132" s="108"/>
      <c r="IY132" s="108"/>
      <c r="IZ132" s="108"/>
      <c r="JA132" s="108"/>
      <c r="JB132" s="108"/>
      <c r="JC132" s="108"/>
      <c r="JD132" s="108"/>
      <c r="JE132" s="108"/>
      <c r="JF132" s="108"/>
      <c r="JG132" s="108"/>
      <c r="JH132" s="108"/>
      <c r="JI132" s="108"/>
      <c r="JJ132" s="108"/>
      <c r="JK132" s="108"/>
      <c r="JL132" s="108"/>
      <c r="JM132" s="108"/>
      <c r="JN132" s="108"/>
      <c r="JO132" s="108"/>
      <c r="JP132" s="108"/>
      <c r="JQ132" s="108"/>
      <c r="JR132" s="108"/>
      <c r="JS132" s="108"/>
      <c r="JT132" s="108"/>
      <c r="JU132" s="108"/>
      <c r="JV132" s="108"/>
      <c r="JW132" s="108"/>
      <c r="JX132" s="108"/>
      <c r="JY132" s="108"/>
      <c r="JZ132" s="108"/>
      <c r="KA132" s="108"/>
      <c r="KB132" s="108"/>
      <c r="KC132" s="108"/>
      <c r="KD132" s="108"/>
      <c r="KE132" s="108"/>
      <c r="KF132" s="108"/>
      <c r="KG132" s="108"/>
      <c r="KH132" s="108"/>
      <c r="KI132" s="108"/>
      <c r="KJ132" s="108"/>
      <c r="KK132" s="108"/>
      <c r="KL132" s="108"/>
      <c r="KM132" s="108"/>
      <c r="KN132" s="108"/>
      <c r="KO132" s="108"/>
      <c r="KP132" s="108"/>
      <c r="KQ132" s="108"/>
      <c r="KR132" s="108"/>
      <c r="KS132" s="108"/>
      <c r="KT132" s="108"/>
      <c r="KU132" s="108"/>
      <c r="KV132" s="108"/>
      <c r="KW132" s="108"/>
      <c r="KX132" s="108"/>
      <c r="KY132" s="108"/>
      <c r="KZ132" s="108"/>
      <c r="LA132" s="108"/>
      <c r="LB132" s="108"/>
      <c r="LC132" s="108"/>
      <c r="LD132" s="108"/>
      <c r="LE132" s="108"/>
      <c r="LF132" s="108"/>
      <c r="LG132" s="108"/>
      <c r="LH132" s="108"/>
      <c r="LI132" s="108"/>
      <c r="LJ132" s="108"/>
      <c r="LK132" s="108"/>
      <c r="LL132" s="108"/>
      <c r="LM132" s="108"/>
      <c r="LN132" s="108"/>
      <c r="LO132" s="108"/>
      <c r="LP132" s="108"/>
      <c r="LQ132" s="108"/>
      <c r="LR132" s="108"/>
      <c r="LS132" s="108"/>
      <c r="LT132" s="108"/>
      <c r="LU132" s="108"/>
      <c r="LV132" s="108"/>
      <c r="LW132" s="108"/>
      <c r="LX132" s="108"/>
      <c r="LY132" s="108"/>
      <c r="LZ132" s="108"/>
      <c r="MA132" s="108"/>
      <c r="MB132" s="108"/>
      <c r="MC132" s="108"/>
      <c r="MD132" s="108"/>
      <c r="ME132" s="108"/>
      <c r="MF132" s="108"/>
      <c r="MG132" s="108"/>
      <c r="MH132" s="108"/>
      <c r="MI132" s="108"/>
      <c r="MJ132" s="108"/>
      <c r="MK132" s="108"/>
      <c r="ML132" s="108"/>
      <c r="MM132" s="108"/>
      <c r="MN132" s="108"/>
      <c r="MO132" s="108"/>
      <c r="MP132" s="108"/>
      <c r="MQ132" s="108"/>
      <c r="MR132" s="108"/>
      <c r="MS132" s="108"/>
      <c r="MT132" s="108"/>
      <c r="MU132" s="108"/>
      <c r="MV132" s="108"/>
      <c r="MW132" s="108"/>
      <c r="MX132" s="108"/>
      <c r="MY132" s="108"/>
      <c r="MZ132" s="108"/>
      <c r="NA132" s="108"/>
      <c r="NB132" s="108"/>
      <c r="NC132" s="108"/>
      <c r="ND132" s="108"/>
      <c r="NE132" s="108"/>
      <c r="NF132" s="108"/>
      <c r="NG132" s="108"/>
      <c r="NH132" s="108"/>
      <c r="NI132" s="108"/>
      <c r="NJ132" s="108"/>
      <c r="NK132" s="108"/>
      <c r="NL132" s="108"/>
      <c r="NM132" s="108"/>
      <c r="NN132" s="108"/>
      <c r="NO132" s="108"/>
      <c r="NP132" s="108"/>
      <c r="NQ132" s="108"/>
      <c r="NR132" s="108"/>
      <c r="NS132" s="108"/>
      <c r="NT132" s="108"/>
      <c r="NU132" s="108"/>
      <c r="NV132" s="108"/>
      <c r="NW132" s="108"/>
      <c r="NX132" s="108"/>
      <c r="NY132" s="108"/>
      <c r="NZ132" s="108"/>
      <c r="OA132" s="108"/>
      <c r="OB132" s="108"/>
      <c r="OC132" s="108"/>
      <c r="OD132" s="108"/>
      <c r="OE132" s="108"/>
      <c r="OF132" s="108"/>
      <c r="OG132" s="108"/>
      <c r="OH132" s="108"/>
      <c r="OI132" s="108"/>
      <c r="OJ132" s="108"/>
      <c r="OK132" s="108"/>
      <c r="OL132" s="108"/>
      <c r="OM132" s="108"/>
      <c r="ON132" s="108"/>
      <c r="OO132" s="108"/>
      <c r="OP132" s="108"/>
      <c r="OQ132" s="108"/>
      <c r="OR132" s="108"/>
      <c r="OS132" s="108"/>
      <c r="OT132" s="108"/>
      <c r="OU132" s="108"/>
      <c r="OV132" s="108"/>
      <c r="OW132" s="108"/>
      <c r="OX132" s="108"/>
      <c r="OY132" s="108"/>
      <c r="OZ132" s="108"/>
      <c r="PA132" s="108"/>
      <c r="PB132" s="108"/>
      <c r="PC132" s="108"/>
      <c r="PD132" s="108"/>
      <c r="PE132" s="108"/>
      <c r="PF132" s="108"/>
      <c r="PG132" s="108"/>
      <c r="PH132" s="108"/>
      <c r="PI132" s="108"/>
      <c r="PJ132" s="108"/>
      <c r="PK132" s="108"/>
      <c r="PL132" s="108"/>
      <c r="PM132" s="108"/>
      <c r="PN132" s="108"/>
      <c r="PO132" s="108"/>
      <c r="PP132" s="108"/>
      <c r="PQ132" s="108"/>
      <c r="PR132" s="337">
        <f t="shared" si="422"/>
        <v>0</v>
      </c>
      <c r="PS132" s="30">
        <f t="shared" si="423"/>
        <v>0</v>
      </c>
      <c r="PT132" s="34" t="s">
        <v>33</v>
      </c>
      <c r="PU132" s="748" t="str">
        <f t="shared" si="461"/>
        <v>******</v>
      </c>
      <c r="PV132" s="749"/>
      <c r="PW132" s="748" t="str">
        <f t="shared" si="462"/>
        <v>******</v>
      </c>
      <c r="PX132" s="749"/>
      <c r="PY132" s="108"/>
      <c r="PZ132" s="108"/>
      <c r="QA132" s="108"/>
      <c r="QB132" s="108"/>
      <c r="QC132" s="108"/>
      <c r="QD132" s="108"/>
      <c r="QE132" s="108"/>
      <c r="QF132" s="108"/>
      <c r="QG132" s="108"/>
      <c r="QH132" s="108"/>
      <c r="QI132" s="108"/>
      <c r="QJ132" s="108"/>
      <c r="QK132" s="108"/>
      <c r="QL132" s="108"/>
      <c r="QM132" s="108"/>
      <c r="QN132" s="108"/>
      <c r="QO132" s="108"/>
      <c r="QP132" s="108"/>
      <c r="QQ132" s="108"/>
      <c r="QR132" s="108"/>
      <c r="QS132" s="108"/>
      <c r="QT132" s="108"/>
      <c r="QU132" s="108"/>
      <c r="QV132" s="108"/>
      <c r="QW132" s="108"/>
      <c r="QX132" s="108"/>
      <c r="QY132" s="108"/>
      <c r="QZ132" s="108"/>
      <c r="RA132" s="108"/>
      <c r="RB132" s="108"/>
      <c r="RC132" s="108"/>
      <c r="RD132" s="337">
        <f t="shared" si="424"/>
        <v>20</v>
      </c>
      <c r="RE132" s="30" t="str">
        <f t="shared" si="471"/>
        <v>جمعه</v>
      </c>
      <c r="RF132" s="34" t="s">
        <v>33</v>
      </c>
      <c r="RG132" s="748" t="str">
        <f t="shared" si="463"/>
        <v>*******************</v>
      </c>
      <c r="RH132" s="749"/>
      <c r="RI132" s="748" t="str">
        <f t="shared" si="464"/>
        <v>*******************</v>
      </c>
      <c r="RJ132" s="749"/>
      <c r="RK132" s="29">
        <f t="shared" si="425"/>
        <v>20</v>
      </c>
      <c r="RL132" s="30" t="str">
        <f t="shared" si="472"/>
        <v>جمعه</v>
      </c>
      <c r="RM132" s="34" t="s">
        <v>33</v>
      </c>
      <c r="RN132" s="109"/>
      <c r="RO132" s="750" t="str">
        <f t="shared" si="465"/>
        <v>*****</v>
      </c>
      <c r="RP132" s="751"/>
      <c r="RQ132" s="109"/>
      <c r="RR132" s="109" t="str">
        <f t="shared" si="466"/>
        <v>*****</v>
      </c>
      <c r="RS132" s="750"/>
      <c r="RT132" s="751"/>
      <c r="RU132" s="29">
        <f t="shared" si="426"/>
        <v>20</v>
      </c>
      <c r="RV132" s="30" t="str">
        <f t="shared" si="473"/>
        <v>جمعه</v>
      </c>
      <c r="RW132" s="750" t="str">
        <f t="shared" si="467"/>
        <v>****</v>
      </c>
      <c r="RX132" s="751"/>
      <c r="RY132" s="750" t="str">
        <f t="shared" si="468"/>
        <v>***</v>
      </c>
      <c r="RZ132" s="751"/>
      <c r="SA132" s="29">
        <f t="shared" si="427"/>
        <v>20</v>
      </c>
      <c r="SB132" s="30" t="str">
        <f t="shared" si="474"/>
        <v>جمعه</v>
      </c>
      <c r="SC132" s="754" t="str">
        <f t="shared" si="469"/>
        <v>****</v>
      </c>
      <c r="SD132" s="755"/>
      <c r="SE132" s="29">
        <f t="shared" si="428"/>
        <v>20</v>
      </c>
      <c r="SF132" s="30" t="str">
        <f t="shared" si="475"/>
        <v>جمعه</v>
      </c>
      <c r="SG132" s="750" t="str">
        <f t="shared" si="476"/>
        <v>***</v>
      </c>
      <c r="SH132" s="751"/>
      <c r="SI132" s="752" t="str">
        <f t="shared" si="477"/>
        <v>***</v>
      </c>
      <c r="SJ132" s="75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</row>
    <row r="133" spans="1:638" s="2" customFormat="1" ht="69.75" customHeight="1" thickTop="1" thickBot="1">
      <c r="A133" s="550" t="s">
        <v>291</v>
      </c>
      <c r="B133" s="552" t="s">
        <v>231</v>
      </c>
      <c r="C133" s="474"/>
      <c r="D133" s="475"/>
      <c r="E133" s="313"/>
      <c r="F133" s="338" t="s">
        <v>293</v>
      </c>
      <c r="G133" s="339" t="s">
        <v>28</v>
      </c>
      <c r="H133" s="564" t="s">
        <v>294</v>
      </c>
      <c r="I133" s="565"/>
      <c r="J133" s="481"/>
      <c r="K133" s="558" t="s">
        <v>225</v>
      </c>
      <c r="L133" s="559"/>
      <c r="M133" s="306"/>
      <c r="N133" s="381" t="s">
        <v>191</v>
      </c>
      <c r="O133" s="306"/>
      <c r="P133" s="381" t="s">
        <v>192</v>
      </c>
      <c r="Q133" s="305" t="s">
        <v>209</v>
      </c>
      <c r="R133" s="427"/>
      <c r="S133" s="428"/>
      <c r="T133" s="428"/>
      <c r="U133" s="302"/>
      <c r="V133" s="381" t="s">
        <v>131</v>
      </c>
      <c r="W133" s="300"/>
      <c r="X133" s="301"/>
      <c r="Y133" s="382" t="s">
        <v>199</v>
      </c>
      <c r="Z133" s="299" t="s">
        <v>184</v>
      </c>
      <c r="AA133" s="383"/>
      <c r="AB133" s="384"/>
      <c r="AC133" s="343" t="s">
        <v>214</v>
      </c>
      <c r="AD133" s="612" t="str">
        <f>RI91</f>
        <v>******آجعفری-**********</v>
      </c>
      <c r="AE133" s="607"/>
      <c r="AF133" s="607"/>
      <c r="AG133" s="607"/>
      <c r="AH133" s="607"/>
      <c r="AI133" s="607"/>
      <c r="AJ133" s="607"/>
      <c r="AK133" s="607"/>
      <c r="AL133" s="613"/>
      <c r="AM133" s="344" t="s">
        <v>211</v>
      </c>
      <c r="AN133" s="607" t="str">
        <f>RI127</f>
        <v>*******************</v>
      </c>
      <c r="AO133" s="607"/>
      <c r="AP133" s="607"/>
      <c r="AQ133" s="607"/>
      <c r="AR133" s="608"/>
      <c r="AS133" s="617"/>
      <c r="AT133" s="618"/>
      <c r="AU133" s="618"/>
      <c r="AV133" s="618"/>
      <c r="AW133" s="618"/>
      <c r="AX133" s="619"/>
      <c r="AY133" s="1"/>
      <c r="AZ133" s="1"/>
      <c r="BA133" s="1"/>
      <c r="BB133" s="7"/>
      <c r="BC133" s="7"/>
      <c r="BD133" s="7"/>
      <c r="BE133" s="29">
        <f t="shared" si="413"/>
        <v>21</v>
      </c>
      <c r="BF133" s="159" t="s">
        <v>285</v>
      </c>
      <c r="BG133" s="163" t="s">
        <v>32</v>
      </c>
      <c r="BH133" s="164" t="s">
        <v>32</v>
      </c>
      <c r="BI133" s="163" t="s">
        <v>32</v>
      </c>
      <c r="BJ133" s="164" t="s">
        <v>32</v>
      </c>
      <c r="BK133" s="163" t="s">
        <v>32</v>
      </c>
      <c r="BL133" s="164" t="s">
        <v>32</v>
      </c>
      <c r="BM133" s="163" t="s">
        <v>32</v>
      </c>
      <c r="BN133" s="164" t="s">
        <v>32</v>
      </c>
      <c r="BO133" s="163" t="s">
        <v>32</v>
      </c>
      <c r="BP133" s="164" t="s">
        <v>32</v>
      </c>
      <c r="BQ133" s="163" t="s">
        <v>32</v>
      </c>
      <c r="BR133" s="164" t="s">
        <v>32</v>
      </c>
      <c r="BS133" s="163" t="s">
        <v>32</v>
      </c>
      <c r="BT133" s="164" t="s">
        <v>32</v>
      </c>
      <c r="BU133" s="163" t="s">
        <v>32</v>
      </c>
      <c r="BV133" s="164" t="s">
        <v>32</v>
      </c>
      <c r="BW133" s="163" t="s">
        <v>32</v>
      </c>
      <c r="BX133" s="164" t="s">
        <v>32</v>
      </c>
      <c r="BY133" s="163" t="s">
        <v>32</v>
      </c>
      <c r="BZ133" s="164" t="s">
        <v>32</v>
      </c>
      <c r="CA133" s="163" t="s">
        <v>32</v>
      </c>
      <c r="CB133" s="164" t="s">
        <v>32</v>
      </c>
      <c r="CC133" s="163" t="s">
        <v>32</v>
      </c>
      <c r="CD133" s="164" t="s">
        <v>32</v>
      </c>
      <c r="CE133" s="163" t="s">
        <v>32</v>
      </c>
      <c r="CF133" s="164" t="s">
        <v>32</v>
      </c>
      <c r="CG133" s="163" t="s">
        <v>32</v>
      </c>
      <c r="CH133" s="164" t="s">
        <v>32</v>
      </c>
      <c r="CI133" s="163" t="s">
        <v>32</v>
      </c>
      <c r="CJ133" s="164" t="s">
        <v>32</v>
      </c>
      <c r="CK133" s="163" t="s">
        <v>32</v>
      </c>
      <c r="CL133" s="164" t="s">
        <v>32</v>
      </c>
      <c r="CM133" s="163" t="s">
        <v>32</v>
      </c>
      <c r="CN133" s="164" t="s">
        <v>32</v>
      </c>
      <c r="CO133" s="163" t="s">
        <v>32</v>
      </c>
      <c r="CP133" s="164" t="s">
        <v>32</v>
      </c>
      <c r="CQ133" s="163" t="s">
        <v>32</v>
      </c>
      <c r="CR133" s="164" t="s">
        <v>32</v>
      </c>
      <c r="CS133" s="29">
        <f t="shared" si="414"/>
        <v>21</v>
      </c>
      <c r="CT133" s="159" t="s">
        <v>285</v>
      </c>
      <c r="CU133" s="85" t="str">
        <f t="shared" si="415"/>
        <v>*</v>
      </c>
      <c r="CV133" s="86" t="str">
        <f t="shared" si="416"/>
        <v>*</v>
      </c>
      <c r="CW133" s="85" t="str">
        <f t="shared" si="429"/>
        <v>*</v>
      </c>
      <c r="CX133" s="86" t="str">
        <f t="shared" si="430"/>
        <v>*</v>
      </c>
      <c r="CY133" s="85" t="str">
        <f t="shared" si="417"/>
        <v>*</v>
      </c>
      <c r="CZ133" s="86" t="str">
        <f t="shared" si="418"/>
        <v>*</v>
      </c>
      <c r="DA133" s="85" t="str">
        <f t="shared" si="431"/>
        <v>*</v>
      </c>
      <c r="DB133" s="86" t="str">
        <f t="shared" si="432"/>
        <v>*</v>
      </c>
      <c r="DC133" s="85" t="str">
        <f t="shared" si="433"/>
        <v>*</v>
      </c>
      <c r="DD133" s="86" t="str">
        <f t="shared" si="434"/>
        <v>*</v>
      </c>
      <c r="DE133" s="85" t="str">
        <f t="shared" si="435"/>
        <v>*</v>
      </c>
      <c r="DF133" s="86" t="str">
        <f t="shared" si="436"/>
        <v>*</v>
      </c>
      <c r="DG133" s="85" t="str">
        <f t="shared" si="437"/>
        <v>*</v>
      </c>
      <c r="DH133" s="86" t="str">
        <f t="shared" si="438"/>
        <v>*</v>
      </c>
      <c r="DI133" s="85" t="str">
        <f t="shared" si="439"/>
        <v>*</v>
      </c>
      <c r="DJ133" s="86" t="str">
        <f t="shared" si="440"/>
        <v>*</v>
      </c>
      <c r="DK133" s="217" t="str">
        <f t="shared" si="441"/>
        <v>*</v>
      </c>
      <c r="DL133" s="218" t="str">
        <f t="shared" si="442"/>
        <v>*</v>
      </c>
      <c r="DM133" s="217" t="str">
        <f t="shared" si="443"/>
        <v>*</v>
      </c>
      <c r="DN133" s="218" t="str">
        <f t="shared" si="444"/>
        <v>*</v>
      </c>
      <c r="DO133" s="217" t="str">
        <f t="shared" si="445"/>
        <v>*</v>
      </c>
      <c r="DP133" s="218" t="str">
        <f t="shared" si="446"/>
        <v>*</v>
      </c>
      <c r="DQ133" s="217" t="str">
        <f t="shared" si="447"/>
        <v>*</v>
      </c>
      <c r="DR133" s="218" t="str">
        <f t="shared" si="448"/>
        <v>*</v>
      </c>
      <c r="DS133" s="217" t="str">
        <f t="shared" si="449"/>
        <v>*</v>
      </c>
      <c r="DT133" s="218" t="str">
        <f t="shared" si="450"/>
        <v>*</v>
      </c>
      <c r="DU133" s="217" t="str">
        <f t="shared" si="451"/>
        <v>*</v>
      </c>
      <c r="DV133" s="218" t="str">
        <f t="shared" si="452"/>
        <v>*</v>
      </c>
      <c r="DW133" s="217" t="str">
        <f t="shared" si="453"/>
        <v>*</v>
      </c>
      <c r="DX133" s="218" t="str">
        <f t="shared" si="454"/>
        <v>*</v>
      </c>
      <c r="DY133" s="217" t="str">
        <f t="shared" si="455"/>
        <v>*</v>
      </c>
      <c r="DZ133" s="218" t="str">
        <f t="shared" si="456"/>
        <v>*</v>
      </c>
      <c r="EA133" s="213" t="str">
        <f t="shared" si="457"/>
        <v>*</v>
      </c>
      <c r="EB133" s="214" t="str">
        <f t="shared" si="458"/>
        <v>*</v>
      </c>
      <c r="EC133" s="213" t="str">
        <f t="shared" si="419"/>
        <v>*</v>
      </c>
      <c r="ED133" s="214" t="str">
        <f t="shared" si="420"/>
        <v>*</v>
      </c>
      <c r="EE133" s="213" t="str">
        <f t="shared" si="459"/>
        <v>*</v>
      </c>
      <c r="EF133" s="214" t="str">
        <f t="shared" si="460"/>
        <v>*</v>
      </c>
      <c r="EG133" s="219">
        <f t="shared" si="421"/>
        <v>21</v>
      </c>
      <c r="EH133" s="220" t="str">
        <f t="shared" si="470"/>
        <v>شنبه</v>
      </c>
      <c r="EI133" s="108"/>
      <c r="EJ133" s="108"/>
      <c r="EK133" s="108"/>
      <c r="EL133" s="108"/>
      <c r="EM133" s="108"/>
      <c r="EN133" s="108"/>
      <c r="EO133" s="108"/>
      <c r="EP133" s="108"/>
      <c r="EQ133" s="108"/>
      <c r="ER133" s="108"/>
      <c r="ES133" s="108"/>
      <c r="ET133" s="108"/>
      <c r="EU133" s="108"/>
      <c r="EV133" s="108"/>
      <c r="EW133" s="108"/>
      <c r="EX133" s="108"/>
      <c r="EY133" s="108"/>
      <c r="EZ133" s="108"/>
      <c r="FA133" s="108"/>
      <c r="FB133" s="108"/>
      <c r="FC133" s="108"/>
      <c r="FD133" s="108"/>
      <c r="FE133" s="108"/>
      <c r="FF133" s="108"/>
      <c r="FG133" s="108"/>
      <c r="FH133" s="108"/>
      <c r="FI133" s="108"/>
      <c r="FJ133" s="108"/>
      <c r="FK133" s="108"/>
      <c r="FL133" s="108"/>
      <c r="FM133" s="108"/>
      <c r="FN133" s="108"/>
      <c r="FO133" s="108"/>
      <c r="FP133" s="108"/>
      <c r="FQ133" s="108"/>
      <c r="FR133" s="108"/>
      <c r="FS133" s="108"/>
      <c r="FT133" s="108"/>
      <c r="FU133" s="108"/>
      <c r="FV133" s="108"/>
      <c r="FW133" s="108"/>
      <c r="FX133" s="108"/>
      <c r="FY133" s="108"/>
      <c r="FZ133" s="108"/>
      <c r="GA133" s="108"/>
      <c r="GB133" s="108"/>
      <c r="GC133" s="108"/>
      <c r="GD133" s="108"/>
      <c r="GE133" s="108"/>
      <c r="GF133" s="108"/>
      <c r="GG133" s="108"/>
      <c r="GH133" s="108"/>
      <c r="GI133" s="108"/>
      <c r="GJ133" s="108"/>
      <c r="GK133" s="108"/>
      <c r="GL133" s="108"/>
      <c r="GM133" s="108"/>
      <c r="GN133" s="108"/>
      <c r="GO133" s="108"/>
      <c r="GP133" s="108"/>
      <c r="GQ133" s="108"/>
      <c r="GR133" s="108"/>
      <c r="GS133" s="108"/>
      <c r="GT133" s="108"/>
      <c r="GU133" s="108"/>
      <c r="GV133" s="108"/>
      <c r="GW133" s="108"/>
      <c r="GX133" s="108"/>
      <c r="GY133" s="108"/>
      <c r="GZ133" s="108"/>
      <c r="HA133" s="108"/>
      <c r="HB133" s="108"/>
      <c r="HC133" s="108"/>
      <c r="HD133" s="108"/>
      <c r="HE133" s="108"/>
      <c r="HF133" s="108"/>
      <c r="HG133" s="108"/>
      <c r="HH133" s="108"/>
      <c r="HI133" s="108"/>
      <c r="HJ133" s="108"/>
      <c r="HK133" s="108"/>
      <c r="HL133" s="108"/>
      <c r="HM133" s="108"/>
      <c r="HN133" s="108"/>
      <c r="HO133" s="108"/>
      <c r="HP133" s="108"/>
      <c r="HQ133" s="108"/>
      <c r="HR133" s="108"/>
      <c r="HS133" s="108"/>
      <c r="HT133" s="108"/>
      <c r="HU133" s="108"/>
      <c r="HV133" s="108"/>
      <c r="HW133" s="108"/>
      <c r="HX133" s="108"/>
      <c r="HY133" s="108"/>
      <c r="HZ133" s="108"/>
      <c r="IA133" s="108"/>
      <c r="IB133" s="108"/>
      <c r="IC133" s="108"/>
      <c r="ID133" s="108"/>
      <c r="IE133" s="108"/>
      <c r="IF133" s="108"/>
      <c r="IG133" s="108"/>
      <c r="IH133" s="108"/>
      <c r="II133" s="108"/>
      <c r="IJ133" s="108"/>
      <c r="IK133" s="108"/>
      <c r="IL133" s="108"/>
      <c r="IM133" s="108"/>
      <c r="IN133" s="108"/>
      <c r="IO133" s="108"/>
      <c r="IP133" s="108"/>
      <c r="IQ133" s="108"/>
      <c r="IR133" s="108"/>
      <c r="IS133" s="108"/>
      <c r="IT133" s="108"/>
      <c r="IU133" s="108"/>
      <c r="IV133" s="108"/>
      <c r="IW133" s="108"/>
      <c r="IX133" s="108"/>
      <c r="IY133" s="108"/>
      <c r="IZ133" s="108"/>
      <c r="JA133" s="108"/>
      <c r="JB133" s="108"/>
      <c r="JC133" s="108"/>
      <c r="JD133" s="108"/>
      <c r="JE133" s="108"/>
      <c r="JF133" s="108"/>
      <c r="JG133" s="108"/>
      <c r="JH133" s="108"/>
      <c r="JI133" s="108"/>
      <c r="JJ133" s="108"/>
      <c r="JK133" s="108"/>
      <c r="JL133" s="108"/>
      <c r="JM133" s="108"/>
      <c r="JN133" s="108"/>
      <c r="JO133" s="108"/>
      <c r="JP133" s="108"/>
      <c r="JQ133" s="108"/>
      <c r="JR133" s="108"/>
      <c r="JS133" s="108"/>
      <c r="JT133" s="108"/>
      <c r="JU133" s="108"/>
      <c r="JV133" s="108"/>
      <c r="JW133" s="108"/>
      <c r="JX133" s="108"/>
      <c r="JY133" s="108"/>
      <c r="JZ133" s="108"/>
      <c r="KA133" s="108"/>
      <c r="KB133" s="108"/>
      <c r="KC133" s="108"/>
      <c r="KD133" s="108"/>
      <c r="KE133" s="108"/>
      <c r="KF133" s="108"/>
      <c r="KG133" s="108"/>
      <c r="KH133" s="108"/>
      <c r="KI133" s="108"/>
      <c r="KJ133" s="108"/>
      <c r="KK133" s="108"/>
      <c r="KL133" s="108"/>
      <c r="KM133" s="108"/>
      <c r="KN133" s="108"/>
      <c r="KO133" s="108"/>
      <c r="KP133" s="108"/>
      <c r="KQ133" s="108"/>
      <c r="KR133" s="108"/>
      <c r="KS133" s="108"/>
      <c r="KT133" s="108"/>
      <c r="KU133" s="108"/>
      <c r="KV133" s="108"/>
      <c r="KW133" s="108"/>
      <c r="KX133" s="108"/>
      <c r="KY133" s="108"/>
      <c r="KZ133" s="108"/>
      <c r="LA133" s="108"/>
      <c r="LB133" s="108"/>
      <c r="LC133" s="108"/>
      <c r="LD133" s="108"/>
      <c r="LE133" s="108"/>
      <c r="LF133" s="108"/>
      <c r="LG133" s="108"/>
      <c r="LH133" s="108"/>
      <c r="LI133" s="108"/>
      <c r="LJ133" s="108"/>
      <c r="LK133" s="108"/>
      <c r="LL133" s="108"/>
      <c r="LM133" s="108"/>
      <c r="LN133" s="108"/>
      <c r="LO133" s="108"/>
      <c r="LP133" s="108"/>
      <c r="LQ133" s="108"/>
      <c r="LR133" s="108"/>
      <c r="LS133" s="108"/>
      <c r="LT133" s="108"/>
      <c r="LU133" s="108"/>
      <c r="LV133" s="108"/>
      <c r="LW133" s="108"/>
      <c r="LX133" s="108"/>
      <c r="LY133" s="108"/>
      <c r="LZ133" s="108"/>
      <c r="MA133" s="108"/>
      <c r="MB133" s="108"/>
      <c r="MC133" s="108"/>
      <c r="MD133" s="108"/>
      <c r="ME133" s="108"/>
      <c r="MF133" s="108"/>
      <c r="MG133" s="108"/>
      <c r="MH133" s="108"/>
      <c r="MI133" s="108"/>
      <c r="MJ133" s="108"/>
      <c r="MK133" s="108"/>
      <c r="ML133" s="108"/>
      <c r="MM133" s="108"/>
      <c r="MN133" s="108"/>
      <c r="MO133" s="108"/>
      <c r="MP133" s="108"/>
      <c r="MQ133" s="108"/>
      <c r="MR133" s="108"/>
      <c r="MS133" s="108"/>
      <c r="MT133" s="108"/>
      <c r="MU133" s="108"/>
      <c r="MV133" s="108"/>
      <c r="MW133" s="108"/>
      <c r="MX133" s="108"/>
      <c r="MY133" s="108"/>
      <c r="MZ133" s="108"/>
      <c r="NA133" s="108"/>
      <c r="NB133" s="108"/>
      <c r="NC133" s="108"/>
      <c r="ND133" s="108"/>
      <c r="NE133" s="108"/>
      <c r="NF133" s="108"/>
      <c r="NG133" s="108"/>
      <c r="NH133" s="108"/>
      <c r="NI133" s="108"/>
      <c r="NJ133" s="108"/>
      <c r="NK133" s="108"/>
      <c r="NL133" s="108"/>
      <c r="NM133" s="108"/>
      <c r="NN133" s="108"/>
      <c r="NO133" s="108"/>
      <c r="NP133" s="108"/>
      <c r="NQ133" s="108"/>
      <c r="NR133" s="108"/>
      <c r="NS133" s="108"/>
      <c r="NT133" s="108"/>
      <c r="NU133" s="108"/>
      <c r="NV133" s="108"/>
      <c r="NW133" s="108"/>
      <c r="NX133" s="108"/>
      <c r="NY133" s="108"/>
      <c r="NZ133" s="108"/>
      <c r="OA133" s="108"/>
      <c r="OB133" s="108"/>
      <c r="OC133" s="108"/>
      <c r="OD133" s="108"/>
      <c r="OE133" s="108"/>
      <c r="OF133" s="108"/>
      <c r="OG133" s="108"/>
      <c r="OH133" s="108"/>
      <c r="OI133" s="108"/>
      <c r="OJ133" s="108"/>
      <c r="OK133" s="108"/>
      <c r="OL133" s="108"/>
      <c r="OM133" s="108"/>
      <c r="ON133" s="108"/>
      <c r="OO133" s="108"/>
      <c r="OP133" s="108"/>
      <c r="OQ133" s="108"/>
      <c r="OR133" s="108"/>
      <c r="OS133" s="108"/>
      <c r="OT133" s="108"/>
      <c r="OU133" s="108"/>
      <c r="OV133" s="108"/>
      <c r="OW133" s="108"/>
      <c r="OX133" s="108"/>
      <c r="OY133" s="108"/>
      <c r="OZ133" s="108"/>
      <c r="PA133" s="108"/>
      <c r="PB133" s="108"/>
      <c r="PC133" s="108"/>
      <c r="PD133" s="108"/>
      <c r="PE133" s="108"/>
      <c r="PF133" s="108"/>
      <c r="PG133" s="108"/>
      <c r="PH133" s="108"/>
      <c r="PI133" s="108"/>
      <c r="PJ133" s="108"/>
      <c r="PK133" s="108"/>
      <c r="PL133" s="108"/>
      <c r="PM133" s="108"/>
      <c r="PN133" s="108"/>
      <c r="PO133" s="108"/>
      <c r="PP133" s="108"/>
      <c r="PQ133" s="108"/>
      <c r="PR133" s="337" t="str">
        <f t="shared" si="422"/>
        <v>تصویری دور</v>
      </c>
      <c r="PS133" s="30" t="str">
        <f t="shared" si="423"/>
        <v>جعفری</v>
      </c>
      <c r="PT133" s="34" t="s">
        <v>33</v>
      </c>
      <c r="PU133" s="748" t="str">
        <f t="shared" si="461"/>
        <v>******</v>
      </c>
      <c r="PV133" s="749"/>
      <c r="PW133" s="748" t="str">
        <f t="shared" si="462"/>
        <v>******</v>
      </c>
      <c r="PX133" s="749"/>
      <c r="PY133" s="108"/>
      <c r="PZ133" s="108"/>
      <c r="QA133" s="108"/>
      <c r="QB133" s="108"/>
      <c r="QC133" s="108"/>
      <c r="QD133" s="108"/>
      <c r="QE133" s="108"/>
      <c r="QF133" s="108"/>
      <c r="QG133" s="108"/>
      <c r="QH133" s="108"/>
      <c r="QI133" s="108"/>
      <c r="QJ133" s="108"/>
      <c r="QK133" s="108"/>
      <c r="QL133" s="108"/>
      <c r="QM133" s="108"/>
      <c r="QN133" s="108"/>
      <c r="QO133" s="108"/>
      <c r="QP133" s="108"/>
      <c r="QQ133" s="108"/>
      <c r="QR133" s="108"/>
      <c r="QS133" s="108"/>
      <c r="QT133" s="108"/>
      <c r="QU133" s="108"/>
      <c r="QV133" s="108"/>
      <c r="QW133" s="108"/>
      <c r="QX133" s="108"/>
      <c r="QY133" s="108"/>
      <c r="QZ133" s="108"/>
      <c r="RA133" s="108"/>
      <c r="RB133" s="108"/>
      <c r="RC133" s="108"/>
      <c r="RD133" s="337">
        <f t="shared" si="424"/>
        <v>21</v>
      </c>
      <c r="RE133" s="30" t="str">
        <f t="shared" si="471"/>
        <v>شنبه</v>
      </c>
      <c r="RF133" s="34" t="s">
        <v>33</v>
      </c>
      <c r="RG133" s="748" t="str">
        <f t="shared" si="463"/>
        <v>*******************</v>
      </c>
      <c r="RH133" s="749"/>
      <c r="RI133" s="748" t="str">
        <f t="shared" si="464"/>
        <v>*******************</v>
      </c>
      <c r="RJ133" s="749"/>
      <c r="RK133" s="29">
        <f t="shared" si="425"/>
        <v>21</v>
      </c>
      <c r="RL133" s="30" t="str">
        <f t="shared" si="472"/>
        <v>شنبه</v>
      </c>
      <c r="RM133" s="34" t="s">
        <v>33</v>
      </c>
      <c r="RN133" s="109"/>
      <c r="RO133" s="750" t="str">
        <f t="shared" si="465"/>
        <v>*****</v>
      </c>
      <c r="RP133" s="751"/>
      <c r="RQ133" s="109"/>
      <c r="RR133" s="109" t="str">
        <f t="shared" si="466"/>
        <v>*****</v>
      </c>
      <c r="RS133" s="750"/>
      <c r="RT133" s="751"/>
      <c r="RU133" s="29">
        <f t="shared" si="426"/>
        <v>21</v>
      </c>
      <c r="RV133" s="30" t="str">
        <f t="shared" si="473"/>
        <v>شنبه</v>
      </c>
      <c r="RW133" s="750" t="str">
        <f t="shared" si="467"/>
        <v>****</v>
      </c>
      <c r="RX133" s="751"/>
      <c r="RY133" s="750" t="str">
        <f t="shared" si="468"/>
        <v>***</v>
      </c>
      <c r="RZ133" s="751"/>
      <c r="SA133" s="29">
        <f t="shared" si="427"/>
        <v>21</v>
      </c>
      <c r="SB133" s="30" t="str">
        <f t="shared" si="474"/>
        <v>شنبه</v>
      </c>
      <c r="SC133" s="754" t="str">
        <f t="shared" si="469"/>
        <v>****</v>
      </c>
      <c r="SD133" s="755"/>
      <c r="SE133" s="29">
        <f t="shared" si="428"/>
        <v>21</v>
      </c>
      <c r="SF133" s="30" t="str">
        <f t="shared" si="475"/>
        <v>شنبه</v>
      </c>
      <c r="SG133" s="750" t="str">
        <f t="shared" si="476"/>
        <v>***</v>
      </c>
      <c r="SH133" s="751"/>
      <c r="SI133" s="752" t="str">
        <f t="shared" si="477"/>
        <v>***</v>
      </c>
      <c r="SJ133" s="75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</row>
    <row r="134" spans="1:638" s="2" customFormat="1" ht="69.75" customHeight="1" thickTop="1" thickBot="1">
      <c r="A134" s="385" t="s">
        <v>205</v>
      </c>
      <c r="B134" s="386" t="s">
        <v>153</v>
      </c>
      <c r="C134" s="387"/>
      <c r="D134" s="388"/>
      <c r="E134" s="318" t="s">
        <v>119</v>
      </c>
      <c r="F134" s="331" t="s">
        <v>156</v>
      </c>
      <c r="G134" s="572" t="s">
        <v>194</v>
      </c>
      <c r="H134" s="573"/>
      <c r="I134" s="573"/>
      <c r="J134" s="574"/>
      <c r="K134" s="583" t="s">
        <v>186</v>
      </c>
      <c r="L134" s="583"/>
      <c r="M134" s="583"/>
      <c r="N134" s="595" t="s">
        <v>195</v>
      </c>
      <c r="O134" s="595"/>
      <c r="P134" s="595"/>
      <c r="Q134" s="595" t="s">
        <v>196</v>
      </c>
      <c r="R134" s="595"/>
      <c r="S134" s="596"/>
      <c r="T134" s="592" t="s">
        <v>203</v>
      </c>
      <c r="U134" s="593"/>
      <c r="V134" s="593"/>
      <c r="W134" s="594"/>
      <c r="X134" s="589" t="s">
        <v>200</v>
      </c>
      <c r="Y134" s="590"/>
      <c r="Z134" s="590"/>
      <c r="AA134" s="590"/>
      <c r="AB134" s="591"/>
      <c r="AC134" s="603" t="str">
        <f>RO55</f>
        <v>*************************************</v>
      </c>
      <c r="AD134" s="603"/>
      <c r="AE134" s="603"/>
      <c r="AF134" s="603"/>
      <c r="AG134" s="603"/>
      <c r="AH134" s="603"/>
      <c r="AI134" s="604"/>
      <c r="AJ134" s="605"/>
      <c r="AK134" s="605"/>
      <c r="AL134" s="605"/>
      <c r="AM134" s="605"/>
      <c r="AN134" s="605"/>
      <c r="AO134" s="605"/>
      <c r="AP134" s="605"/>
      <c r="AQ134" s="605"/>
      <c r="AR134" s="606"/>
      <c r="AS134" s="617"/>
      <c r="AT134" s="618"/>
      <c r="AU134" s="618"/>
      <c r="AV134" s="618"/>
      <c r="AW134" s="618"/>
      <c r="AX134" s="619"/>
      <c r="AY134" s="1"/>
      <c r="AZ134" s="1"/>
      <c r="BA134" s="1"/>
      <c r="BB134" s="7"/>
      <c r="BC134" s="7"/>
      <c r="BD134" s="7"/>
      <c r="BE134" s="29">
        <f t="shared" si="413"/>
        <v>22</v>
      </c>
      <c r="BF134" s="159" t="s">
        <v>40</v>
      </c>
      <c r="BG134" s="163" t="s">
        <v>32</v>
      </c>
      <c r="BH134" s="164" t="s">
        <v>32</v>
      </c>
      <c r="BI134" s="163" t="s">
        <v>32</v>
      </c>
      <c r="BJ134" s="164" t="s">
        <v>32</v>
      </c>
      <c r="BK134" s="163" t="s">
        <v>32</v>
      </c>
      <c r="BL134" s="164" t="s">
        <v>32</v>
      </c>
      <c r="BM134" s="163" t="s">
        <v>32</v>
      </c>
      <c r="BN134" s="164" t="s">
        <v>32</v>
      </c>
      <c r="BO134" s="163" t="s">
        <v>32</v>
      </c>
      <c r="BP134" s="164" t="s">
        <v>32</v>
      </c>
      <c r="BQ134" s="163" t="s">
        <v>32</v>
      </c>
      <c r="BR134" s="164" t="s">
        <v>32</v>
      </c>
      <c r="BS134" s="163" t="s">
        <v>32</v>
      </c>
      <c r="BT134" s="164" t="s">
        <v>32</v>
      </c>
      <c r="BU134" s="163" t="s">
        <v>32</v>
      </c>
      <c r="BV134" s="164" t="s">
        <v>32</v>
      </c>
      <c r="BW134" s="163" t="s">
        <v>32</v>
      </c>
      <c r="BX134" s="164" t="s">
        <v>32</v>
      </c>
      <c r="BY134" s="163" t="s">
        <v>32</v>
      </c>
      <c r="BZ134" s="164" t="s">
        <v>32</v>
      </c>
      <c r="CA134" s="163" t="s">
        <v>32</v>
      </c>
      <c r="CB134" s="164" t="s">
        <v>32</v>
      </c>
      <c r="CC134" s="163" t="s">
        <v>32</v>
      </c>
      <c r="CD134" s="164" t="s">
        <v>32</v>
      </c>
      <c r="CE134" s="163" t="s">
        <v>32</v>
      </c>
      <c r="CF134" s="164" t="s">
        <v>32</v>
      </c>
      <c r="CG134" s="163" t="s">
        <v>32</v>
      </c>
      <c r="CH134" s="164" t="s">
        <v>32</v>
      </c>
      <c r="CI134" s="163" t="s">
        <v>32</v>
      </c>
      <c r="CJ134" s="164" t="s">
        <v>32</v>
      </c>
      <c r="CK134" s="163" t="s">
        <v>32</v>
      </c>
      <c r="CL134" s="164" t="s">
        <v>32</v>
      </c>
      <c r="CM134" s="163" t="s">
        <v>32</v>
      </c>
      <c r="CN134" s="164" t="s">
        <v>32</v>
      </c>
      <c r="CO134" s="163" t="s">
        <v>32</v>
      </c>
      <c r="CP134" s="164" t="s">
        <v>32</v>
      </c>
      <c r="CQ134" s="163" t="s">
        <v>32</v>
      </c>
      <c r="CR134" s="164" t="s">
        <v>32</v>
      </c>
      <c r="CS134" s="29">
        <f t="shared" si="414"/>
        <v>22</v>
      </c>
      <c r="CT134" s="159" t="s">
        <v>40</v>
      </c>
      <c r="CU134" s="85" t="str">
        <f t="shared" si="415"/>
        <v>*</v>
      </c>
      <c r="CV134" s="86" t="str">
        <f t="shared" si="416"/>
        <v>*</v>
      </c>
      <c r="CW134" s="85" t="str">
        <f t="shared" si="429"/>
        <v>*</v>
      </c>
      <c r="CX134" s="86" t="str">
        <f t="shared" si="430"/>
        <v>*</v>
      </c>
      <c r="CY134" s="85" t="str">
        <f t="shared" si="417"/>
        <v>*</v>
      </c>
      <c r="CZ134" s="86" t="str">
        <f t="shared" si="418"/>
        <v>*</v>
      </c>
      <c r="DA134" s="85" t="str">
        <f t="shared" si="431"/>
        <v>*</v>
      </c>
      <c r="DB134" s="86" t="str">
        <f t="shared" si="432"/>
        <v>*</v>
      </c>
      <c r="DC134" s="85" t="str">
        <f t="shared" si="433"/>
        <v>*</v>
      </c>
      <c r="DD134" s="86" t="str">
        <f t="shared" si="434"/>
        <v>*</v>
      </c>
      <c r="DE134" s="85" t="str">
        <f t="shared" si="435"/>
        <v>*</v>
      </c>
      <c r="DF134" s="86" t="str">
        <f t="shared" si="436"/>
        <v>*</v>
      </c>
      <c r="DG134" s="85" t="str">
        <f t="shared" si="437"/>
        <v>*</v>
      </c>
      <c r="DH134" s="86" t="str">
        <f t="shared" si="438"/>
        <v>*</v>
      </c>
      <c r="DI134" s="85" t="str">
        <f t="shared" si="439"/>
        <v>*</v>
      </c>
      <c r="DJ134" s="86" t="str">
        <f t="shared" si="440"/>
        <v>*</v>
      </c>
      <c r="DK134" s="217" t="str">
        <f t="shared" si="441"/>
        <v>*</v>
      </c>
      <c r="DL134" s="218" t="str">
        <f t="shared" si="442"/>
        <v>*</v>
      </c>
      <c r="DM134" s="217" t="str">
        <f t="shared" si="443"/>
        <v>*</v>
      </c>
      <c r="DN134" s="218" t="str">
        <f t="shared" si="444"/>
        <v>*</v>
      </c>
      <c r="DO134" s="217" t="str">
        <f t="shared" si="445"/>
        <v>*</v>
      </c>
      <c r="DP134" s="218" t="str">
        <f t="shared" si="446"/>
        <v>*</v>
      </c>
      <c r="DQ134" s="217" t="str">
        <f t="shared" si="447"/>
        <v>*</v>
      </c>
      <c r="DR134" s="218" t="str">
        <f t="shared" si="448"/>
        <v>*</v>
      </c>
      <c r="DS134" s="217" t="str">
        <f t="shared" si="449"/>
        <v>*</v>
      </c>
      <c r="DT134" s="218" t="str">
        <f t="shared" si="450"/>
        <v>*</v>
      </c>
      <c r="DU134" s="217" t="str">
        <f t="shared" si="451"/>
        <v>*</v>
      </c>
      <c r="DV134" s="218" t="str">
        <f t="shared" si="452"/>
        <v>*</v>
      </c>
      <c r="DW134" s="217" t="str">
        <f t="shared" si="453"/>
        <v>*</v>
      </c>
      <c r="DX134" s="218" t="str">
        <f t="shared" si="454"/>
        <v>*</v>
      </c>
      <c r="DY134" s="217" t="str">
        <f t="shared" si="455"/>
        <v>*</v>
      </c>
      <c r="DZ134" s="218" t="str">
        <f t="shared" si="456"/>
        <v>*</v>
      </c>
      <c r="EA134" s="213" t="str">
        <f t="shared" si="457"/>
        <v>*</v>
      </c>
      <c r="EB134" s="214" t="str">
        <f t="shared" si="458"/>
        <v>*</v>
      </c>
      <c r="EC134" s="213" t="str">
        <f t="shared" si="419"/>
        <v>*</v>
      </c>
      <c r="ED134" s="214" t="str">
        <f t="shared" si="420"/>
        <v>*</v>
      </c>
      <c r="EE134" s="213" t="str">
        <f t="shared" si="459"/>
        <v>*</v>
      </c>
      <c r="EF134" s="214" t="str">
        <f t="shared" si="460"/>
        <v>*</v>
      </c>
      <c r="EG134" s="219">
        <f t="shared" si="421"/>
        <v>22</v>
      </c>
      <c r="EH134" s="220" t="str">
        <f t="shared" si="470"/>
        <v>یکشنبه</v>
      </c>
      <c r="EI134" s="108"/>
      <c r="EJ134" s="108"/>
      <c r="EK134" s="108"/>
      <c r="EL134" s="108"/>
      <c r="EM134" s="108"/>
      <c r="EN134" s="108"/>
      <c r="EO134" s="108"/>
      <c r="EP134" s="108"/>
      <c r="EQ134" s="108"/>
      <c r="ER134" s="108"/>
      <c r="ES134" s="108"/>
      <c r="ET134" s="108"/>
      <c r="EU134" s="108"/>
      <c r="EV134" s="108"/>
      <c r="EW134" s="108"/>
      <c r="EX134" s="108"/>
      <c r="EY134" s="108"/>
      <c r="EZ134" s="108"/>
      <c r="FA134" s="108"/>
      <c r="FB134" s="108"/>
      <c r="FC134" s="108"/>
      <c r="FD134" s="108"/>
      <c r="FE134" s="108"/>
      <c r="FF134" s="108"/>
      <c r="FG134" s="108"/>
      <c r="FH134" s="108"/>
      <c r="FI134" s="108"/>
      <c r="FJ134" s="108"/>
      <c r="FK134" s="108"/>
      <c r="FL134" s="108"/>
      <c r="FM134" s="108"/>
      <c r="FN134" s="108"/>
      <c r="FO134" s="108"/>
      <c r="FP134" s="108"/>
      <c r="FQ134" s="108"/>
      <c r="FR134" s="108"/>
      <c r="FS134" s="108"/>
      <c r="FT134" s="108"/>
      <c r="FU134" s="108"/>
      <c r="FV134" s="108"/>
      <c r="FW134" s="108"/>
      <c r="FX134" s="108"/>
      <c r="FY134" s="108"/>
      <c r="FZ134" s="108"/>
      <c r="GA134" s="108"/>
      <c r="GB134" s="108"/>
      <c r="GC134" s="108"/>
      <c r="GD134" s="108"/>
      <c r="GE134" s="108"/>
      <c r="GF134" s="108"/>
      <c r="GG134" s="108"/>
      <c r="GH134" s="108"/>
      <c r="GI134" s="108"/>
      <c r="GJ134" s="108"/>
      <c r="GK134" s="108"/>
      <c r="GL134" s="108"/>
      <c r="GM134" s="108"/>
      <c r="GN134" s="108"/>
      <c r="GO134" s="108"/>
      <c r="GP134" s="108"/>
      <c r="GQ134" s="108"/>
      <c r="GR134" s="108"/>
      <c r="GS134" s="108"/>
      <c r="GT134" s="108"/>
      <c r="GU134" s="108"/>
      <c r="GV134" s="108"/>
      <c r="GW134" s="108"/>
      <c r="GX134" s="108"/>
      <c r="GY134" s="108"/>
      <c r="GZ134" s="108"/>
      <c r="HA134" s="108"/>
      <c r="HB134" s="108"/>
      <c r="HC134" s="108"/>
      <c r="HD134" s="108"/>
      <c r="HE134" s="108"/>
      <c r="HF134" s="108"/>
      <c r="HG134" s="108"/>
      <c r="HH134" s="108"/>
      <c r="HI134" s="108"/>
      <c r="HJ134" s="108"/>
      <c r="HK134" s="108"/>
      <c r="HL134" s="108"/>
      <c r="HM134" s="108"/>
      <c r="HN134" s="108"/>
      <c r="HO134" s="108"/>
      <c r="HP134" s="108"/>
      <c r="HQ134" s="108"/>
      <c r="HR134" s="108"/>
      <c r="HS134" s="108"/>
      <c r="HT134" s="108"/>
      <c r="HU134" s="108"/>
      <c r="HV134" s="108"/>
      <c r="HW134" s="108"/>
      <c r="HX134" s="108"/>
      <c r="HY134" s="108"/>
      <c r="HZ134" s="108"/>
      <c r="IA134" s="108"/>
      <c r="IB134" s="108"/>
      <c r="IC134" s="108"/>
      <c r="ID134" s="108"/>
      <c r="IE134" s="108"/>
      <c r="IF134" s="108"/>
      <c r="IG134" s="108"/>
      <c r="IH134" s="108"/>
      <c r="II134" s="108"/>
      <c r="IJ134" s="108"/>
      <c r="IK134" s="108"/>
      <c r="IL134" s="108"/>
      <c r="IM134" s="108"/>
      <c r="IN134" s="108"/>
      <c r="IO134" s="108"/>
      <c r="IP134" s="108"/>
      <c r="IQ134" s="108"/>
      <c r="IR134" s="108"/>
      <c r="IS134" s="108"/>
      <c r="IT134" s="108"/>
      <c r="IU134" s="108"/>
      <c r="IV134" s="108"/>
      <c r="IW134" s="108"/>
      <c r="IX134" s="108"/>
      <c r="IY134" s="108"/>
      <c r="IZ134" s="108"/>
      <c r="JA134" s="108"/>
      <c r="JB134" s="108"/>
      <c r="JC134" s="108"/>
      <c r="JD134" s="108"/>
      <c r="JE134" s="108"/>
      <c r="JF134" s="108"/>
      <c r="JG134" s="108"/>
      <c r="JH134" s="108"/>
      <c r="JI134" s="108"/>
      <c r="JJ134" s="108"/>
      <c r="JK134" s="108"/>
      <c r="JL134" s="108"/>
      <c r="JM134" s="108"/>
      <c r="JN134" s="108"/>
      <c r="JO134" s="108"/>
      <c r="JP134" s="108"/>
      <c r="JQ134" s="108"/>
      <c r="JR134" s="108"/>
      <c r="JS134" s="108"/>
      <c r="JT134" s="108"/>
      <c r="JU134" s="108"/>
      <c r="JV134" s="108"/>
      <c r="JW134" s="108"/>
      <c r="JX134" s="108"/>
      <c r="JY134" s="108"/>
      <c r="JZ134" s="108"/>
      <c r="KA134" s="108"/>
      <c r="KB134" s="108"/>
      <c r="KC134" s="108"/>
      <c r="KD134" s="108"/>
      <c r="KE134" s="108"/>
      <c r="KF134" s="108"/>
      <c r="KG134" s="108"/>
      <c r="KH134" s="108"/>
      <c r="KI134" s="108"/>
      <c r="KJ134" s="108"/>
      <c r="KK134" s="108"/>
      <c r="KL134" s="108"/>
      <c r="KM134" s="108"/>
      <c r="KN134" s="108"/>
      <c r="KO134" s="108"/>
      <c r="KP134" s="108"/>
      <c r="KQ134" s="108"/>
      <c r="KR134" s="108"/>
      <c r="KS134" s="108"/>
      <c r="KT134" s="108"/>
      <c r="KU134" s="108"/>
      <c r="KV134" s="108"/>
      <c r="KW134" s="108"/>
      <c r="KX134" s="108"/>
      <c r="KY134" s="108"/>
      <c r="KZ134" s="108"/>
      <c r="LA134" s="108"/>
      <c r="LB134" s="108"/>
      <c r="LC134" s="108"/>
      <c r="LD134" s="108"/>
      <c r="LE134" s="108"/>
      <c r="LF134" s="108"/>
      <c r="LG134" s="108"/>
      <c r="LH134" s="108"/>
      <c r="LI134" s="108"/>
      <c r="LJ134" s="108"/>
      <c r="LK134" s="108"/>
      <c r="LL134" s="108"/>
      <c r="LM134" s="108"/>
      <c r="LN134" s="108"/>
      <c r="LO134" s="108"/>
      <c r="LP134" s="108"/>
      <c r="LQ134" s="108"/>
      <c r="LR134" s="108"/>
      <c r="LS134" s="108"/>
      <c r="LT134" s="108"/>
      <c r="LU134" s="108"/>
      <c r="LV134" s="108"/>
      <c r="LW134" s="108"/>
      <c r="LX134" s="108"/>
      <c r="LY134" s="108"/>
      <c r="LZ134" s="108"/>
      <c r="MA134" s="108"/>
      <c r="MB134" s="108"/>
      <c r="MC134" s="108"/>
      <c r="MD134" s="108"/>
      <c r="ME134" s="108"/>
      <c r="MF134" s="108"/>
      <c r="MG134" s="108"/>
      <c r="MH134" s="108"/>
      <c r="MI134" s="108"/>
      <c r="MJ134" s="108"/>
      <c r="MK134" s="108"/>
      <c r="ML134" s="108"/>
      <c r="MM134" s="108"/>
      <c r="MN134" s="108"/>
      <c r="MO134" s="108"/>
      <c r="MP134" s="108"/>
      <c r="MQ134" s="108"/>
      <c r="MR134" s="108"/>
      <c r="MS134" s="108"/>
      <c r="MT134" s="108"/>
      <c r="MU134" s="108"/>
      <c r="MV134" s="108"/>
      <c r="MW134" s="108"/>
      <c r="MX134" s="108"/>
      <c r="MY134" s="108"/>
      <c r="MZ134" s="108"/>
      <c r="NA134" s="108"/>
      <c r="NB134" s="108"/>
      <c r="NC134" s="108"/>
      <c r="ND134" s="108"/>
      <c r="NE134" s="108"/>
      <c r="NF134" s="108"/>
      <c r="NG134" s="108"/>
      <c r="NH134" s="108"/>
      <c r="NI134" s="108"/>
      <c r="NJ134" s="108"/>
      <c r="NK134" s="108"/>
      <c r="NL134" s="108"/>
      <c r="NM134" s="108"/>
      <c r="NN134" s="108"/>
      <c r="NO134" s="108"/>
      <c r="NP134" s="108"/>
      <c r="NQ134" s="108"/>
      <c r="NR134" s="108"/>
      <c r="NS134" s="108"/>
      <c r="NT134" s="108"/>
      <c r="NU134" s="108"/>
      <c r="NV134" s="108"/>
      <c r="NW134" s="108"/>
      <c r="NX134" s="108"/>
      <c r="NY134" s="108"/>
      <c r="NZ134" s="108"/>
      <c r="OA134" s="108"/>
      <c r="OB134" s="108"/>
      <c r="OC134" s="108"/>
      <c r="OD134" s="108"/>
      <c r="OE134" s="108"/>
      <c r="OF134" s="108"/>
      <c r="OG134" s="108"/>
      <c r="OH134" s="108"/>
      <c r="OI134" s="108"/>
      <c r="OJ134" s="108"/>
      <c r="OK134" s="108"/>
      <c r="OL134" s="108"/>
      <c r="OM134" s="108"/>
      <c r="ON134" s="108"/>
      <c r="OO134" s="108"/>
      <c r="OP134" s="108"/>
      <c r="OQ134" s="108"/>
      <c r="OR134" s="108"/>
      <c r="OS134" s="108"/>
      <c r="OT134" s="108"/>
      <c r="OU134" s="108"/>
      <c r="OV134" s="108"/>
      <c r="OW134" s="108"/>
      <c r="OX134" s="108"/>
      <c r="OY134" s="108"/>
      <c r="OZ134" s="108"/>
      <c r="PA134" s="108"/>
      <c r="PB134" s="108"/>
      <c r="PC134" s="108"/>
      <c r="PD134" s="108"/>
      <c r="PE134" s="108"/>
      <c r="PF134" s="108"/>
      <c r="PG134" s="108"/>
      <c r="PH134" s="108"/>
      <c r="PI134" s="108"/>
      <c r="PJ134" s="108"/>
      <c r="PK134" s="108"/>
      <c r="PL134" s="108"/>
      <c r="PM134" s="108"/>
      <c r="PN134" s="108"/>
      <c r="PO134" s="108"/>
      <c r="PP134" s="108"/>
      <c r="PQ134" s="108"/>
      <c r="PR134" s="337">
        <f t="shared" si="422"/>
        <v>0</v>
      </c>
      <c r="PS134" s="30" t="str">
        <f t="shared" si="423"/>
        <v>سی ان ان / پرس / راشا  انگلیسی</v>
      </c>
      <c r="PT134" s="34" t="s">
        <v>33</v>
      </c>
      <c r="PU134" s="748" t="str">
        <f t="shared" si="461"/>
        <v>******</v>
      </c>
      <c r="PV134" s="749"/>
      <c r="PW134" s="748" t="str">
        <f t="shared" si="462"/>
        <v>******</v>
      </c>
      <c r="PX134" s="749"/>
      <c r="PY134" s="108"/>
      <c r="PZ134" s="108"/>
      <c r="QA134" s="108"/>
      <c r="QB134" s="108"/>
      <c r="QC134" s="108"/>
      <c r="QD134" s="108"/>
      <c r="QE134" s="108"/>
      <c r="QF134" s="108"/>
      <c r="QG134" s="108"/>
      <c r="QH134" s="108"/>
      <c r="QI134" s="108"/>
      <c r="QJ134" s="108"/>
      <c r="QK134" s="108"/>
      <c r="QL134" s="108"/>
      <c r="QM134" s="108"/>
      <c r="QN134" s="108"/>
      <c r="QO134" s="108"/>
      <c r="QP134" s="108"/>
      <c r="QQ134" s="108"/>
      <c r="QR134" s="108"/>
      <c r="QS134" s="108"/>
      <c r="QT134" s="108"/>
      <c r="QU134" s="108"/>
      <c r="QV134" s="108"/>
      <c r="QW134" s="108"/>
      <c r="QX134" s="108"/>
      <c r="QY134" s="108"/>
      <c r="QZ134" s="108"/>
      <c r="RA134" s="108"/>
      <c r="RB134" s="108"/>
      <c r="RC134" s="108"/>
      <c r="RD134" s="337">
        <f t="shared" si="424"/>
        <v>22</v>
      </c>
      <c r="RE134" s="30" t="str">
        <f t="shared" si="471"/>
        <v>یکشنبه</v>
      </c>
      <c r="RF134" s="34" t="s">
        <v>33</v>
      </c>
      <c r="RG134" s="748" t="str">
        <f t="shared" si="463"/>
        <v>*******************</v>
      </c>
      <c r="RH134" s="749"/>
      <c r="RI134" s="748" t="str">
        <f t="shared" si="464"/>
        <v>*******************</v>
      </c>
      <c r="RJ134" s="749"/>
      <c r="RK134" s="29">
        <f t="shared" si="425"/>
        <v>22</v>
      </c>
      <c r="RL134" s="30" t="str">
        <f t="shared" si="472"/>
        <v>یکشنبه</v>
      </c>
      <c r="RM134" s="34" t="s">
        <v>33</v>
      </c>
      <c r="RN134" s="109"/>
      <c r="RO134" s="750" t="str">
        <f t="shared" si="465"/>
        <v>*****</v>
      </c>
      <c r="RP134" s="751"/>
      <c r="RQ134" s="109"/>
      <c r="RR134" s="109" t="str">
        <f t="shared" si="466"/>
        <v>*****</v>
      </c>
      <c r="RS134" s="750"/>
      <c r="RT134" s="751"/>
      <c r="RU134" s="29">
        <f t="shared" si="426"/>
        <v>22</v>
      </c>
      <c r="RV134" s="30" t="str">
        <f t="shared" si="473"/>
        <v>یکشنبه</v>
      </c>
      <c r="RW134" s="750" t="str">
        <f t="shared" si="467"/>
        <v>****</v>
      </c>
      <c r="RX134" s="751"/>
      <c r="RY134" s="750" t="str">
        <f t="shared" si="468"/>
        <v>***</v>
      </c>
      <c r="RZ134" s="751"/>
      <c r="SA134" s="29">
        <f t="shared" si="427"/>
        <v>22</v>
      </c>
      <c r="SB134" s="30" t="str">
        <f t="shared" si="474"/>
        <v>یکشنبه</v>
      </c>
      <c r="SC134" s="754" t="str">
        <f t="shared" si="469"/>
        <v>****</v>
      </c>
      <c r="SD134" s="755"/>
      <c r="SE134" s="29">
        <f t="shared" si="428"/>
        <v>22</v>
      </c>
      <c r="SF134" s="30" t="str">
        <f t="shared" si="475"/>
        <v>یکشنبه</v>
      </c>
      <c r="SG134" s="750" t="str">
        <f t="shared" si="476"/>
        <v>***</v>
      </c>
      <c r="SH134" s="751"/>
      <c r="SI134" s="752" t="str">
        <f t="shared" si="477"/>
        <v>***</v>
      </c>
      <c r="SJ134" s="75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</row>
    <row r="135" spans="1:638" s="2" customFormat="1" ht="69.75" customHeight="1" thickBot="1">
      <c r="A135" s="389" t="s">
        <v>29</v>
      </c>
      <c r="B135" s="390"/>
      <c r="C135" s="391"/>
      <c r="D135" s="392"/>
      <c r="E135" s="319" t="s">
        <v>108</v>
      </c>
      <c r="F135" s="320" t="s">
        <v>34</v>
      </c>
      <c r="G135" s="575"/>
      <c r="H135" s="576"/>
      <c r="I135" s="576"/>
      <c r="J135" s="577"/>
      <c r="K135" s="597"/>
      <c r="L135" s="597"/>
      <c r="M135" s="597"/>
      <c r="N135" s="597"/>
      <c r="O135" s="597"/>
      <c r="P135" s="597"/>
      <c r="Q135" s="597"/>
      <c r="R135" s="597"/>
      <c r="S135" s="598"/>
      <c r="T135" s="584"/>
      <c r="U135" s="585"/>
      <c r="V135" s="585"/>
      <c r="W135" s="586"/>
      <c r="X135" s="587"/>
      <c r="Y135" s="587"/>
      <c r="Z135" s="587"/>
      <c r="AA135" s="587"/>
      <c r="AB135" s="588"/>
      <c r="AC135" s="599" t="str">
        <f>RO19</f>
        <v>***********</v>
      </c>
      <c r="AD135" s="600"/>
      <c r="AE135" s="600"/>
      <c r="AF135" s="600"/>
      <c r="AG135" s="600"/>
      <c r="AH135" s="600"/>
      <c r="AI135" s="601"/>
      <c r="AJ135" s="602"/>
      <c r="AK135" s="587"/>
      <c r="AL135" s="587"/>
      <c r="AM135" s="587"/>
      <c r="AN135" s="587"/>
      <c r="AO135" s="587"/>
      <c r="AP135" s="587"/>
      <c r="AQ135" s="587"/>
      <c r="AR135" s="588"/>
      <c r="AS135" s="620"/>
      <c r="AT135" s="621"/>
      <c r="AU135" s="621"/>
      <c r="AV135" s="621"/>
      <c r="AW135" s="621"/>
      <c r="AX135" s="622"/>
      <c r="AY135" s="1"/>
      <c r="AZ135" s="1"/>
      <c r="BA135" s="1"/>
      <c r="BB135" s="7"/>
      <c r="BC135" s="7"/>
      <c r="BD135" s="7"/>
      <c r="BE135" s="29">
        <f t="shared" si="413"/>
        <v>23</v>
      </c>
      <c r="BF135" s="518" t="s">
        <v>41</v>
      </c>
      <c r="BG135" s="163" t="s">
        <v>32</v>
      </c>
      <c r="BH135" s="164" t="s">
        <v>32</v>
      </c>
      <c r="BI135" s="163" t="s">
        <v>32</v>
      </c>
      <c r="BJ135" s="164" t="s">
        <v>32</v>
      </c>
      <c r="BK135" s="163" t="s">
        <v>32</v>
      </c>
      <c r="BL135" s="164" t="s">
        <v>32</v>
      </c>
      <c r="BM135" s="163" t="s">
        <v>32</v>
      </c>
      <c r="BN135" s="164" t="s">
        <v>32</v>
      </c>
      <c r="BO135" s="163" t="s">
        <v>32</v>
      </c>
      <c r="BP135" s="164" t="s">
        <v>32</v>
      </c>
      <c r="BQ135" s="163" t="s">
        <v>32</v>
      </c>
      <c r="BR135" s="164" t="s">
        <v>32</v>
      </c>
      <c r="BS135" s="163" t="s">
        <v>32</v>
      </c>
      <c r="BT135" s="164" t="s">
        <v>32</v>
      </c>
      <c r="BU135" s="163" t="s">
        <v>32</v>
      </c>
      <c r="BV135" s="164" t="s">
        <v>32</v>
      </c>
      <c r="BW135" s="163" t="s">
        <v>32</v>
      </c>
      <c r="BX135" s="164" t="s">
        <v>32</v>
      </c>
      <c r="BY135" s="163" t="s">
        <v>32</v>
      </c>
      <c r="BZ135" s="164" t="s">
        <v>32</v>
      </c>
      <c r="CA135" s="163" t="s">
        <v>32</v>
      </c>
      <c r="CB135" s="164" t="s">
        <v>32</v>
      </c>
      <c r="CC135" s="163" t="s">
        <v>32</v>
      </c>
      <c r="CD135" s="164" t="s">
        <v>32</v>
      </c>
      <c r="CE135" s="163" t="s">
        <v>32</v>
      </c>
      <c r="CF135" s="164" t="s">
        <v>32</v>
      </c>
      <c r="CG135" s="163" t="s">
        <v>32</v>
      </c>
      <c r="CH135" s="164" t="s">
        <v>32</v>
      </c>
      <c r="CI135" s="163" t="s">
        <v>32</v>
      </c>
      <c r="CJ135" s="164" t="s">
        <v>32</v>
      </c>
      <c r="CK135" s="163" t="s">
        <v>32</v>
      </c>
      <c r="CL135" s="164" t="s">
        <v>32</v>
      </c>
      <c r="CM135" s="163" t="s">
        <v>32</v>
      </c>
      <c r="CN135" s="164" t="s">
        <v>32</v>
      </c>
      <c r="CO135" s="163" t="s">
        <v>32</v>
      </c>
      <c r="CP135" s="164" t="s">
        <v>32</v>
      </c>
      <c r="CQ135" s="163" t="s">
        <v>32</v>
      </c>
      <c r="CR135" s="164" t="s">
        <v>32</v>
      </c>
      <c r="CS135" s="29">
        <f t="shared" si="414"/>
        <v>23</v>
      </c>
      <c r="CT135" s="518" t="s">
        <v>41</v>
      </c>
      <c r="CU135" s="85" t="str">
        <f t="shared" si="415"/>
        <v>*</v>
      </c>
      <c r="CV135" s="86" t="str">
        <f t="shared" si="416"/>
        <v>*</v>
      </c>
      <c r="CW135" s="85" t="str">
        <f t="shared" si="429"/>
        <v>*</v>
      </c>
      <c r="CX135" s="86" t="str">
        <f t="shared" si="430"/>
        <v>*</v>
      </c>
      <c r="CY135" s="85" t="str">
        <f t="shared" si="417"/>
        <v>*</v>
      </c>
      <c r="CZ135" s="86" t="str">
        <f t="shared" si="418"/>
        <v>*</v>
      </c>
      <c r="DA135" s="85" t="str">
        <f t="shared" si="431"/>
        <v>*</v>
      </c>
      <c r="DB135" s="86" t="str">
        <f t="shared" si="432"/>
        <v>*</v>
      </c>
      <c r="DC135" s="85" t="str">
        <f t="shared" si="433"/>
        <v>*</v>
      </c>
      <c r="DD135" s="86" t="str">
        <f t="shared" si="434"/>
        <v>*</v>
      </c>
      <c r="DE135" s="85" t="str">
        <f t="shared" si="435"/>
        <v>*</v>
      </c>
      <c r="DF135" s="86" t="str">
        <f t="shared" si="436"/>
        <v>*</v>
      </c>
      <c r="DG135" s="85" t="str">
        <f t="shared" si="437"/>
        <v>*</v>
      </c>
      <c r="DH135" s="86" t="str">
        <f t="shared" si="438"/>
        <v>*</v>
      </c>
      <c r="DI135" s="85" t="str">
        <f t="shared" si="439"/>
        <v>*</v>
      </c>
      <c r="DJ135" s="86" t="str">
        <f t="shared" si="440"/>
        <v>*</v>
      </c>
      <c r="DK135" s="217" t="str">
        <f t="shared" si="441"/>
        <v>*</v>
      </c>
      <c r="DL135" s="218" t="str">
        <f t="shared" si="442"/>
        <v>*</v>
      </c>
      <c r="DM135" s="217" t="str">
        <f t="shared" si="443"/>
        <v>*</v>
      </c>
      <c r="DN135" s="218" t="str">
        <f t="shared" si="444"/>
        <v>*</v>
      </c>
      <c r="DO135" s="217" t="str">
        <f t="shared" si="445"/>
        <v>*</v>
      </c>
      <c r="DP135" s="218" t="str">
        <f t="shared" si="446"/>
        <v>*</v>
      </c>
      <c r="DQ135" s="217" t="str">
        <f t="shared" si="447"/>
        <v>*</v>
      </c>
      <c r="DR135" s="218" t="str">
        <f t="shared" si="448"/>
        <v>*</v>
      </c>
      <c r="DS135" s="217" t="str">
        <f t="shared" si="449"/>
        <v>*</v>
      </c>
      <c r="DT135" s="218" t="str">
        <f t="shared" si="450"/>
        <v>*</v>
      </c>
      <c r="DU135" s="217" t="str">
        <f t="shared" si="451"/>
        <v>*</v>
      </c>
      <c r="DV135" s="218" t="str">
        <f t="shared" si="452"/>
        <v>*</v>
      </c>
      <c r="DW135" s="217" t="str">
        <f t="shared" si="453"/>
        <v>*</v>
      </c>
      <c r="DX135" s="218" t="str">
        <f t="shared" si="454"/>
        <v>*</v>
      </c>
      <c r="DY135" s="217" t="str">
        <f t="shared" si="455"/>
        <v>*</v>
      </c>
      <c r="DZ135" s="218" t="str">
        <f t="shared" si="456"/>
        <v>*</v>
      </c>
      <c r="EA135" s="213" t="str">
        <f t="shared" si="457"/>
        <v>*</v>
      </c>
      <c r="EB135" s="214" t="str">
        <f t="shared" si="458"/>
        <v>*</v>
      </c>
      <c r="EC135" s="213" t="str">
        <f t="shared" si="419"/>
        <v>*</v>
      </c>
      <c r="ED135" s="214" t="str">
        <f t="shared" si="420"/>
        <v>*</v>
      </c>
      <c r="EE135" s="213" t="str">
        <f t="shared" si="459"/>
        <v>*</v>
      </c>
      <c r="EF135" s="214" t="str">
        <f t="shared" si="460"/>
        <v>*</v>
      </c>
      <c r="EG135" s="219">
        <f t="shared" si="421"/>
        <v>23</v>
      </c>
      <c r="EH135" s="220" t="str">
        <f t="shared" si="470"/>
        <v>دوشنبه</v>
      </c>
      <c r="EI135" s="108"/>
      <c r="EJ135" s="108"/>
      <c r="EK135" s="108"/>
      <c r="EL135" s="108"/>
      <c r="EM135" s="108"/>
      <c r="EN135" s="108"/>
      <c r="EO135" s="108"/>
      <c r="EP135" s="108"/>
      <c r="EQ135" s="108"/>
      <c r="ER135" s="108"/>
      <c r="ES135" s="108"/>
      <c r="ET135" s="108"/>
      <c r="EU135" s="108"/>
      <c r="EV135" s="108"/>
      <c r="EW135" s="108"/>
      <c r="EX135" s="108"/>
      <c r="EY135" s="108"/>
      <c r="EZ135" s="108"/>
      <c r="FA135" s="108"/>
      <c r="FB135" s="108"/>
      <c r="FC135" s="108"/>
      <c r="FD135" s="108"/>
      <c r="FE135" s="108"/>
      <c r="FF135" s="108"/>
      <c r="FG135" s="108"/>
      <c r="FH135" s="108"/>
      <c r="FI135" s="108"/>
      <c r="FJ135" s="108"/>
      <c r="FK135" s="108"/>
      <c r="FL135" s="108"/>
      <c r="FM135" s="108"/>
      <c r="FN135" s="108"/>
      <c r="FO135" s="108"/>
      <c r="FP135" s="108"/>
      <c r="FQ135" s="108"/>
      <c r="FR135" s="108"/>
      <c r="FS135" s="108"/>
      <c r="FT135" s="108"/>
      <c r="FU135" s="108"/>
      <c r="FV135" s="108"/>
      <c r="FW135" s="108"/>
      <c r="FX135" s="108"/>
      <c r="FY135" s="108"/>
      <c r="FZ135" s="108"/>
      <c r="GA135" s="108"/>
      <c r="GB135" s="108"/>
      <c r="GC135" s="108"/>
      <c r="GD135" s="108"/>
      <c r="GE135" s="108"/>
      <c r="GF135" s="108"/>
      <c r="GG135" s="108"/>
      <c r="GH135" s="108"/>
      <c r="GI135" s="108"/>
      <c r="GJ135" s="108"/>
      <c r="GK135" s="108"/>
      <c r="GL135" s="108"/>
      <c r="GM135" s="108"/>
      <c r="GN135" s="108"/>
      <c r="GO135" s="108"/>
      <c r="GP135" s="108"/>
      <c r="GQ135" s="108"/>
      <c r="GR135" s="108"/>
      <c r="GS135" s="108"/>
      <c r="GT135" s="108"/>
      <c r="GU135" s="108"/>
      <c r="GV135" s="108"/>
      <c r="GW135" s="108"/>
      <c r="GX135" s="108"/>
      <c r="GY135" s="108"/>
      <c r="GZ135" s="108"/>
      <c r="HA135" s="108"/>
      <c r="HB135" s="108"/>
      <c r="HC135" s="108"/>
      <c r="HD135" s="108"/>
      <c r="HE135" s="108"/>
      <c r="HF135" s="108"/>
      <c r="HG135" s="108"/>
      <c r="HH135" s="108"/>
      <c r="HI135" s="108"/>
      <c r="HJ135" s="108"/>
      <c r="HK135" s="108"/>
      <c r="HL135" s="108"/>
      <c r="HM135" s="108"/>
      <c r="HN135" s="108"/>
      <c r="HO135" s="108"/>
      <c r="HP135" s="108"/>
      <c r="HQ135" s="108"/>
      <c r="HR135" s="108"/>
      <c r="HS135" s="108"/>
      <c r="HT135" s="108"/>
      <c r="HU135" s="108"/>
      <c r="HV135" s="108"/>
      <c r="HW135" s="108"/>
      <c r="HX135" s="108"/>
      <c r="HY135" s="108"/>
      <c r="HZ135" s="108"/>
      <c r="IA135" s="108"/>
      <c r="IB135" s="108"/>
      <c r="IC135" s="108"/>
      <c r="ID135" s="108"/>
      <c r="IE135" s="108"/>
      <c r="IF135" s="108"/>
      <c r="IG135" s="108"/>
      <c r="IH135" s="108"/>
      <c r="II135" s="108"/>
      <c r="IJ135" s="108"/>
      <c r="IK135" s="108"/>
      <c r="IL135" s="108"/>
      <c r="IM135" s="108"/>
      <c r="IN135" s="108"/>
      <c r="IO135" s="108"/>
      <c r="IP135" s="108"/>
      <c r="IQ135" s="108"/>
      <c r="IR135" s="108"/>
      <c r="IS135" s="108"/>
      <c r="IT135" s="108"/>
      <c r="IU135" s="108"/>
      <c r="IV135" s="108"/>
      <c r="IW135" s="108"/>
      <c r="IX135" s="108"/>
      <c r="IY135" s="108"/>
      <c r="IZ135" s="108"/>
      <c r="JA135" s="108"/>
      <c r="JB135" s="108"/>
      <c r="JC135" s="108"/>
      <c r="JD135" s="108"/>
      <c r="JE135" s="108"/>
      <c r="JF135" s="108"/>
      <c r="JG135" s="108"/>
      <c r="JH135" s="108"/>
      <c r="JI135" s="108"/>
      <c r="JJ135" s="108"/>
      <c r="JK135" s="108"/>
      <c r="JL135" s="108"/>
      <c r="JM135" s="108"/>
      <c r="JN135" s="108"/>
      <c r="JO135" s="108"/>
      <c r="JP135" s="108"/>
      <c r="JQ135" s="108"/>
      <c r="JR135" s="108"/>
      <c r="JS135" s="108"/>
      <c r="JT135" s="108"/>
      <c r="JU135" s="108"/>
      <c r="JV135" s="108"/>
      <c r="JW135" s="108"/>
      <c r="JX135" s="108"/>
      <c r="JY135" s="108"/>
      <c r="JZ135" s="108"/>
      <c r="KA135" s="108"/>
      <c r="KB135" s="108"/>
      <c r="KC135" s="108"/>
      <c r="KD135" s="108"/>
      <c r="KE135" s="108"/>
      <c r="KF135" s="108"/>
      <c r="KG135" s="108"/>
      <c r="KH135" s="108"/>
      <c r="KI135" s="108"/>
      <c r="KJ135" s="108"/>
      <c r="KK135" s="108"/>
      <c r="KL135" s="108"/>
      <c r="KM135" s="108"/>
      <c r="KN135" s="108"/>
      <c r="KO135" s="108"/>
      <c r="KP135" s="108"/>
      <c r="KQ135" s="108"/>
      <c r="KR135" s="108"/>
      <c r="KS135" s="108"/>
      <c r="KT135" s="108"/>
      <c r="KU135" s="108"/>
      <c r="KV135" s="108"/>
      <c r="KW135" s="108"/>
      <c r="KX135" s="108"/>
      <c r="KY135" s="108"/>
      <c r="KZ135" s="108"/>
      <c r="LA135" s="108"/>
      <c r="LB135" s="108"/>
      <c r="LC135" s="108"/>
      <c r="LD135" s="108"/>
      <c r="LE135" s="108"/>
      <c r="LF135" s="108"/>
      <c r="LG135" s="108"/>
      <c r="LH135" s="108"/>
      <c r="LI135" s="108"/>
      <c r="LJ135" s="108"/>
      <c r="LK135" s="108"/>
      <c r="LL135" s="108"/>
      <c r="LM135" s="108"/>
      <c r="LN135" s="108"/>
      <c r="LO135" s="108"/>
      <c r="LP135" s="108"/>
      <c r="LQ135" s="108"/>
      <c r="LR135" s="108"/>
      <c r="LS135" s="108"/>
      <c r="LT135" s="108"/>
      <c r="LU135" s="108"/>
      <c r="LV135" s="108"/>
      <c r="LW135" s="108"/>
      <c r="LX135" s="108"/>
      <c r="LY135" s="108"/>
      <c r="LZ135" s="108"/>
      <c r="MA135" s="108"/>
      <c r="MB135" s="108"/>
      <c r="MC135" s="108"/>
      <c r="MD135" s="108"/>
      <c r="ME135" s="108"/>
      <c r="MF135" s="108"/>
      <c r="MG135" s="108"/>
      <c r="MH135" s="108"/>
      <c r="MI135" s="108"/>
      <c r="MJ135" s="108"/>
      <c r="MK135" s="108"/>
      <c r="ML135" s="108"/>
      <c r="MM135" s="108"/>
      <c r="MN135" s="108"/>
      <c r="MO135" s="108"/>
      <c r="MP135" s="108"/>
      <c r="MQ135" s="108"/>
      <c r="MR135" s="108"/>
      <c r="MS135" s="108"/>
      <c r="MT135" s="108"/>
      <c r="MU135" s="108"/>
      <c r="MV135" s="108"/>
      <c r="MW135" s="108"/>
      <c r="MX135" s="108"/>
      <c r="MY135" s="108"/>
      <c r="MZ135" s="108"/>
      <c r="NA135" s="108"/>
      <c r="NB135" s="108"/>
      <c r="NC135" s="108"/>
      <c r="ND135" s="108"/>
      <c r="NE135" s="108"/>
      <c r="NF135" s="108"/>
      <c r="NG135" s="108"/>
      <c r="NH135" s="108"/>
      <c r="NI135" s="108"/>
      <c r="NJ135" s="108"/>
      <c r="NK135" s="108"/>
      <c r="NL135" s="108"/>
      <c r="NM135" s="108"/>
      <c r="NN135" s="108"/>
      <c r="NO135" s="108"/>
      <c r="NP135" s="108"/>
      <c r="NQ135" s="108"/>
      <c r="NR135" s="108"/>
      <c r="NS135" s="108"/>
      <c r="NT135" s="108"/>
      <c r="NU135" s="108"/>
      <c r="NV135" s="108"/>
      <c r="NW135" s="108"/>
      <c r="NX135" s="108"/>
      <c r="NY135" s="108"/>
      <c r="NZ135" s="108"/>
      <c r="OA135" s="108"/>
      <c r="OB135" s="108"/>
      <c r="OC135" s="108"/>
      <c r="OD135" s="108"/>
      <c r="OE135" s="108"/>
      <c r="OF135" s="108"/>
      <c r="OG135" s="108"/>
      <c r="OH135" s="108"/>
      <c r="OI135" s="108"/>
      <c r="OJ135" s="108"/>
      <c r="OK135" s="108"/>
      <c r="OL135" s="108"/>
      <c r="OM135" s="108"/>
      <c r="ON135" s="108"/>
      <c r="OO135" s="108"/>
      <c r="OP135" s="108"/>
      <c r="OQ135" s="108"/>
      <c r="OR135" s="108"/>
      <c r="OS135" s="108"/>
      <c r="OT135" s="108"/>
      <c r="OU135" s="108"/>
      <c r="OV135" s="108"/>
      <c r="OW135" s="108"/>
      <c r="OX135" s="108"/>
      <c r="OY135" s="108"/>
      <c r="OZ135" s="108"/>
      <c r="PA135" s="108"/>
      <c r="PB135" s="108"/>
      <c r="PC135" s="108"/>
      <c r="PD135" s="108"/>
      <c r="PE135" s="108"/>
      <c r="PF135" s="108"/>
      <c r="PG135" s="108"/>
      <c r="PH135" s="108"/>
      <c r="PI135" s="108"/>
      <c r="PJ135" s="108"/>
      <c r="PK135" s="108"/>
      <c r="PL135" s="108"/>
      <c r="PM135" s="108"/>
      <c r="PN135" s="108"/>
      <c r="PO135" s="108"/>
      <c r="PP135" s="108"/>
      <c r="PQ135" s="108"/>
      <c r="PR135" s="337">
        <f t="shared" si="422"/>
        <v>0</v>
      </c>
      <c r="PS135" s="30" t="str">
        <f t="shared" si="423"/>
        <v>میرزابیگی</v>
      </c>
      <c r="PT135" s="34" t="s">
        <v>33</v>
      </c>
      <c r="PU135" s="748" t="str">
        <f t="shared" si="461"/>
        <v>******</v>
      </c>
      <c r="PV135" s="749"/>
      <c r="PW135" s="748" t="str">
        <f t="shared" si="462"/>
        <v>******</v>
      </c>
      <c r="PX135" s="749"/>
      <c r="PY135" s="108"/>
      <c r="PZ135" s="108"/>
      <c r="QA135" s="108"/>
      <c r="QB135" s="108"/>
      <c r="QC135" s="108"/>
      <c r="QD135" s="108"/>
      <c r="QE135" s="108"/>
      <c r="QF135" s="108"/>
      <c r="QG135" s="108"/>
      <c r="QH135" s="108"/>
      <c r="QI135" s="108"/>
      <c r="QJ135" s="108"/>
      <c r="QK135" s="108"/>
      <c r="QL135" s="108"/>
      <c r="QM135" s="108"/>
      <c r="QN135" s="108"/>
      <c r="QO135" s="108"/>
      <c r="QP135" s="108"/>
      <c r="QQ135" s="108"/>
      <c r="QR135" s="108"/>
      <c r="QS135" s="108"/>
      <c r="QT135" s="108"/>
      <c r="QU135" s="108"/>
      <c r="QV135" s="108"/>
      <c r="QW135" s="108"/>
      <c r="QX135" s="108"/>
      <c r="QY135" s="108"/>
      <c r="QZ135" s="108"/>
      <c r="RA135" s="108"/>
      <c r="RB135" s="108"/>
      <c r="RC135" s="108"/>
      <c r="RD135" s="337">
        <f t="shared" si="424"/>
        <v>23</v>
      </c>
      <c r="RE135" s="30" t="str">
        <f t="shared" si="471"/>
        <v>دوشنبه</v>
      </c>
      <c r="RF135" s="34" t="s">
        <v>33</v>
      </c>
      <c r="RG135" s="748" t="str">
        <f t="shared" si="463"/>
        <v>*******************</v>
      </c>
      <c r="RH135" s="749"/>
      <c r="RI135" s="748" t="str">
        <f t="shared" si="464"/>
        <v>*******************</v>
      </c>
      <c r="RJ135" s="749"/>
      <c r="RK135" s="29">
        <f t="shared" si="425"/>
        <v>23</v>
      </c>
      <c r="RL135" s="30" t="str">
        <f t="shared" si="472"/>
        <v>دوشنبه</v>
      </c>
      <c r="RM135" s="34" t="s">
        <v>33</v>
      </c>
      <c r="RN135" s="109"/>
      <c r="RO135" s="750" t="str">
        <f t="shared" si="465"/>
        <v>*****</v>
      </c>
      <c r="RP135" s="751"/>
      <c r="RQ135" s="109"/>
      <c r="RR135" s="109" t="str">
        <f t="shared" si="466"/>
        <v>*****</v>
      </c>
      <c r="RS135" s="750"/>
      <c r="RT135" s="751"/>
      <c r="RU135" s="29">
        <f t="shared" si="426"/>
        <v>23</v>
      </c>
      <c r="RV135" s="30" t="str">
        <f t="shared" si="473"/>
        <v>دوشنبه</v>
      </c>
      <c r="RW135" s="750" t="str">
        <f t="shared" si="467"/>
        <v>****</v>
      </c>
      <c r="RX135" s="751"/>
      <c r="RY135" s="750" t="str">
        <f t="shared" si="468"/>
        <v>***</v>
      </c>
      <c r="RZ135" s="751"/>
      <c r="SA135" s="29">
        <f t="shared" si="427"/>
        <v>23</v>
      </c>
      <c r="SB135" s="30" t="str">
        <f t="shared" si="474"/>
        <v>دوشنبه</v>
      </c>
      <c r="SC135" s="754" t="str">
        <f t="shared" si="469"/>
        <v>****</v>
      </c>
      <c r="SD135" s="755"/>
      <c r="SE135" s="29">
        <f t="shared" si="428"/>
        <v>23</v>
      </c>
      <c r="SF135" s="30" t="str">
        <f t="shared" si="475"/>
        <v>دوشنبه</v>
      </c>
      <c r="SG135" s="750" t="str">
        <f t="shared" si="476"/>
        <v>***</v>
      </c>
      <c r="SH135" s="751"/>
      <c r="SI135" s="752" t="str">
        <f t="shared" si="477"/>
        <v>***</v>
      </c>
      <c r="SJ135" s="75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</row>
    <row r="136" spans="1:638" s="2" customFormat="1" ht="69.75" customHeight="1" thickTop="1" thickBot="1">
      <c r="A136" s="227" t="s">
        <v>298</v>
      </c>
      <c r="B136" s="251" t="s">
        <v>320</v>
      </c>
      <c r="C136" s="349" t="s">
        <v>171</v>
      </c>
      <c r="D136" s="350" t="s">
        <v>206</v>
      </c>
      <c r="E136" s="351" t="s">
        <v>208</v>
      </c>
      <c r="F136" s="352" t="s">
        <v>207</v>
      </c>
      <c r="G136" s="353"/>
      <c r="H136" s="191">
        <v>1</v>
      </c>
      <c r="I136" s="192">
        <v>2</v>
      </c>
      <c r="J136" s="193">
        <v>3</v>
      </c>
      <c r="K136" s="193">
        <v>4</v>
      </c>
      <c r="L136" s="405">
        <v>5</v>
      </c>
      <c r="M136" s="405">
        <v>6</v>
      </c>
      <c r="N136" s="244" t="s">
        <v>302</v>
      </c>
      <c r="O136" s="245" t="s">
        <v>302</v>
      </c>
      <c r="P136" s="193" t="s">
        <v>302</v>
      </c>
      <c r="Q136" s="581" t="s">
        <v>302</v>
      </c>
      <c r="R136" s="582"/>
      <c r="S136" s="246" t="s">
        <v>109</v>
      </c>
      <c r="T136" s="354"/>
      <c r="U136" s="354"/>
      <c r="V136" s="354"/>
      <c r="W136" s="354"/>
      <c r="X136" s="246" t="s">
        <v>110</v>
      </c>
      <c r="Y136" s="354"/>
      <c r="Z136" s="354"/>
      <c r="AA136" s="354"/>
      <c r="AB136" s="354"/>
      <c r="AC136" s="247" t="s">
        <v>134</v>
      </c>
      <c r="AD136" s="248"/>
      <c r="AE136" s="248"/>
      <c r="AF136" s="248"/>
      <c r="AG136" s="249" t="s">
        <v>31</v>
      </c>
      <c r="AH136" s="248"/>
      <c r="AI136" s="248"/>
      <c r="AJ136" s="248"/>
      <c r="AK136" s="247" t="s">
        <v>111</v>
      </c>
      <c r="AL136" s="248"/>
      <c r="AM136" s="248"/>
      <c r="AN136" s="248"/>
      <c r="AO136" s="249" t="s">
        <v>112</v>
      </c>
      <c r="AP136" s="248"/>
      <c r="AQ136" s="248"/>
      <c r="AR136" s="248"/>
      <c r="AS136" s="247" t="s">
        <v>197</v>
      </c>
      <c r="AT136" s="248"/>
      <c r="AU136" s="248"/>
      <c r="AV136" s="250" t="s">
        <v>113</v>
      </c>
      <c r="AW136" s="189"/>
      <c r="AX136" s="194"/>
      <c r="AY136" s="1"/>
      <c r="AZ136" s="1"/>
      <c r="BA136" s="1"/>
      <c r="BB136" s="7"/>
      <c r="BC136" s="7"/>
      <c r="BD136" s="7"/>
      <c r="BE136" s="29">
        <f t="shared" si="413"/>
        <v>24</v>
      </c>
      <c r="BF136" s="159" t="s">
        <v>42</v>
      </c>
      <c r="BG136" s="163" t="s">
        <v>32</v>
      </c>
      <c r="BH136" s="164" t="s">
        <v>32</v>
      </c>
      <c r="BI136" s="163" t="s">
        <v>32</v>
      </c>
      <c r="BJ136" s="164" t="s">
        <v>32</v>
      </c>
      <c r="BK136" s="163" t="s">
        <v>32</v>
      </c>
      <c r="BL136" s="164" t="s">
        <v>32</v>
      </c>
      <c r="BM136" s="163" t="s">
        <v>32</v>
      </c>
      <c r="BN136" s="164" t="s">
        <v>32</v>
      </c>
      <c r="BO136" s="163" t="s">
        <v>32</v>
      </c>
      <c r="BP136" s="164" t="s">
        <v>32</v>
      </c>
      <c r="BQ136" s="163" t="s">
        <v>32</v>
      </c>
      <c r="BR136" s="164" t="s">
        <v>32</v>
      </c>
      <c r="BS136" s="163" t="s">
        <v>32</v>
      </c>
      <c r="BT136" s="164" t="s">
        <v>32</v>
      </c>
      <c r="BU136" s="163" t="s">
        <v>32</v>
      </c>
      <c r="BV136" s="164" t="s">
        <v>32</v>
      </c>
      <c r="BW136" s="163" t="s">
        <v>32</v>
      </c>
      <c r="BX136" s="164" t="s">
        <v>32</v>
      </c>
      <c r="BY136" s="163" t="s">
        <v>32</v>
      </c>
      <c r="BZ136" s="164" t="s">
        <v>32</v>
      </c>
      <c r="CA136" s="163" t="s">
        <v>32</v>
      </c>
      <c r="CB136" s="164" t="s">
        <v>32</v>
      </c>
      <c r="CC136" s="163" t="s">
        <v>32</v>
      </c>
      <c r="CD136" s="164" t="s">
        <v>32</v>
      </c>
      <c r="CE136" s="163" t="s">
        <v>32</v>
      </c>
      <c r="CF136" s="164" t="s">
        <v>32</v>
      </c>
      <c r="CG136" s="163" t="s">
        <v>32</v>
      </c>
      <c r="CH136" s="164" t="s">
        <v>32</v>
      </c>
      <c r="CI136" s="163" t="s">
        <v>32</v>
      </c>
      <c r="CJ136" s="164" t="s">
        <v>32</v>
      </c>
      <c r="CK136" s="163" t="s">
        <v>32</v>
      </c>
      <c r="CL136" s="164" t="s">
        <v>32</v>
      </c>
      <c r="CM136" s="163" t="s">
        <v>32</v>
      </c>
      <c r="CN136" s="164" t="s">
        <v>32</v>
      </c>
      <c r="CO136" s="163" t="s">
        <v>32</v>
      </c>
      <c r="CP136" s="164" t="s">
        <v>32</v>
      </c>
      <c r="CQ136" s="163" t="s">
        <v>32</v>
      </c>
      <c r="CR136" s="164" t="s">
        <v>32</v>
      </c>
      <c r="CS136" s="29">
        <f t="shared" si="414"/>
        <v>24</v>
      </c>
      <c r="CT136" s="159" t="s">
        <v>42</v>
      </c>
      <c r="CU136" s="85" t="str">
        <f t="shared" si="415"/>
        <v>*</v>
      </c>
      <c r="CV136" s="86" t="str">
        <f t="shared" si="416"/>
        <v>*</v>
      </c>
      <c r="CW136" s="85" t="str">
        <f t="shared" si="429"/>
        <v>*</v>
      </c>
      <c r="CX136" s="86" t="str">
        <f t="shared" si="430"/>
        <v>*</v>
      </c>
      <c r="CY136" s="85" t="str">
        <f t="shared" si="417"/>
        <v>*</v>
      </c>
      <c r="CZ136" s="86" t="str">
        <f t="shared" si="418"/>
        <v>*</v>
      </c>
      <c r="DA136" s="85" t="str">
        <f t="shared" si="431"/>
        <v>*</v>
      </c>
      <c r="DB136" s="86" t="str">
        <f t="shared" si="432"/>
        <v>*</v>
      </c>
      <c r="DC136" s="85" t="str">
        <f t="shared" si="433"/>
        <v>*</v>
      </c>
      <c r="DD136" s="86" t="str">
        <f t="shared" si="434"/>
        <v>*</v>
      </c>
      <c r="DE136" s="85" t="str">
        <f t="shared" si="435"/>
        <v>*</v>
      </c>
      <c r="DF136" s="86" t="str">
        <f t="shared" si="436"/>
        <v>*</v>
      </c>
      <c r="DG136" s="85" t="str">
        <f t="shared" si="437"/>
        <v>*</v>
      </c>
      <c r="DH136" s="86" t="str">
        <f t="shared" si="438"/>
        <v>*</v>
      </c>
      <c r="DI136" s="85" t="str">
        <f t="shared" si="439"/>
        <v>*</v>
      </c>
      <c r="DJ136" s="86" t="str">
        <f t="shared" si="440"/>
        <v>*</v>
      </c>
      <c r="DK136" s="217" t="str">
        <f t="shared" si="441"/>
        <v>*</v>
      </c>
      <c r="DL136" s="218" t="str">
        <f t="shared" si="442"/>
        <v>*</v>
      </c>
      <c r="DM136" s="217" t="str">
        <f t="shared" si="443"/>
        <v>*</v>
      </c>
      <c r="DN136" s="218" t="str">
        <f t="shared" si="444"/>
        <v>*</v>
      </c>
      <c r="DO136" s="217" t="str">
        <f t="shared" si="445"/>
        <v>*</v>
      </c>
      <c r="DP136" s="218" t="str">
        <f t="shared" si="446"/>
        <v>*</v>
      </c>
      <c r="DQ136" s="217" t="str">
        <f t="shared" si="447"/>
        <v>*</v>
      </c>
      <c r="DR136" s="218" t="str">
        <f t="shared" si="448"/>
        <v>*</v>
      </c>
      <c r="DS136" s="217" t="str">
        <f t="shared" si="449"/>
        <v>*</v>
      </c>
      <c r="DT136" s="218" t="str">
        <f t="shared" si="450"/>
        <v>*</v>
      </c>
      <c r="DU136" s="217" t="str">
        <f t="shared" si="451"/>
        <v>*</v>
      </c>
      <c r="DV136" s="218" t="str">
        <f t="shared" si="452"/>
        <v>*</v>
      </c>
      <c r="DW136" s="217" t="str">
        <f t="shared" si="453"/>
        <v>*</v>
      </c>
      <c r="DX136" s="218" t="str">
        <f t="shared" si="454"/>
        <v>*</v>
      </c>
      <c r="DY136" s="217" t="str">
        <f t="shared" si="455"/>
        <v>*</v>
      </c>
      <c r="DZ136" s="218" t="str">
        <f t="shared" si="456"/>
        <v>*</v>
      </c>
      <c r="EA136" s="213" t="str">
        <f t="shared" si="457"/>
        <v>*</v>
      </c>
      <c r="EB136" s="214" t="str">
        <f t="shared" si="458"/>
        <v>*</v>
      </c>
      <c r="EC136" s="213" t="str">
        <f t="shared" si="419"/>
        <v>*</v>
      </c>
      <c r="ED136" s="214" t="str">
        <f t="shared" si="420"/>
        <v>*</v>
      </c>
      <c r="EE136" s="213" t="str">
        <f t="shared" si="459"/>
        <v>*</v>
      </c>
      <c r="EF136" s="214" t="str">
        <f t="shared" si="460"/>
        <v>*</v>
      </c>
      <c r="EG136" s="219">
        <f t="shared" si="421"/>
        <v>24</v>
      </c>
      <c r="EH136" s="220" t="str">
        <f t="shared" si="470"/>
        <v>سه شنبه</v>
      </c>
      <c r="EI136" s="108"/>
      <c r="EJ136" s="108"/>
      <c r="EK136" s="108"/>
      <c r="EL136" s="108"/>
      <c r="EM136" s="108"/>
      <c r="EN136" s="108"/>
      <c r="EO136" s="108"/>
      <c r="EP136" s="108"/>
      <c r="EQ136" s="108"/>
      <c r="ER136" s="108"/>
      <c r="ES136" s="108"/>
      <c r="ET136" s="108"/>
      <c r="EU136" s="108"/>
      <c r="EV136" s="108"/>
      <c r="EW136" s="108"/>
      <c r="EX136" s="108"/>
      <c r="EY136" s="108"/>
      <c r="EZ136" s="108"/>
      <c r="FA136" s="108"/>
      <c r="FB136" s="108"/>
      <c r="FC136" s="108"/>
      <c r="FD136" s="108"/>
      <c r="FE136" s="108"/>
      <c r="FF136" s="108"/>
      <c r="FG136" s="108"/>
      <c r="FH136" s="108"/>
      <c r="FI136" s="108"/>
      <c r="FJ136" s="108"/>
      <c r="FK136" s="108"/>
      <c r="FL136" s="108"/>
      <c r="FM136" s="108"/>
      <c r="FN136" s="108"/>
      <c r="FO136" s="108"/>
      <c r="FP136" s="108"/>
      <c r="FQ136" s="108"/>
      <c r="FR136" s="108"/>
      <c r="FS136" s="108"/>
      <c r="FT136" s="108"/>
      <c r="FU136" s="108"/>
      <c r="FV136" s="108"/>
      <c r="FW136" s="108"/>
      <c r="FX136" s="108"/>
      <c r="FY136" s="108"/>
      <c r="FZ136" s="108"/>
      <c r="GA136" s="108"/>
      <c r="GB136" s="108"/>
      <c r="GC136" s="108"/>
      <c r="GD136" s="108"/>
      <c r="GE136" s="108"/>
      <c r="GF136" s="108"/>
      <c r="GG136" s="108"/>
      <c r="GH136" s="108"/>
      <c r="GI136" s="108"/>
      <c r="GJ136" s="108"/>
      <c r="GK136" s="108"/>
      <c r="GL136" s="108"/>
      <c r="GM136" s="108"/>
      <c r="GN136" s="108"/>
      <c r="GO136" s="108"/>
      <c r="GP136" s="108"/>
      <c r="GQ136" s="108"/>
      <c r="GR136" s="108"/>
      <c r="GS136" s="108"/>
      <c r="GT136" s="108"/>
      <c r="GU136" s="108"/>
      <c r="GV136" s="108"/>
      <c r="GW136" s="108"/>
      <c r="GX136" s="108"/>
      <c r="GY136" s="108"/>
      <c r="GZ136" s="108"/>
      <c r="HA136" s="108"/>
      <c r="HB136" s="108"/>
      <c r="HC136" s="108"/>
      <c r="HD136" s="108"/>
      <c r="HE136" s="108"/>
      <c r="HF136" s="108"/>
      <c r="HG136" s="108"/>
      <c r="HH136" s="108"/>
      <c r="HI136" s="108"/>
      <c r="HJ136" s="108"/>
      <c r="HK136" s="108"/>
      <c r="HL136" s="108"/>
      <c r="HM136" s="108"/>
      <c r="HN136" s="108"/>
      <c r="HO136" s="108"/>
      <c r="HP136" s="108"/>
      <c r="HQ136" s="108"/>
      <c r="HR136" s="108"/>
      <c r="HS136" s="108"/>
      <c r="HT136" s="108"/>
      <c r="HU136" s="108"/>
      <c r="HV136" s="108"/>
      <c r="HW136" s="108"/>
      <c r="HX136" s="108"/>
      <c r="HY136" s="108"/>
      <c r="HZ136" s="108"/>
      <c r="IA136" s="108"/>
      <c r="IB136" s="108"/>
      <c r="IC136" s="108"/>
      <c r="ID136" s="108"/>
      <c r="IE136" s="108"/>
      <c r="IF136" s="108"/>
      <c r="IG136" s="108"/>
      <c r="IH136" s="108"/>
      <c r="II136" s="108"/>
      <c r="IJ136" s="108"/>
      <c r="IK136" s="108"/>
      <c r="IL136" s="108"/>
      <c r="IM136" s="108"/>
      <c r="IN136" s="108"/>
      <c r="IO136" s="108"/>
      <c r="IP136" s="108"/>
      <c r="IQ136" s="108"/>
      <c r="IR136" s="108"/>
      <c r="IS136" s="108"/>
      <c r="IT136" s="108"/>
      <c r="IU136" s="108"/>
      <c r="IV136" s="108"/>
      <c r="IW136" s="108"/>
      <c r="IX136" s="108"/>
      <c r="IY136" s="108"/>
      <c r="IZ136" s="108"/>
      <c r="JA136" s="108"/>
      <c r="JB136" s="108"/>
      <c r="JC136" s="108"/>
      <c r="JD136" s="108"/>
      <c r="JE136" s="108"/>
      <c r="JF136" s="108"/>
      <c r="JG136" s="108"/>
      <c r="JH136" s="108"/>
      <c r="JI136" s="108"/>
      <c r="JJ136" s="108"/>
      <c r="JK136" s="108"/>
      <c r="JL136" s="108"/>
      <c r="JM136" s="108"/>
      <c r="JN136" s="108"/>
      <c r="JO136" s="108"/>
      <c r="JP136" s="108"/>
      <c r="JQ136" s="108"/>
      <c r="JR136" s="108"/>
      <c r="JS136" s="108"/>
      <c r="JT136" s="108"/>
      <c r="JU136" s="108"/>
      <c r="JV136" s="108"/>
      <c r="JW136" s="108"/>
      <c r="JX136" s="108"/>
      <c r="JY136" s="108"/>
      <c r="JZ136" s="108"/>
      <c r="KA136" s="108"/>
      <c r="KB136" s="108"/>
      <c r="KC136" s="108"/>
      <c r="KD136" s="108"/>
      <c r="KE136" s="108"/>
      <c r="KF136" s="108"/>
      <c r="KG136" s="108"/>
      <c r="KH136" s="108"/>
      <c r="KI136" s="108"/>
      <c r="KJ136" s="108"/>
      <c r="KK136" s="108"/>
      <c r="KL136" s="108"/>
      <c r="KM136" s="108"/>
      <c r="KN136" s="108"/>
      <c r="KO136" s="108"/>
      <c r="KP136" s="108"/>
      <c r="KQ136" s="108"/>
      <c r="KR136" s="108"/>
      <c r="KS136" s="108"/>
      <c r="KT136" s="108"/>
      <c r="KU136" s="108"/>
      <c r="KV136" s="108"/>
      <c r="KW136" s="108"/>
      <c r="KX136" s="108"/>
      <c r="KY136" s="108"/>
      <c r="KZ136" s="108"/>
      <c r="LA136" s="108"/>
      <c r="LB136" s="108"/>
      <c r="LC136" s="108"/>
      <c r="LD136" s="108"/>
      <c r="LE136" s="108"/>
      <c r="LF136" s="108"/>
      <c r="LG136" s="108"/>
      <c r="LH136" s="108"/>
      <c r="LI136" s="108"/>
      <c r="LJ136" s="108"/>
      <c r="LK136" s="108"/>
      <c r="LL136" s="108"/>
      <c r="LM136" s="108"/>
      <c r="LN136" s="108"/>
      <c r="LO136" s="108"/>
      <c r="LP136" s="108"/>
      <c r="LQ136" s="108"/>
      <c r="LR136" s="108"/>
      <c r="LS136" s="108"/>
      <c r="LT136" s="108"/>
      <c r="LU136" s="108"/>
      <c r="LV136" s="108"/>
      <c r="LW136" s="108"/>
      <c r="LX136" s="108"/>
      <c r="LY136" s="108"/>
      <c r="LZ136" s="108"/>
      <c r="MA136" s="108"/>
      <c r="MB136" s="108"/>
      <c r="MC136" s="108"/>
      <c r="MD136" s="108"/>
      <c r="ME136" s="108"/>
      <c r="MF136" s="108"/>
      <c r="MG136" s="108"/>
      <c r="MH136" s="108"/>
      <c r="MI136" s="108"/>
      <c r="MJ136" s="108"/>
      <c r="MK136" s="108"/>
      <c r="ML136" s="108"/>
      <c r="MM136" s="108"/>
      <c r="MN136" s="108"/>
      <c r="MO136" s="108"/>
      <c r="MP136" s="108"/>
      <c r="MQ136" s="108"/>
      <c r="MR136" s="108"/>
      <c r="MS136" s="108"/>
      <c r="MT136" s="108"/>
      <c r="MU136" s="108"/>
      <c r="MV136" s="108"/>
      <c r="MW136" s="108"/>
      <c r="MX136" s="108"/>
      <c r="MY136" s="108"/>
      <c r="MZ136" s="108"/>
      <c r="NA136" s="108"/>
      <c r="NB136" s="108"/>
      <c r="NC136" s="108"/>
      <c r="ND136" s="108"/>
      <c r="NE136" s="108"/>
      <c r="NF136" s="108"/>
      <c r="NG136" s="108"/>
      <c r="NH136" s="108"/>
      <c r="NI136" s="108"/>
      <c r="NJ136" s="108"/>
      <c r="NK136" s="108"/>
      <c r="NL136" s="108"/>
      <c r="NM136" s="108"/>
      <c r="NN136" s="108"/>
      <c r="NO136" s="108"/>
      <c r="NP136" s="108"/>
      <c r="NQ136" s="108"/>
      <c r="NR136" s="108"/>
      <c r="NS136" s="108"/>
      <c r="NT136" s="108"/>
      <c r="NU136" s="108"/>
      <c r="NV136" s="108"/>
      <c r="NW136" s="108"/>
      <c r="NX136" s="108"/>
      <c r="NY136" s="108"/>
      <c r="NZ136" s="108"/>
      <c r="OA136" s="108"/>
      <c r="OB136" s="108"/>
      <c r="OC136" s="108"/>
      <c r="OD136" s="108"/>
      <c r="OE136" s="108"/>
      <c r="OF136" s="108"/>
      <c r="OG136" s="108"/>
      <c r="OH136" s="108"/>
      <c r="OI136" s="108"/>
      <c r="OJ136" s="108"/>
      <c r="OK136" s="108"/>
      <c r="OL136" s="108"/>
      <c r="OM136" s="108"/>
      <c r="ON136" s="108"/>
      <c r="OO136" s="108"/>
      <c r="OP136" s="108"/>
      <c r="OQ136" s="108"/>
      <c r="OR136" s="108"/>
      <c r="OS136" s="108"/>
      <c r="OT136" s="108"/>
      <c r="OU136" s="108"/>
      <c r="OV136" s="108"/>
      <c r="OW136" s="108"/>
      <c r="OX136" s="108"/>
      <c r="OY136" s="108"/>
      <c r="OZ136" s="108"/>
      <c r="PA136" s="108"/>
      <c r="PB136" s="108"/>
      <c r="PC136" s="108"/>
      <c r="PD136" s="108"/>
      <c r="PE136" s="108"/>
      <c r="PF136" s="108"/>
      <c r="PG136" s="108"/>
      <c r="PH136" s="108"/>
      <c r="PI136" s="108"/>
      <c r="PJ136" s="108"/>
      <c r="PK136" s="108"/>
      <c r="PL136" s="108"/>
      <c r="PM136" s="108"/>
      <c r="PN136" s="108"/>
      <c r="PO136" s="108"/>
      <c r="PP136" s="108"/>
      <c r="PQ136" s="108"/>
      <c r="PR136" s="337" t="str">
        <f t="shared" si="422"/>
        <v>حضوری</v>
      </c>
      <c r="PS136" s="30" t="str">
        <f t="shared" si="423"/>
        <v>حضوری</v>
      </c>
      <c r="PT136" s="34" t="s">
        <v>33</v>
      </c>
      <c r="PU136" s="748" t="str">
        <f t="shared" si="461"/>
        <v>******</v>
      </c>
      <c r="PV136" s="749"/>
      <c r="PW136" s="748" t="str">
        <f t="shared" si="462"/>
        <v>******</v>
      </c>
      <c r="PX136" s="749"/>
      <c r="PY136" s="108"/>
      <c r="PZ136" s="108"/>
      <c r="QA136" s="108"/>
      <c r="QB136" s="108"/>
      <c r="QC136" s="108"/>
      <c r="QD136" s="108"/>
      <c r="QE136" s="108"/>
      <c r="QF136" s="108"/>
      <c r="QG136" s="108"/>
      <c r="QH136" s="108"/>
      <c r="QI136" s="108"/>
      <c r="QJ136" s="108"/>
      <c r="QK136" s="108"/>
      <c r="QL136" s="108"/>
      <c r="QM136" s="108"/>
      <c r="QN136" s="108"/>
      <c r="QO136" s="108"/>
      <c r="QP136" s="108"/>
      <c r="QQ136" s="108"/>
      <c r="QR136" s="108"/>
      <c r="QS136" s="108"/>
      <c r="QT136" s="108"/>
      <c r="QU136" s="108"/>
      <c r="QV136" s="108"/>
      <c r="QW136" s="108"/>
      <c r="QX136" s="108"/>
      <c r="QY136" s="108"/>
      <c r="QZ136" s="108"/>
      <c r="RA136" s="108"/>
      <c r="RB136" s="108"/>
      <c r="RC136" s="108"/>
      <c r="RD136" s="337">
        <f t="shared" si="424"/>
        <v>24</v>
      </c>
      <c r="RE136" s="30" t="str">
        <f t="shared" si="471"/>
        <v>سه شنبه</v>
      </c>
      <c r="RF136" s="34" t="s">
        <v>33</v>
      </c>
      <c r="RG136" s="748" t="str">
        <f t="shared" si="463"/>
        <v>*******************</v>
      </c>
      <c r="RH136" s="749"/>
      <c r="RI136" s="748" t="str">
        <f t="shared" si="464"/>
        <v>*******************</v>
      </c>
      <c r="RJ136" s="749"/>
      <c r="RK136" s="29">
        <f t="shared" si="425"/>
        <v>24</v>
      </c>
      <c r="RL136" s="30" t="str">
        <f t="shared" si="472"/>
        <v>سه شنبه</v>
      </c>
      <c r="RM136" s="34" t="s">
        <v>33</v>
      </c>
      <c r="RN136" s="109"/>
      <c r="RO136" s="750" t="str">
        <f t="shared" si="465"/>
        <v>*****</v>
      </c>
      <c r="RP136" s="751"/>
      <c r="RQ136" s="109"/>
      <c r="RR136" s="109" t="str">
        <f t="shared" si="466"/>
        <v>*****</v>
      </c>
      <c r="RS136" s="750"/>
      <c r="RT136" s="751"/>
      <c r="RU136" s="29">
        <f t="shared" si="426"/>
        <v>24</v>
      </c>
      <c r="RV136" s="30" t="str">
        <f t="shared" si="473"/>
        <v>سه شنبه</v>
      </c>
      <c r="RW136" s="750" t="str">
        <f t="shared" si="467"/>
        <v>****</v>
      </c>
      <c r="RX136" s="751"/>
      <c r="RY136" s="750" t="str">
        <f t="shared" si="468"/>
        <v>***</v>
      </c>
      <c r="RZ136" s="751"/>
      <c r="SA136" s="29">
        <f t="shared" si="427"/>
        <v>24</v>
      </c>
      <c r="SB136" s="30" t="str">
        <f t="shared" si="474"/>
        <v>سه شنبه</v>
      </c>
      <c r="SC136" s="754" t="str">
        <f t="shared" si="469"/>
        <v>****</v>
      </c>
      <c r="SD136" s="755"/>
      <c r="SE136" s="29">
        <f t="shared" si="428"/>
        <v>24</v>
      </c>
      <c r="SF136" s="30" t="str">
        <f t="shared" si="475"/>
        <v>سه شنبه</v>
      </c>
      <c r="SG136" s="750" t="str">
        <f t="shared" si="476"/>
        <v>***</v>
      </c>
      <c r="SH136" s="751"/>
      <c r="SI136" s="752" t="str">
        <f t="shared" si="477"/>
        <v>***</v>
      </c>
      <c r="SJ136" s="75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</row>
    <row r="137" spans="1:638" s="2" customFormat="1" ht="69.75" customHeight="1" thickTop="1" thickBot="1">
      <c r="A137" s="355" t="s">
        <v>289</v>
      </c>
      <c r="B137" s="252" t="s">
        <v>148</v>
      </c>
      <c r="C137" s="315" t="s">
        <v>286</v>
      </c>
      <c r="D137" s="314"/>
      <c r="E137" s="308"/>
      <c r="F137" s="321" t="s">
        <v>103</v>
      </c>
      <c r="G137" s="322" t="s">
        <v>27</v>
      </c>
      <c r="H137" s="560" t="s">
        <v>292</v>
      </c>
      <c r="I137" s="561"/>
      <c r="J137" s="279" t="s">
        <v>47</v>
      </c>
      <c r="K137" s="568" t="s">
        <v>296</v>
      </c>
      <c r="L137" s="569"/>
      <c r="M137" s="254" t="s">
        <v>145</v>
      </c>
      <c r="N137" s="356" t="s">
        <v>201</v>
      </c>
      <c r="O137" s="255"/>
      <c r="P137" s="253"/>
      <c r="Q137" s="256"/>
      <c r="R137" s="257"/>
      <c r="S137" s="357" t="s">
        <v>193</v>
      </c>
      <c r="T137" s="258" t="s">
        <v>74</v>
      </c>
      <c r="U137" s="259" t="s">
        <v>341</v>
      </c>
      <c r="V137" s="260" t="s">
        <v>349</v>
      </c>
      <c r="W137" s="253" t="s">
        <v>356</v>
      </c>
      <c r="X137" s="262"/>
      <c r="Y137" s="423"/>
      <c r="Z137" s="261"/>
      <c r="AA137" s="262"/>
      <c r="AB137" s="263"/>
      <c r="AC137" s="332" t="s">
        <v>212</v>
      </c>
      <c r="AD137" s="578" t="str">
        <f>RG56</f>
        <v>********خوشروزاده- *********************کاظمی-*********منفرد-******محبوبی-*********</v>
      </c>
      <c r="AE137" s="579"/>
      <c r="AF137" s="579"/>
      <c r="AG137" s="579"/>
      <c r="AH137" s="579"/>
      <c r="AI137" s="579"/>
      <c r="AJ137" s="579"/>
      <c r="AK137" s="579"/>
      <c r="AL137" s="579"/>
      <c r="AM137" s="579"/>
      <c r="AN137" s="579"/>
      <c r="AO137" s="579"/>
      <c r="AP137" s="579"/>
      <c r="AQ137" s="579"/>
      <c r="AR137" s="580"/>
      <c r="AS137" s="609" t="s">
        <v>215</v>
      </c>
      <c r="AT137" s="610"/>
      <c r="AU137" s="610"/>
      <c r="AV137" s="610"/>
      <c r="AW137" s="610"/>
      <c r="AX137" s="611"/>
      <c r="AY137" s="1"/>
      <c r="AZ137" s="1"/>
      <c r="BA137" s="1"/>
      <c r="BB137" s="7"/>
      <c r="BC137" s="7"/>
      <c r="BD137" s="7"/>
      <c r="BE137" s="29">
        <f t="shared" si="413"/>
        <v>25</v>
      </c>
      <c r="BF137" s="159" t="s">
        <v>43</v>
      </c>
      <c r="BG137" s="163" t="s">
        <v>32</v>
      </c>
      <c r="BH137" s="164" t="s">
        <v>32</v>
      </c>
      <c r="BI137" s="163" t="s">
        <v>32</v>
      </c>
      <c r="BJ137" s="164" t="s">
        <v>32</v>
      </c>
      <c r="BK137" s="163" t="s">
        <v>32</v>
      </c>
      <c r="BL137" s="164" t="s">
        <v>32</v>
      </c>
      <c r="BM137" s="163" t="s">
        <v>32</v>
      </c>
      <c r="BN137" s="164" t="s">
        <v>32</v>
      </c>
      <c r="BO137" s="163" t="s">
        <v>32</v>
      </c>
      <c r="BP137" s="164" t="s">
        <v>32</v>
      </c>
      <c r="BQ137" s="163" t="s">
        <v>32</v>
      </c>
      <c r="BR137" s="164" t="s">
        <v>32</v>
      </c>
      <c r="BS137" s="163" t="s">
        <v>32</v>
      </c>
      <c r="BT137" s="164" t="s">
        <v>32</v>
      </c>
      <c r="BU137" s="163" t="s">
        <v>32</v>
      </c>
      <c r="BV137" s="164" t="s">
        <v>32</v>
      </c>
      <c r="BW137" s="163" t="s">
        <v>32</v>
      </c>
      <c r="BX137" s="164" t="s">
        <v>32</v>
      </c>
      <c r="BY137" s="163" t="s">
        <v>32</v>
      </c>
      <c r="BZ137" s="164" t="s">
        <v>32</v>
      </c>
      <c r="CA137" s="163" t="s">
        <v>32</v>
      </c>
      <c r="CB137" s="164" t="s">
        <v>32</v>
      </c>
      <c r="CC137" s="163" t="s">
        <v>32</v>
      </c>
      <c r="CD137" s="164" t="s">
        <v>32</v>
      </c>
      <c r="CE137" s="163" t="s">
        <v>32</v>
      </c>
      <c r="CF137" s="164" t="s">
        <v>32</v>
      </c>
      <c r="CG137" s="163" t="s">
        <v>32</v>
      </c>
      <c r="CH137" s="164" t="s">
        <v>32</v>
      </c>
      <c r="CI137" s="163" t="s">
        <v>32</v>
      </c>
      <c r="CJ137" s="164" t="s">
        <v>32</v>
      </c>
      <c r="CK137" s="163" t="s">
        <v>32</v>
      </c>
      <c r="CL137" s="164" t="s">
        <v>32</v>
      </c>
      <c r="CM137" s="163" t="s">
        <v>32</v>
      </c>
      <c r="CN137" s="164" t="s">
        <v>32</v>
      </c>
      <c r="CO137" s="163" t="s">
        <v>32</v>
      </c>
      <c r="CP137" s="164" t="s">
        <v>32</v>
      </c>
      <c r="CQ137" s="163" t="s">
        <v>32</v>
      </c>
      <c r="CR137" s="164" t="s">
        <v>32</v>
      </c>
      <c r="CS137" s="29">
        <f t="shared" si="414"/>
        <v>25</v>
      </c>
      <c r="CT137" s="159" t="s">
        <v>43</v>
      </c>
      <c r="CU137" s="85" t="str">
        <f t="shared" si="415"/>
        <v>*</v>
      </c>
      <c r="CV137" s="86" t="str">
        <f t="shared" si="416"/>
        <v>*</v>
      </c>
      <c r="CW137" s="85" t="str">
        <f t="shared" si="429"/>
        <v>*</v>
      </c>
      <c r="CX137" s="86" t="str">
        <f t="shared" si="430"/>
        <v>*</v>
      </c>
      <c r="CY137" s="85" t="str">
        <f t="shared" si="417"/>
        <v>*</v>
      </c>
      <c r="CZ137" s="86" t="str">
        <f t="shared" si="418"/>
        <v>*</v>
      </c>
      <c r="DA137" s="85" t="str">
        <f t="shared" si="431"/>
        <v>*</v>
      </c>
      <c r="DB137" s="86" t="str">
        <f t="shared" si="432"/>
        <v>*</v>
      </c>
      <c r="DC137" s="85" t="str">
        <f t="shared" si="433"/>
        <v>*</v>
      </c>
      <c r="DD137" s="86" t="str">
        <f t="shared" si="434"/>
        <v>*</v>
      </c>
      <c r="DE137" s="85" t="str">
        <f t="shared" si="435"/>
        <v>*</v>
      </c>
      <c r="DF137" s="86" t="str">
        <f t="shared" si="436"/>
        <v>*</v>
      </c>
      <c r="DG137" s="85" t="str">
        <f t="shared" si="437"/>
        <v>*</v>
      </c>
      <c r="DH137" s="86" t="str">
        <f t="shared" si="438"/>
        <v>*</v>
      </c>
      <c r="DI137" s="85" t="str">
        <f t="shared" si="439"/>
        <v>*</v>
      </c>
      <c r="DJ137" s="86" t="str">
        <f t="shared" si="440"/>
        <v>*</v>
      </c>
      <c r="DK137" s="217" t="str">
        <f t="shared" si="441"/>
        <v>*</v>
      </c>
      <c r="DL137" s="218" t="str">
        <f t="shared" si="442"/>
        <v>*</v>
      </c>
      <c r="DM137" s="217" t="str">
        <f t="shared" si="443"/>
        <v>*</v>
      </c>
      <c r="DN137" s="218" t="str">
        <f t="shared" si="444"/>
        <v>*</v>
      </c>
      <c r="DO137" s="217" t="str">
        <f t="shared" si="445"/>
        <v>*</v>
      </c>
      <c r="DP137" s="218" t="str">
        <f t="shared" si="446"/>
        <v>*</v>
      </c>
      <c r="DQ137" s="217" t="str">
        <f t="shared" si="447"/>
        <v>*</v>
      </c>
      <c r="DR137" s="218" t="str">
        <f t="shared" si="448"/>
        <v>*</v>
      </c>
      <c r="DS137" s="217" t="str">
        <f t="shared" si="449"/>
        <v>*</v>
      </c>
      <c r="DT137" s="218" t="str">
        <f t="shared" si="450"/>
        <v>*</v>
      </c>
      <c r="DU137" s="217" t="str">
        <f t="shared" si="451"/>
        <v>*</v>
      </c>
      <c r="DV137" s="218" t="str">
        <f t="shared" si="452"/>
        <v>*</v>
      </c>
      <c r="DW137" s="217" t="str">
        <f t="shared" si="453"/>
        <v>*</v>
      </c>
      <c r="DX137" s="218" t="str">
        <f t="shared" si="454"/>
        <v>*</v>
      </c>
      <c r="DY137" s="217" t="str">
        <f t="shared" si="455"/>
        <v>*</v>
      </c>
      <c r="DZ137" s="218" t="str">
        <f t="shared" si="456"/>
        <v>*</v>
      </c>
      <c r="EA137" s="213" t="str">
        <f t="shared" si="457"/>
        <v>*</v>
      </c>
      <c r="EB137" s="214" t="str">
        <f t="shared" si="458"/>
        <v>*</v>
      </c>
      <c r="EC137" s="213" t="str">
        <f t="shared" si="419"/>
        <v>*</v>
      </c>
      <c r="ED137" s="214" t="str">
        <f t="shared" si="420"/>
        <v>*</v>
      </c>
      <c r="EE137" s="213" t="str">
        <f t="shared" si="459"/>
        <v>*</v>
      </c>
      <c r="EF137" s="214" t="str">
        <f t="shared" si="460"/>
        <v>*</v>
      </c>
      <c r="EG137" s="219">
        <f t="shared" si="421"/>
        <v>25</v>
      </c>
      <c r="EH137" s="220" t="str">
        <f t="shared" si="470"/>
        <v>چهارشنبه</v>
      </c>
      <c r="EI137" s="108"/>
      <c r="EJ137" s="108"/>
      <c r="EK137" s="108"/>
      <c r="EL137" s="108"/>
      <c r="EM137" s="108"/>
      <c r="EN137" s="108"/>
      <c r="EO137" s="108"/>
      <c r="EP137" s="108"/>
      <c r="EQ137" s="108"/>
      <c r="ER137" s="108"/>
      <c r="ES137" s="108"/>
      <c r="ET137" s="108"/>
      <c r="EU137" s="108"/>
      <c r="EV137" s="108"/>
      <c r="EW137" s="108"/>
      <c r="EX137" s="108"/>
      <c r="EY137" s="108"/>
      <c r="EZ137" s="108"/>
      <c r="FA137" s="108"/>
      <c r="FB137" s="108"/>
      <c r="FC137" s="108"/>
      <c r="FD137" s="108"/>
      <c r="FE137" s="108"/>
      <c r="FF137" s="108"/>
      <c r="FG137" s="108"/>
      <c r="FH137" s="108"/>
      <c r="FI137" s="108"/>
      <c r="FJ137" s="108"/>
      <c r="FK137" s="108"/>
      <c r="FL137" s="108"/>
      <c r="FM137" s="108"/>
      <c r="FN137" s="108"/>
      <c r="FO137" s="108"/>
      <c r="FP137" s="108"/>
      <c r="FQ137" s="108"/>
      <c r="FR137" s="108"/>
      <c r="FS137" s="108"/>
      <c r="FT137" s="108"/>
      <c r="FU137" s="108"/>
      <c r="FV137" s="108"/>
      <c r="FW137" s="108"/>
      <c r="FX137" s="108"/>
      <c r="FY137" s="108"/>
      <c r="FZ137" s="108"/>
      <c r="GA137" s="108"/>
      <c r="GB137" s="108"/>
      <c r="GC137" s="108"/>
      <c r="GD137" s="108"/>
      <c r="GE137" s="108"/>
      <c r="GF137" s="108"/>
      <c r="GG137" s="108"/>
      <c r="GH137" s="108"/>
      <c r="GI137" s="108"/>
      <c r="GJ137" s="108"/>
      <c r="GK137" s="108"/>
      <c r="GL137" s="108"/>
      <c r="GM137" s="108"/>
      <c r="GN137" s="108"/>
      <c r="GO137" s="108"/>
      <c r="GP137" s="108"/>
      <c r="GQ137" s="108"/>
      <c r="GR137" s="108"/>
      <c r="GS137" s="108"/>
      <c r="GT137" s="108"/>
      <c r="GU137" s="108"/>
      <c r="GV137" s="108"/>
      <c r="GW137" s="108"/>
      <c r="GX137" s="108"/>
      <c r="GY137" s="108"/>
      <c r="GZ137" s="108"/>
      <c r="HA137" s="108"/>
      <c r="HB137" s="108"/>
      <c r="HC137" s="108"/>
      <c r="HD137" s="108"/>
      <c r="HE137" s="108"/>
      <c r="HF137" s="108"/>
      <c r="HG137" s="108"/>
      <c r="HH137" s="108"/>
      <c r="HI137" s="108"/>
      <c r="HJ137" s="108"/>
      <c r="HK137" s="108"/>
      <c r="HL137" s="108"/>
      <c r="HM137" s="108"/>
      <c r="HN137" s="108"/>
      <c r="HO137" s="108"/>
      <c r="HP137" s="108"/>
      <c r="HQ137" s="108"/>
      <c r="HR137" s="108"/>
      <c r="HS137" s="108"/>
      <c r="HT137" s="108"/>
      <c r="HU137" s="108"/>
      <c r="HV137" s="108"/>
      <c r="HW137" s="108"/>
      <c r="HX137" s="108"/>
      <c r="HY137" s="108"/>
      <c r="HZ137" s="108"/>
      <c r="IA137" s="108"/>
      <c r="IB137" s="108"/>
      <c r="IC137" s="108"/>
      <c r="ID137" s="108"/>
      <c r="IE137" s="108"/>
      <c r="IF137" s="108"/>
      <c r="IG137" s="108"/>
      <c r="IH137" s="108"/>
      <c r="II137" s="108"/>
      <c r="IJ137" s="108"/>
      <c r="IK137" s="108"/>
      <c r="IL137" s="108"/>
      <c r="IM137" s="108"/>
      <c r="IN137" s="108"/>
      <c r="IO137" s="108"/>
      <c r="IP137" s="108"/>
      <c r="IQ137" s="108"/>
      <c r="IR137" s="108"/>
      <c r="IS137" s="108"/>
      <c r="IT137" s="108"/>
      <c r="IU137" s="108"/>
      <c r="IV137" s="108"/>
      <c r="IW137" s="108"/>
      <c r="IX137" s="108"/>
      <c r="IY137" s="108"/>
      <c r="IZ137" s="108"/>
      <c r="JA137" s="108"/>
      <c r="JB137" s="108"/>
      <c r="JC137" s="108"/>
      <c r="JD137" s="108"/>
      <c r="JE137" s="108"/>
      <c r="JF137" s="108"/>
      <c r="JG137" s="108"/>
      <c r="JH137" s="108"/>
      <c r="JI137" s="108"/>
      <c r="JJ137" s="108"/>
      <c r="JK137" s="108"/>
      <c r="JL137" s="108"/>
      <c r="JM137" s="108"/>
      <c r="JN137" s="108"/>
      <c r="JO137" s="108"/>
      <c r="JP137" s="108"/>
      <c r="JQ137" s="108"/>
      <c r="JR137" s="108"/>
      <c r="JS137" s="108"/>
      <c r="JT137" s="108"/>
      <c r="JU137" s="108"/>
      <c r="JV137" s="108"/>
      <c r="JW137" s="108"/>
      <c r="JX137" s="108"/>
      <c r="JY137" s="108"/>
      <c r="JZ137" s="108"/>
      <c r="KA137" s="108"/>
      <c r="KB137" s="108"/>
      <c r="KC137" s="108"/>
      <c r="KD137" s="108"/>
      <c r="KE137" s="108"/>
      <c r="KF137" s="108"/>
      <c r="KG137" s="108"/>
      <c r="KH137" s="108"/>
      <c r="KI137" s="108"/>
      <c r="KJ137" s="108"/>
      <c r="KK137" s="108"/>
      <c r="KL137" s="108"/>
      <c r="KM137" s="108"/>
      <c r="KN137" s="108"/>
      <c r="KO137" s="108"/>
      <c r="KP137" s="108"/>
      <c r="KQ137" s="108"/>
      <c r="KR137" s="108"/>
      <c r="KS137" s="108"/>
      <c r="KT137" s="108"/>
      <c r="KU137" s="108"/>
      <c r="KV137" s="108"/>
      <c r="KW137" s="108"/>
      <c r="KX137" s="108"/>
      <c r="KY137" s="108"/>
      <c r="KZ137" s="108"/>
      <c r="LA137" s="108"/>
      <c r="LB137" s="108"/>
      <c r="LC137" s="108"/>
      <c r="LD137" s="108"/>
      <c r="LE137" s="108"/>
      <c r="LF137" s="108"/>
      <c r="LG137" s="108"/>
      <c r="LH137" s="108"/>
      <c r="LI137" s="108"/>
      <c r="LJ137" s="108"/>
      <c r="LK137" s="108"/>
      <c r="LL137" s="108"/>
      <c r="LM137" s="108"/>
      <c r="LN137" s="108"/>
      <c r="LO137" s="108"/>
      <c r="LP137" s="108"/>
      <c r="LQ137" s="108"/>
      <c r="LR137" s="108"/>
      <c r="LS137" s="108"/>
      <c r="LT137" s="108"/>
      <c r="LU137" s="108"/>
      <c r="LV137" s="108"/>
      <c r="LW137" s="108"/>
      <c r="LX137" s="108"/>
      <c r="LY137" s="108"/>
      <c r="LZ137" s="108"/>
      <c r="MA137" s="108"/>
      <c r="MB137" s="108"/>
      <c r="MC137" s="108"/>
      <c r="MD137" s="108"/>
      <c r="ME137" s="108"/>
      <c r="MF137" s="108"/>
      <c r="MG137" s="108"/>
      <c r="MH137" s="108"/>
      <c r="MI137" s="108"/>
      <c r="MJ137" s="108"/>
      <c r="MK137" s="108"/>
      <c r="ML137" s="108"/>
      <c r="MM137" s="108"/>
      <c r="MN137" s="108"/>
      <c r="MO137" s="108"/>
      <c r="MP137" s="108"/>
      <c r="MQ137" s="108"/>
      <c r="MR137" s="108"/>
      <c r="MS137" s="108"/>
      <c r="MT137" s="108"/>
      <c r="MU137" s="108"/>
      <c r="MV137" s="108"/>
      <c r="MW137" s="108"/>
      <c r="MX137" s="108"/>
      <c r="MY137" s="108"/>
      <c r="MZ137" s="108"/>
      <c r="NA137" s="108"/>
      <c r="NB137" s="108"/>
      <c r="NC137" s="108"/>
      <c r="ND137" s="108"/>
      <c r="NE137" s="108"/>
      <c r="NF137" s="108"/>
      <c r="NG137" s="108"/>
      <c r="NH137" s="108"/>
      <c r="NI137" s="108"/>
      <c r="NJ137" s="108"/>
      <c r="NK137" s="108"/>
      <c r="NL137" s="108"/>
      <c r="NM137" s="108"/>
      <c r="NN137" s="108"/>
      <c r="NO137" s="108"/>
      <c r="NP137" s="108"/>
      <c r="NQ137" s="108"/>
      <c r="NR137" s="108"/>
      <c r="NS137" s="108"/>
      <c r="NT137" s="108"/>
      <c r="NU137" s="108"/>
      <c r="NV137" s="108"/>
      <c r="NW137" s="108"/>
      <c r="NX137" s="108"/>
      <c r="NY137" s="108"/>
      <c r="NZ137" s="108"/>
      <c r="OA137" s="108"/>
      <c r="OB137" s="108"/>
      <c r="OC137" s="108"/>
      <c r="OD137" s="108"/>
      <c r="OE137" s="108"/>
      <c r="OF137" s="108"/>
      <c r="OG137" s="108"/>
      <c r="OH137" s="108"/>
      <c r="OI137" s="108"/>
      <c r="OJ137" s="108"/>
      <c r="OK137" s="108"/>
      <c r="OL137" s="108"/>
      <c r="OM137" s="108"/>
      <c r="ON137" s="108"/>
      <c r="OO137" s="108"/>
      <c r="OP137" s="108"/>
      <c r="OQ137" s="108"/>
      <c r="OR137" s="108"/>
      <c r="OS137" s="108"/>
      <c r="OT137" s="108"/>
      <c r="OU137" s="108"/>
      <c r="OV137" s="108"/>
      <c r="OW137" s="108"/>
      <c r="OX137" s="108"/>
      <c r="OY137" s="108"/>
      <c r="OZ137" s="108"/>
      <c r="PA137" s="108"/>
      <c r="PB137" s="108"/>
      <c r="PC137" s="108"/>
      <c r="PD137" s="108"/>
      <c r="PE137" s="108"/>
      <c r="PF137" s="108"/>
      <c r="PG137" s="108"/>
      <c r="PH137" s="108"/>
      <c r="PI137" s="108"/>
      <c r="PJ137" s="108"/>
      <c r="PK137" s="108"/>
      <c r="PL137" s="108"/>
      <c r="PM137" s="108"/>
      <c r="PN137" s="108"/>
      <c r="PO137" s="108"/>
      <c r="PP137" s="108"/>
      <c r="PQ137" s="108"/>
      <c r="PR137" s="337" t="str">
        <f t="shared" si="422"/>
        <v>احمدی</v>
      </c>
      <c r="PS137" s="30">
        <f t="shared" si="423"/>
        <v>0</v>
      </c>
      <c r="PT137" s="34" t="s">
        <v>33</v>
      </c>
      <c r="PU137" s="748" t="str">
        <f t="shared" si="461"/>
        <v>******</v>
      </c>
      <c r="PV137" s="749"/>
      <c r="PW137" s="748" t="str">
        <f t="shared" si="462"/>
        <v>******</v>
      </c>
      <c r="PX137" s="749"/>
      <c r="PY137" s="108"/>
      <c r="PZ137" s="108"/>
      <c r="QA137" s="108"/>
      <c r="QB137" s="108"/>
      <c r="QC137" s="108"/>
      <c r="QD137" s="108"/>
      <c r="QE137" s="108"/>
      <c r="QF137" s="108"/>
      <c r="QG137" s="108"/>
      <c r="QH137" s="108"/>
      <c r="QI137" s="108"/>
      <c r="QJ137" s="108"/>
      <c r="QK137" s="108"/>
      <c r="QL137" s="108"/>
      <c r="QM137" s="108"/>
      <c r="QN137" s="108"/>
      <c r="QO137" s="108"/>
      <c r="QP137" s="108"/>
      <c r="QQ137" s="108"/>
      <c r="QR137" s="108"/>
      <c r="QS137" s="108"/>
      <c r="QT137" s="108"/>
      <c r="QU137" s="108"/>
      <c r="QV137" s="108"/>
      <c r="QW137" s="108"/>
      <c r="QX137" s="108"/>
      <c r="QY137" s="108"/>
      <c r="QZ137" s="108"/>
      <c r="RA137" s="108"/>
      <c r="RB137" s="108"/>
      <c r="RC137" s="108"/>
      <c r="RD137" s="337">
        <f t="shared" si="424"/>
        <v>25</v>
      </c>
      <c r="RE137" s="30" t="str">
        <f t="shared" si="471"/>
        <v>چهارشنبه</v>
      </c>
      <c r="RF137" s="34" t="s">
        <v>33</v>
      </c>
      <c r="RG137" s="748" t="str">
        <f t="shared" si="463"/>
        <v>*******************</v>
      </c>
      <c r="RH137" s="749"/>
      <c r="RI137" s="748" t="str">
        <f t="shared" si="464"/>
        <v>*******************</v>
      </c>
      <c r="RJ137" s="749"/>
      <c r="RK137" s="29">
        <f t="shared" si="425"/>
        <v>25</v>
      </c>
      <c r="RL137" s="30" t="str">
        <f t="shared" si="472"/>
        <v>چهارشنبه</v>
      </c>
      <c r="RM137" s="34" t="s">
        <v>33</v>
      </c>
      <c r="RN137" s="109"/>
      <c r="RO137" s="750" t="str">
        <f t="shared" si="465"/>
        <v>*****</v>
      </c>
      <c r="RP137" s="751"/>
      <c r="RQ137" s="109"/>
      <c r="RR137" s="109" t="str">
        <f t="shared" si="466"/>
        <v>*****</v>
      </c>
      <c r="RS137" s="750"/>
      <c r="RT137" s="751"/>
      <c r="RU137" s="29">
        <f t="shared" si="426"/>
        <v>25</v>
      </c>
      <c r="RV137" s="30" t="str">
        <f t="shared" si="473"/>
        <v>چهارشنبه</v>
      </c>
      <c r="RW137" s="750" t="str">
        <f t="shared" si="467"/>
        <v>****</v>
      </c>
      <c r="RX137" s="751"/>
      <c r="RY137" s="750" t="str">
        <f t="shared" si="468"/>
        <v>***</v>
      </c>
      <c r="RZ137" s="751"/>
      <c r="SA137" s="29">
        <f t="shared" si="427"/>
        <v>25</v>
      </c>
      <c r="SB137" s="30" t="str">
        <f t="shared" si="474"/>
        <v>چهارشنبه</v>
      </c>
      <c r="SC137" s="754" t="str">
        <f t="shared" si="469"/>
        <v>****</v>
      </c>
      <c r="SD137" s="755"/>
      <c r="SE137" s="29">
        <f t="shared" si="428"/>
        <v>25</v>
      </c>
      <c r="SF137" s="30" t="str">
        <f t="shared" si="475"/>
        <v>چهارشنبه</v>
      </c>
      <c r="SG137" s="750" t="str">
        <f t="shared" si="476"/>
        <v>***</v>
      </c>
      <c r="SH137" s="751"/>
      <c r="SI137" s="752" t="str">
        <f t="shared" si="477"/>
        <v>***</v>
      </c>
      <c r="SJ137" s="75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</row>
    <row r="138" spans="1:638" s="2" customFormat="1" ht="69.75" customHeight="1" thickTop="1" thickBot="1">
      <c r="A138" s="358" t="s">
        <v>290</v>
      </c>
      <c r="B138" s="359" t="s">
        <v>305</v>
      </c>
      <c r="C138" s="360"/>
      <c r="D138" s="361"/>
      <c r="E138" s="309"/>
      <c r="F138" s="323" t="s">
        <v>106</v>
      </c>
      <c r="G138" s="324" t="s">
        <v>27</v>
      </c>
      <c r="H138" s="560" t="s">
        <v>202</v>
      </c>
      <c r="I138" s="561"/>
      <c r="J138" s="279" t="s">
        <v>354</v>
      </c>
      <c r="K138" s="568" t="s">
        <v>225</v>
      </c>
      <c r="L138" s="569"/>
      <c r="M138" s="275"/>
      <c r="N138" s="362" t="s">
        <v>198</v>
      </c>
      <c r="O138" s="275"/>
      <c r="P138" s="271"/>
      <c r="Q138" s="271"/>
      <c r="R138" s="276"/>
      <c r="S138" s="363" t="s">
        <v>193</v>
      </c>
      <c r="T138" s="268" t="s">
        <v>358</v>
      </c>
      <c r="U138" s="269" t="s">
        <v>180</v>
      </c>
      <c r="V138" s="270"/>
      <c r="W138" s="271"/>
      <c r="X138" s="265"/>
      <c r="Y138" s="424"/>
      <c r="Z138" s="264"/>
      <c r="AA138" s="265"/>
      <c r="AB138" s="266"/>
      <c r="AC138" s="333" t="s">
        <v>213</v>
      </c>
      <c r="AD138" s="635" t="str">
        <f>RG20</f>
        <v>******************داداشي-*************</v>
      </c>
      <c r="AE138" s="636"/>
      <c r="AF138" s="636"/>
      <c r="AG138" s="636"/>
      <c r="AH138" s="636"/>
      <c r="AI138" s="636"/>
      <c r="AJ138" s="636"/>
      <c r="AK138" s="636"/>
      <c r="AL138" s="636"/>
      <c r="AM138" s="636"/>
      <c r="AN138" s="636"/>
      <c r="AO138" s="636"/>
      <c r="AP138" s="636"/>
      <c r="AQ138" s="636"/>
      <c r="AR138" s="637"/>
      <c r="AS138" s="614" t="s">
        <v>222</v>
      </c>
      <c r="AT138" s="615"/>
      <c r="AU138" s="615"/>
      <c r="AV138" s="615"/>
      <c r="AW138" s="615"/>
      <c r="AX138" s="616"/>
      <c r="AY138" s="1"/>
      <c r="AZ138" s="1"/>
      <c r="BA138" s="1"/>
      <c r="BB138" s="7"/>
      <c r="BC138" s="7"/>
      <c r="BD138" s="7"/>
      <c r="BE138" s="29">
        <f t="shared" si="413"/>
        <v>26</v>
      </c>
      <c r="BF138" s="518" t="s">
        <v>226</v>
      </c>
      <c r="BG138" s="163" t="s">
        <v>32</v>
      </c>
      <c r="BH138" s="164" t="s">
        <v>32</v>
      </c>
      <c r="BI138" s="163" t="s">
        <v>32</v>
      </c>
      <c r="BJ138" s="164" t="s">
        <v>32</v>
      </c>
      <c r="BK138" s="163" t="s">
        <v>32</v>
      </c>
      <c r="BL138" s="164" t="s">
        <v>32</v>
      </c>
      <c r="BM138" s="163" t="s">
        <v>32</v>
      </c>
      <c r="BN138" s="164" t="s">
        <v>32</v>
      </c>
      <c r="BO138" s="163" t="s">
        <v>32</v>
      </c>
      <c r="BP138" s="164" t="s">
        <v>32</v>
      </c>
      <c r="BQ138" s="163" t="s">
        <v>32</v>
      </c>
      <c r="BR138" s="164" t="s">
        <v>32</v>
      </c>
      <c r="BS138" s="163" t="s">
        <v>32</v>
      </c>
      <c r="BT138" s="164" t="s">
        <v>32</v>
      </c>
      <c r="BU138" s="163" t="s">
        <v>32</v>
      </c>
      <c r="BV138" s="164" t="s">
        <v>32</v>
      </c>
      <c r="BW138" s="163" t="s">
        <v>32</v>
      </c>
      <c r="BX138" s="164" t="s">
        <v>32</v>
      </c>
      <c r="BY138" s="163" t="s">
        <v>32</v>
      </c>
      <c r="BZ138" s="164" t="s">
        <v>32</v>
      </c>
      <c r="CA138" s="163" t="s">
        <v>32</v>
      </c>
      <c r="CB138" s="164" t="s">
        <v>32</v>
      </c>
      <c r="CC138" s="163" t="s">
        <v>32</v>
      </c>
      <c r="CD138" s="164" t="s">
        <v>32</v>
      </c>
      <c r="CE138" s="163" t="s">
        <v>32</v>
      </c>
      <c r="CF138" s="164" t="s">
        <v>32</v>
      </c>
      <c r="CG138" s="163" t="s">
        <v>32</v>
      </c>
      <c r="CH138" s="164" t="s">
        <v>32</v>
      </c>
      <c r="CI138" s="163" t="s">
        <v>32</v>
      </c>
      <c r="CJ138" s="164" t="s">
        <v>32</v>
      </c>
      <c r="CK138" s="163" t="s">
        <v>32</v>
      </c>
      <c r="CL138" s="164" t="s">
        <v>32</v>
      </c>
      <c r="CM138" s="163" t="s">
        <v>32</v>
      </c>
      <c r="CN138" s="164" t="s">
        <v>32</v>
      </c>
      <c r="CO138" s="163" t="s">
        <v>32</v>
      </c>
      <c r="CP138" s="164" t="s">
        <v>32</v>
      </c>
      <c r="CQ138" s="163" t="s">
        <v>32</v>
      </c>
      <c r="CR138" s="164" t="s">
        <v>32</v>
      </c>
      <c r="CS138" s="29">
        <f t="shared" si="414"/>
        <v>26</v>
      </c>
      <c r="CT138" s="518" t="s">
        <v>226</v>
      </c>
      <c r="CU138" s="85" t="str">
        <f t="shared" si="415"/>
        <v>*</v>
      </c>
      <c r="CV138" s="86" t="str">
        <f t="shared" si="416"/>
        <v>*</v>
      </c>
      <c r="CW138" s="85" t="str">
        <f t="shared" si="429"/>
        <v>*</v>
      </c>
      <c r="CX138" s="86" t="str">
        <f t="shared" si="430"/>
        <v>*</v>
      </c>
      <c r="CY138" s="85" t="str">
        <f t="shared" si="417"/>
        <v>*</v>
      </c>
      <c r="CZ138" s="86" t="str">
        <f t="shared" si="418"/>
        <v>*</v>
      </c>
      <c r="DA138" s="85" t="str">
        <f t="shared" si="431"/>
        <v>*</v>
      </c>
      <c r="DB138" s="86" t="str">
        <f t="shared" si="432"/>
        <v>*</v>
      </c>
      <c r="DC138" s="85" t="str">
        <f t="shared" si="433"/>
        <v>*</v>
      </c>
      <c r="DD138" s="86" t="str">
        <f t="shared" si="434"/>
        <v>*</v>
      </c>
      <c r="DE138" s="85" t="str">
        <f t="shared" si="435"/>
        <v>*</v>
      </c>
      <c r="DF138" s="86" t="str">
        <f t="shared" si="436"/>
        <v>*</v>
      </c>
      <c r="DG138" s="85" t="str">
        <f t="shared" si="437"/>
        <v>*</v>
      </c>
      <c r="DH138" s="86" t="str">
        <f t="shared" si="438"/>
        <v>*</v>
      </c>
      <c r="DI138" s="85" t="str">
        <f t="shared" si="439"/>
        <v>*</v>
      </c>
      <c r="DJ138" s="86" t="str">
        <f t="shared" si="440"/>
        <v>*</v>
      </c>
      <c r="DK138" s="217" t="str">
        <f t="shared" si="441"/>
        <v>*</v>
      </c>
      <c r="DL138" s="218" t="str">
        <f t="shared" si="442"/>
        <v>*</v>
      </c>
      <c r="DM138" s="217" t="str">
        <f t="shared" si="443"/>
        <v>*</v>
      </c>
      <c r="DN138" s="218" t="str">
        <f t="shared" si="444"/>
        <v>*</v>
      </c>
      <c r="DO138" s="217" t="str">
        <f t="shared" si="445"/>
        <v>*</v>
      </c>
      <c r="DP138" s="218" t="str">
        <f t="shared" si="446"/>
        <v>*</v>
      </c>
      <c r="DQ138" s="217" t="str">
        <f t="shared" si="447"/>
        <v>*</v>
      </c>
      <c r="DR138" s="218" t="str">
        <f t="shared" si="448"/>
        <v>*</v>
      </c>
      <c r="DS138" s="217" t="str">
        <f t="shared" si="449"/>
        <v>*</v>
      </c>
      <c r="DT138" s="218" t="str">
        <f t="shared" si="450"/>
        <v>*</v>
      </c>
      <c r="DU138" s="217" t="str">
        <f t="shared" si="451"/>
        <v>*</v>
      </c>
      <c r="DV138" s="218" t="str">
        <f t="shared" si="452"/>
        <v>*</v>
      </c>
      <c r="DW138" s="217" t="str">
        <f t="shared" si="453"/>
        <v>*</v>
      </c>
      <c r="DX138" s="218" t="str">
        <f t="shared" si="454"/>
        <v>*</v>
      </c>
      <c r="DY138" s="217" t="str">
        <f t="shared" si="455"/>
        <v>*</v>
      </c>
      <c r="DZ138" s="218" t="str">
        <f t="shared" si="456"/>
        <v>*</v>
      </c>
      <c r="EA138" s="213" t="str">
        <f t="shared" si="457"/>
        <v>*</v>
      </c>
      <c r="EB138" s="214" t="str">
        <f t="shared" si="458"/>
        <v>*</v>
      </c>
      <c r="EC138" s="213" t="str">
        <f t="shared" si="419"/>
        <v>*</v>
      </c>
      <c r="ED138" s="214" t="str">
        <f t="shared" si="420"/>
        <v>*</v>
      </c>
      <c r="EE138" s="213" t="str">
        <f t="shared" si="459"/>
        <v>*</v>
      </c>
      <c r="EF138" s="214" t="str">
        <f t="shared" si="460"/>
        <v>*</v>
      </c>
      <c r="EG138" s="219">
        <f t="shared" si="421"/>
        <v>26</v>
      </c>
      <c r="EH138" s="220" t="str">
        <f t="shared" si="470"/>
        <v>پنجشنبه</v>
      </c>
      <c r="EI138" s="108"/>
      <c r="EJ138" s="108"/>
      <c r="EK138" s="108"/>
      <c r="EL138" s="108"/>
      <c r="EM138" s="108"/>
      <c r="EN138" s="108"/>
      <c r="EO138" s="108"/>
      <c r="EP138" s="108"/>
      <c r="EQ138" s="108"/>
      <c r="ER138" s="108"/>
      <c r="ES138" s="108"/>
      <c r="ET138" s="108"/>
      <c r="EU138" s="108"/>
      <c r="EV138" s="108"/>
      <c r="EW138" s="108"/>
      <c r="EX138" s="108"/>
      <c r="EY138" s="108"/>
      <c r="EZ138" s="108"/>
      <c r="FA138" s="108"/>
      <c r="FB138" s="108"/>
      <c r="FC138" s="108"/>
      <c r="FD138" s="108"/>
      <c r="FE138" s="108"/>
      <c r="FF138" s="108"/>
      <c r="FG138" s="108"/>
      <c r="FH138" s="108"/>
      <c r="FI138" s="108"/>
      <c r="FJ138" s="108"/>
      <c r="FK138" s="108"/>
      <c r="FL138" s="108"/>
      <c r="FM138" s="108"/>
      <c r="FN138" s="108"/>
      <c r="FO138" s="108"/>
      <c r="FP138" s="108"/>
      <c r="FQ138" s="108"/>
      <c r="FR138" s="108"/>
      <c r="FS138" s="108"/>
      <c r="FT138" s="108"/>
      <c r="FU138" s="108"/>
      <c r="FV138" s="108"/>
      <c r="FW138" s="108"/>
      <c r="FX138" s="108"/>
      <c r="FY138" s="108"/>
      <c r="FZ138" s="108"/>
      <c r="GA138" s="108"/>
      <c r="GB138" s="108"/>
      <c r="GC138" s="108"/>
      <c r="GD138" s="108"/>
      <c r="GE138" s="108"/>
      <c r="GF138" s="108"/>
      <c r="GG138" s="108"/>
      <c r="GH138" s="108"/>
      <c r="GI138" s="108"/>
      <c r="GJ138" s="108"/>
      <c r="GK138" s="108"/>
      <c r="GL138" s="108"/>
      <c r="GM138" s="108"/>
      <c r="GN138" s="108"/>
      <c r="GO138" s="108"/>
      <c r="GP138" s="108"/>
      <c r="GQ138" s="108"/>
      <c r="GR138" s="108"/>
      <c r="GS138" s="108"/>
      <c r="GT138" s="108"/>
      <c r="GU138" s="108"/>
      <c r="GV138" s="108"/>
      <c r="GW138" s="108"/>
      <c r="GX138" s="108"/>
      <c r="GY138" s="108"/>
      <c r="GZ138" s="108"/>
      <c r="HA138" s="108"/>
      <c r="HB138" s="108"/>
      <c r="HC138" s="108"/>
      <c r="HD138" s="108"/>
      <c r="HE138" s="108"/>
      <c r="HF138" s="108"/>
      <c r="HG138" s="108"/>
      <c r="HH138" s="108"/>
      <c r="HI138" s="108"/>
      <c r="HJ138" s="108"/>
      <c r="HK138" s="108"/>
      <c r="HL138" s="108"/>
      <c r="HM138" s="108"/>
      <c r="HN138" s="108"/>
      <c r="HO138" s="108"/>
      <c r="HP138" s="108"/>
      <c r="HQ138" s="108"/>
      <c r="HR138" s="108"/>
      <c r="HS138" s="108"/>
      <c r="HT138" s="108"/>
      <c r="HU138" s="108"/>
      <c r="HV138" s="108"/>
      <c r="HW138" s="108"/>
      <c r="HX138" s="108"/>
      <c r="HY138" s="108"/>
      <c r="HZ138" s="108"/>
      <c r="IA138" s="108"/>
      <c r="IB138" s="108"/>
      <c r="IC138" s="108"/>
      <c r="ID138" s="108"/>
      <c r="IE138" s="108"/>
      <c r="IF138" s="108"/>
      <c r="IG138" s="108"/>
      <c r="IH138" s="108"/>
      <c r="II138" s="108"/>
      <c r="IJ138" s="108"/>
      <c r="IK138" s="108"/>
      <c r="IL138" s="108"/>
      <c r="IM138" s="108"/>
      <c r="IN138" s="108"/>
      <c r="IO138" s="108"/>
      <c r="IP138" s="108"/>
      <c r="IQ138" s="108"/>
      <c r="IR138" s="108"/>
      <c r="IS138" s="108"/>
      <c r="IT138" s="108"/>
      <c r="IU138" s="108"/>
      <c r="IV138" s="108"/>
      <c r="IW138" s="108"/>
      <c r="IX138" s="108"/>
      <c r="IY138" s="108"/>
      <c r="IZ138" s="108"/>
      <c r="JA138" s="108"/>
      <c r="JB138" s="108"/>
      <c r="JC138" s="108"/>
      <c r="JD138" s="108"/>
      <c r="JE138" s="108"/>
      <c r="JF138" s="108"/>
      <c r="JG138" s="108"/>
      <c r="JH138" s="108"/>
      <c r="JI138" s="108"/>
      <c r="JJ138" s="108"/>
      <c r="JK138" s="108"/>
      <c r="JL138" s="108"/>
      <c r="JM138" s="108"/>
      <c r="JN138" s="108"/>
      <c r="JO138" s="108"/>
      <c r="JP138" s="108"/>
      <c r="JQ138" s="108"/>
      <c r="JR138" s="108"/>
      <c r="JS138" s="108"/>
      <c r="JT138" s="108"/>
      <c r="JU138" s="108"/>
      <c r="JV138" s="108"/>
      <c r="JW138" s="108"/>
      <c r="JX138" s="108"/>
      <c r="JY138" s="108"/>
      <c r="JZ138" s="108"/>
      <c r="KA138" s="108"/>
      <c r="KB138" s="108"/>
      <c r="KC138" s="108"/>
      <c r="KD138" s="108"/>
      <c r="KE138" s="108"/>
      <c r="KF138" s="108"/>
      <c r="KG138" s="108"/>
      <c r="KH138" s="108"/>
      <c r="KI138" s="108"/>
      <c r="KJ138" s="108"/>
      <c r="KK138" s="108"/>
      <c r="KL138" s="108"/>
      <c r="KM138" s="108"/>
      <c r="KN138" s="108"/>
      <c r="KO138" s="108"/>
      <c r="KP138" s="108"/>
      <c r="KQ138" s="108"/>
      <c r="KR138" s="108"/>
      <c r="KS138" s="108"/>
      <c r="KT138" s="108"/>
      <c r="KU138" s="108"/>
      <c r="KV138" s="108"/>
      <c r="KW138" s="108"/>
      <c r="KX138" s="108"/>
      <c r="KY138" s="108"/>
      <c r="KZ138" s="108"/>
      <c r="LA138" s="108"/>
      <c r="LB138" s="108"/>
      <c r="LC138" s="108"/>
      <c r="LD138" s="108"/>
      <c r="LE138" s="108"/>
      <c r="LF138" s="108"/>
      <c r="LG138" s="108"/>
      <c r="LH138" s="108"/>
      <c r="LI138" s="108"/>
      <c r="LJ138" s="108"/>
      <c r="LK138" s="108"/>
      <c r="LL138" s="108"/>
      <c r="LM138" s="108"/>
      <c r="LN138" s="108"/>
      <c r="LO138" s="108"/>
      <c r="LP138" s="108"/>
      <c r="LQ138" s="108"/>
      <c r="LR138" s="108"/>
      <c r="LS138" s="108"/>
      <c r="LT138" s="108"/>
      <c r="LU138" s="108"/>
      <c r="LV138" s="108"/>
      <c r="LW138" s="108"/>
      <c r="LX138" s="108"/>
      <c r="LY138" s="108"/>
      <c r="LZ138" s="108"/>
      <c r="MA138" s="108"/>
      <c r="MB138" s="108"/>
      <c r="MC138" s="108"/>
      <c r="MD138" s="108"/>
      <c r="ME138" s="108"/>
      <c r="MF138" s="108"/>
      <c r="MG138" s="108"/>
      <c r="MH138" s="108"/>
      <c r="MI138" s="108"/>
      <c r="MJ138" s="108"/>
      <c r="MK138" s="108"/>
      <c r="ML138" s="108"/>
      <c r="MM138" s="108"/>
      <c r="MN138" s="108"/>
      <c r="MO138" s="108"/>
      <c r="MP138" s="108"/>
      <c r="MQ138" s="108"/>
      <c r="MR138" s="108"/>
      <c r="MS138" s="108"/>
      <c r="MT138" s="108"/>
      <c r="MU138" s="108"/>
      <c r="MV138" s="108"/>
      <c r="MW138" s="108"/>
      <c r="MX138" s="108"/>
      <c r="MY138" s="108"/>
      <c r="MZ138" s="108"/>
      <c r="NA138" s="108"/>
      <c r="NB138" s="108"/>
      <c r="NC138" s="108"/>
      <c r="ND138" s="108"/>
      <c r="NE138" s="108"/>
      <c r="NF138" s="108"/>
      <c r="NG138" s="108"/>
      <c r="NH138" s="108"/>
      <c r="NI138" s="108"/>
      <c r="NJ138" s="108"/>
      <c r="NK138" s="108"/>
      <c r="NL138" s="108"/>
      <c r="NM138" s="108"/>
      <c r="NN138" s="108"/>
      <c r="NO138" s="108"/>
      <c r="NP138" s="108"/>
      <c r="NQ138" s="108"/>
      <c r="NR138" s="108"/>
      <c r="NS138" s="108"/>
      <c r="NT138" s="108"/>
      <c r="NU138" s="108"/>
      <c r="NV138" s="108"/>
      <c r="NW138" s="108"/>
      <c r="NX138" s="108"/>
      <c r="NY138" s="108"/>
      <c r="NZ138" s="108"/>
      <c r="OA138" s="108"/>
      <c r="OB138" s="108"/>
      <c r="OC138" s="108"/>
      <c r="OD138" s="108"/>
      <c r="OE138" s="108"/>
      <c r="OF138" s="108"/>
      <c r="OG138" s="108"/>
      <c r="OH138" s="108"/>
      <c r="OI138" s="108"/>
      <c r="OJ138" s="108"/>
      <c r="OK138" s="108"/>
      <c r="OL138" s="108"/>
      <c r="OM138" s="108"/>
      <c r="ON138" s="108"/>
      <c r="OO138" s="108"/>
      <c r="OP138" s="108"/>
      <c r="OQ138" s="108"/>
      <c r="OR138" s="108"/>
      <c r="OS138" s="108"/>
      <c r="OT138" s="108"/>
      <c r="OU138" s="108"/>
      <c r="OV138" s="108"/>
      <c r="OW138" s="108"/>
      <c r="OX138" s="108"/>
      <c r="OY138" s="108"/>
      <c r="OZ138" s="108"/>
      <c r="PA138" s="108"/>
      <c r="PB138" s="108"/>
      <c r="PC138" s="108"/>
      <c r="PD138" s="108"/>
      <c r="PE138" s="108"/>
      <c r="PF138" s="108"/>
      <c r="PG138" s="108"/>
      <c r="PH138" s="108"/>
      <c r="PI138" s="108"/>
      <c r="PJ138" s="108"/>
      <c r="PK138" s="108"/>
      <c r="PL138" s="108"/>
      <c r="PM138" s="108"/>
      <c r="PN138" s="108"/>
      <c r="PO138" s="108"/>
      <c r="PP138" s="108"/>
      <c r="PQ138" s="108"/>
      <c r="PR138" s="337">
        <f t="shared" si="422"/>
        <v>0</v>
      </c>
      <c r="PS138" s="30">
        <f t="shared" si="423"/>
        <v>0</v>
      </c>
      <c r="PT138" s="34" t="s">
        <v>33</v>
      </c>
      <c r="PU138" s="748" t="str">
        <f t="shared" si="461"/>
        <v>******</v>
      </c>
      <c r="PV138" s="749"/>
      <c r="PW138" s="748" t="str">
        <f t="shared" si="462"/>
        <v>******</v>
      </c>
      <c r="PX138" s="749"/>
      <c r="PY138" s="108"/>
      <c r="PZ138" s="108"/>
      <c r="QA138" s="108"/>
      <c r="QB138" s="108"/>
      <c r="QC138" s="108"/>
      <c r="QD138" s="108"/>
      <c r="QE138" s="108"/>
      <c r="QF138" s="108"/>
      <c r="QG138" s="108"/>
      <c r="QH138" s="108"/>
      <c r="QI138" s="108"/>
      <c r="QJ138" s="108"/>
      <c r="QK138" s="108"/>
      <c r="QL138" s="108"/>
      <c r="QM138" s="108"/>
      <c r="QN138" s="108"/>
      <c r="QO138" s="108"/>
      <c r="QP138" s="108"/>
      <c r="QQ138" s="108"/>
      <c r="QR138" s="108"/>
      <c r="QS138" s="108"/>
      <c r="QT138" s="108"/>
      <c r="QU138" s="108"/>
      <c r="QV138" s="108"/>
      <c r="QW138" s="108"/>
      <c r="QX138" s="108"/>
      <c r="QY138" s="108"/>
      <c r="QZ138" s="108"/>
      <c r="RA138" s="108"/>
      <c r="RB138" s="108"/>
      <c r="RC138" s="108"/>
      <c r="RD138" s="337">
        <f t="shared" si="424"/>
        <v>26</v>
      </c>
      <c r="RE138" s="30" t="str">
        <f t="shared" si="471"/>
        <v>پنجشنبه</v>
      </c>
      <c r="RF138" s="34" t="s">
        <v>33</v>
      </c>
      <c r="RG138" s="748" t="str">
        <f t="shared" si="463"/>
        <v>*******************</v>
      </c>
      <c r="RH138" s="749"/>
      <c r="RI138" s="748" t="str">
        <f t="shared" si="464"/>
        <v>*******************</v>
      </c>
      <c r="RJ138" s="749"/>
      <c r="RK138" s="29">
        <f t="shared" si="425"/>
        <v>26</v>
      </c>
      <c r="RL138" s="30" t="str">
        <f t="shared" si="472"/>
        <v>پنجشنبه</v>
      </c>
      <c r="RM138" s="34" t="s">
        <v>33</v>
      </c>
      <c r="RN138" s="109"/>
      <c r="RO138" s="750" t="str">
        <f t="shared" si="465"/>
        <v>*****</v>
      </c>
      <c r="RP138" s="751"/>
      <c r="RQ138" s="109"/>
      <c r="RR138" s="109" t="str">
        <f t="shared" si="466"/>
        <v>*****</v>
      </c>
      <c r="RS138" s="750"/>
      <c r="RT138" s="751"/>
      <c r="RU138" s="29">
        <f t="shared" si="426"/>
        <v>26</v>
      </c>
      <c r="RV138" s="30" t="str">
        <f t="shared" si="473"/>
        <v>پنجشنبه</v>
      </c>
      <c r="RW138" s="750" t="str">
        <f t="shared" si="467"/>
        <v>****</v>
      </c>
      <c r="RX138" s="751"/>
      <c r="RY138" s="750" t="str">
        <f t="shared" si="468"/>
        <v>***</v>
      </c>
      <c r="RZ138" s="751"/>
      <c r="SA138" s="29">
        <f t="shared" si="427"/>
        <v>26</v>
      </c>
      <c r="SB138" s="30" t="str">
        <f t="shared" si="474"/>
        <v>پنجشنبه</v>
      </c>
      <c r="SC138" s="754" t="str">
        <f t="shared" si="469"/>
        <v>****</v>
      </c>
      <c r="SD138" s="755"/>
      <c r="SE138" s="29">
        <f t="shared" si="428"/>
        <v>26</v>
      </c>
      <c r="SF138" s="30" t="str">
        <f t="shared" si="475"/>
        <v>پنجشنبه</v>
      </c>
      <c r="SG138" s="750" t="str">
        <f t="shared" si="476"/>
        <v>***</v>
      </c>
      <c r="SH138" s="751"/>
      <c r="SI138" s="752" t="str">
        <f t="shared" si="477"/>
        <v>***</v>
      </c>
      <c r="SJ138" s="75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</row>
    <row r="139" spans="1:638" s="2" customFormat="1" ht="69.75" customHeight="1" thickTop="1" thickBot="1">
      <c r="A139" s="549" t="s">
        <v>291</v>
      </c>
      <c r="B139" s="551" t="s">
        <v>148</v>
      </c>
      <c r="C139" s="472"/>
      <c r="D139" s="473"/>
      <c r="E139" s="310"/>
      <c r="F139" s="325" t="s">
        <v>293</v>
      </c>
      <c r="G139" s="326" t="s">
        <v>27</v>
      </c>
      <c r="H139" s="568" t="s">
        <v>294</v>
      </c>
      <c r="I139" s="569"/>
      <c r="J139" s="496" t="s">
        <v>366</v>
      </c>
      <c r="K139" s="570" t="s">
        <v>225</v>
      </c>
      <c r="L139" s="571"/>
      <c r="M139" s="476"/>
      <c r="N139" s="366" t="s">
        <v>191</v>
      </c>
      <c r="O139" s="476"/>
      <c r="P139" s="366" t="s">
        <v>192</v>
      </c>
      <c r="Q139" s="477"/>
      <c r="R139" s="478"/>
      <c r="S139" s="426"/>
      <c r="T139" s="426"/>
      <c r="U139" s="274"/>
      <c r="V139" s="366" t="s">
        <v>131</v>
      </c>
      <c r="W139" s="482"/>
      <c r="X139" s="499"/>
      <c r="Y139" s="367" t="s">
        <v>199</v>
      </c>
      <c r="Z139" s="267" t="s">
        <v>304</v>
      </c>
      <c r="AA139" s="368"/>
      <c r="AB139" s="369"/>
      <c r="AC139" s="345" t="s">
        <v>214</v>
      </c>
      <c r="AD139" s="626" t="str">
        <f>RG92</f>
        <v>*******خ جعفري - *********</v>
      </c>
      <c r="AE139" s="626"/>
      <c r="AF139" s="626"/>
      <c r="AG139" s="626"/>
      <c r="AH139" s="626"/>
      <c r="AI139" s="626"/>
      <c r="AJ139" s="626"/>
      <c r="AK139" s="626"/>
      <c r="AL139" s="627"/>
      <c r="AM139" s="346" t="s">
        <v>211</v>
      </c>
      <c r="AN139" s="626" t="str">
        <f>RG128</f>
        <v>*******************</v>
      </c>
      <c r="AO139" s="626"/>
      <c r="AP139" s="626"/>
      <c r="AQ139" s="626"/>
      <c r="AR139" s="628"/>
      <c r="AS139" s="617"/>
      <c r="AT139" s="618"/>
      <c r="AU139" s="618"/>
      <c r="AV139" s="618"/>
      <c r="AW139" s="618"/>
      <c r="AX139" s="619"/>
      <c r="AY139" s="1"/>
      <c r="AZ139" s="1"/>
      <c r="BA139" s="1"/>
      <c r="BB139" s="7"/>
      <c r="BC139" s="7"/>
      <c r="BD139" s="7"/>
      <c r="BE139" s="29">
        <f t="shared" si="413"/>
        <v>27</v>
      </c>
      <c r="BF139" s="159" t="s">
        <v>38</v>
      </c>
      <c r="BG139" s="163" t="s">
        <v>32</v>
      </c>
      <c r="BH139" s="164" t="s">
        <v>32</v>
      </c>
      <c r="BI139" s="163" t="s">
        <v>32</v>
      </c>
      <c r="BJ139" s="164" t="s">
        <v>32</v>
      </c>
      <c r="BK139" s="163" t="s">
        <v>32</v>
      </c>
      <c r="BL139" s="164" t="s">
        <v>32</v>
      </c>
      <c r="BM139" s="163" t="s">
        <v>32</v>
      </c>
      <c r="BN139" s="164" t="s">
        <v>32</v>
      </c>
      <c r="BO139" s="163" t="s">
        <v>32</v>
      </c>
      <c r="BP139" s="164" t="s">
        <v>32</v>
      </c>
      <c r="BQ139" s="163" t="s">
        <v>32</v>
      </c>
      <c r="BR139" s="164" t="s">
        <v>32</v>
      </c>
      <c r="BS139" s="163" t="s">
        <v>32</v>
      </c>
      <c r="BT139" s="164" t="s">
        <v>32</v>
      </c>
      <c r="BU139" s="163" t="s">
        <v>32</v>
      </c>
      <c r="BV139" s="164" t="s">
        <v>32</v>
      </c>
      <c r="BW139" s="163" t="s">
        <v>32</v>
      </c>
      <c r="BX139" s="164" t="s">
        <v>32</v>
      </c>
      <c r="BY139" s="163" t="s">
        <v>32</v>
      </c>
      <c r="BZ139" s="164" t="s">
        <v>32</v>
      </c>
      <c r="CA139" s="163" t="s">
        <v>32</v>
      </c>
      <c r="CB139" s="164" t="s">
        <v>32</v>
      </c>
      <c r="CC139" s="163" t="s">
        <v>32</v>
      </c>
      <c r="CD139" s="164" t="s">
        <v>32</v>
      </c>
      <c r="CE139" s="163" t="s">
        <v>32</v>
      </c>
      <c r="CF139" s="164" t="s">
        <v>32</v>
      </c>
      <c r="CG139" s="163" t="s">
        <v>32</v>
      </c>
      <c r="CH139" s="164" t="s">
        <v>32</v>
      </c>
      <c r="CI139" s="163" t="s">
        <v>32</v>
      </c>
      <c r="CJ139" s="164" t="s">
        <v>32</v>
      </c>
      <c r="CK139" s="163" t="s">
        <v>32</v>
      </c>
      <c r="CL139" s="164" t="s">
        <v>32</v>
      </c>
      <c r="CM139" s="163" t="s">
        <v>32</v>
      </c>
      <c r="CN139" s="164" t="s">
        <v>32</v>
      </c>
      <c r="CO139" s="163" t="s">
        <v>32</v>
      </c>
      <c r="CP139" s="164" t="s">
        <v>32</v>
      </c>
      <c r="CQ139" s="163" t="s">
        <v>32</v>
      </c>
      <c r="CR139" s="164" t="s">
        <v>32</v>
      </c>
      <c r="CS139" s="29">
        <f t="shared" si="414"/>
        <v>27</v>
      </c>
      <c r="CT139" s="159" t="s">
        <v>38</v>
      </c>
      <c r="CU139" s="85" t="str">
        <f t="shared" si="415"/>
        <v>*</v>
      </c>
      <c r="CV139" s="86" t="str">
        <f t="shared" si="416"/>
        <v>*</v>
      </c>
      <c r="CW139" s="85" t="str">
        <f t="shared" si="429"/>
        <v>*</v>
      </c>
      <c r="CX139" s="86" t="str">
        <f t="shared" si="430"/>
        <v>*</v>
      </c>
      <c r="CY139" s="85" t="str">
        <f t="shared" si="417"/>
        <v>*</v>
      </c>
      <c r="CZ139" s="86" t="str">
        <f t="shared" si="418"/>
        <v>*</v>
      </c>
      <c r="DA139" s="85" t="str">
        <f t="shared" si="431"/>
        <v>*</v>
      </c>
      <c r="DB139" s="86" t="str">
        <f t="shared" si="432"/>
        <v>*</v>
      </c>
      <c r="DC139" s="85" t="str">
        <f t="shared" si="433"/>
        <v>*</v>
      </c>
      <c r="DD139" s="86" t="str">
        <f t="shared" si="434"/>
        <v>*</v>
      </c>
      <c r="DE139" s="85" t="str">
        <f t="shared" si="435"/>
        <v>*</v>
      </c>
      <c r="DF139" s="86" t="str">
        <f t="shared" si="436"/>
        <v>*</v>
      </c>
      <c r="DG139" s="85" t="str">
        <f t="shared" si="437"/>
        <v>*</v>
      </c>
      <c r="DH139" s="86" t="str">
        <f t="shared" si="438"/>
        <v>*</v>
      </c>
      <c r="DI139" s="85" t="str">
        <f t="shared" si="439"/>
        <v>*</v>
      </c>
      <c r="DJ139" s="86" t="str">
        <f t="shared" si="440"/>
        <v>*</v>
      </c>
      <c r="DK139" s="217" t="str">
        <f t="shared" si="441"/>
        <v>*</v>
      </c>
      <c r="DL139" s="218" t="str">
        <f t="shared" si="442"/>
        <v>*</v>
      </c>
      <c r="DM139" s="217" t="str">
        <f t="shared" si="443"/>
        <v>*</v>
      </c>
      <c r="DN139" s="218" t="str">
        <f t="shared" si="444"/>
        <v>*</v>
      </c>
      <c r="DO139" s="217" t="str">
        <f t="shared" si="445"/>
        <v>*</v>
      </c>
      <c r="DP139" s="218" t="str">
        <f t="shared" si="446"/>
        <v>*</v>
      </c>
      <c r="DQ139" s="217" t="str">
        <f t="shared" si="447"/>
        <v>*</v>
      </c>
      <c r="DR139" s="218" t="str">
        <f t="shared" si="448"/>
        <v>*</v>
      </c>
      <c r="DS139" s="217" t="str">
        <f t="shared" si="449"/>
        <v>*</v>
      </c>
      <c r="DT139" s="218" t="str">
        <f t="shared" si="450"/>
        <v>*</v>
      </c>
      <c r="DU139" s="217" t="str">
        <f t="shared" si="451"/>
        <v>*</v>
      </c>
      <c r="DV139" s="218" t="str">
        <f t="shared" si="452"/>
        <v>*</v>
      </c>
      <c r="DW139" s="217" t="str">
        <f t="shared" si="453"/>
        <v>*</v>
      </c>
      <c r="DX139" s="218" t="str">
        <f t="shared" si="454"/>
        <v>*</v>
      </c>
      <c r="DY139" s="217" t="str">
        <f t="shared" si="455"/>
        <v>*</v>
      </c>
      <c r="DZ139" s="218" t="str">
        <f t="shared" si="456"/>
        <v>*</v>
      </c>
      <c r="EA139" s="213" t="str">
        <f t="shared" si="457"/>
        <v>*</v>
      </c>
      <c r="EB139" s="214" t="str">
        <f t="shared" si="458"/>
        <v>*</v>
      </c>
      <c r="EC139" s="213" t="str">
        <f t="shared" si="419"/>
        <v>*</v>
      </c>
      <c r="ED139" s="214" t="str">
        <f t="shared" si="420"/>
        <v>*</v>
      </c>
      <c r="EE139" s="213" t="str">
        <f t="shared" si="459"/>
        <v>*</v>
      </c>
      <c r="EF139" s="214" t="str">
        <f t="shared" si="460"/>
        <v>*</v>
      </c>
      <c r="EG139" s="219">
        <f t="shared" si="421"/>
        <v>27</v>
      </c>
      <c r="EH139" s="220" t="str">
        <f t="shared" si="470"/>
        <v>جمعه</v>
      </c>
      <c r="EI139" s="108"/>
      <c r="EJ139" s="108"/>
      <c r="EK139" s="108"/>
      <c r="EL139" s="108"/>
      <c r="EM139" s="108"/>
      <c r="EN139" s="108"/>
      <c r="EO139" s="108"/>
      <c r="EP139" s="108"/>
      <c r="EQ139" s="108"/>
      <c r="ER139" s="108"/>
      <c r="ES139" s="108"/>
      <c r="ET139" s="108"/>
      <c r="EU139" s="108"/>
      <c r="EV139" s="108"/>
      <c r="EW139" s="108"/>
      <c r="EX139" s="108"/>
      <c r="EY139" s="108"/>
      <c r="EZ139" s="108"/>
      <c r="FA139" s="108"/>
      <c r="FB139" s="108"/>
      <c r="FC139" s="108"/>
      <c r="FD139" s="108"/>
      <c r="FE139" s="108"/>
      <c r="FF139" s="108"/>
      <c r="FG139" s="108"/>
      <c r="FH139" s="108"/>
      <c r="FI139" s="108"/>
      <c r="FJ139" s="108"/>
      <c r="FK139" s="108"/>
      <c r="FL139" s="108"/>
      <c r="FM139" s="108"/>
      <c r="FN139" s="108"/>
      <c r="FO139" s="108"/>
      <c r="FP139" s="108"/>
      <c r="FQ139" s="108"/>
      <c r="FR139" s="108"/>
      <c r="FS139" s="108"/>
      <c r="FT139" s="108"/>
      <c r="FU139" s="108"/>
      <c r="FV139" s="108"/>
      <c r="FW139" s="108"/>
      <c r="FX139" s="108"/>
      <c r="FY139" s="108"/>
      <c r="FZ139" s="108"/>
      <c r="GA139" s="108"/>
      <c r="GB139" s="108"/>
      <c r="GC139" s="108"/>
      <c r="GD139" s="108"/>
      <c r="GE139" s="108"/>
      <c r="GF139" s="108"/>
      <c r="GG139" s="108"/>
      <c r="GH139" s="108"/>
      <c r="GI139" s="108"/>
      <c r="GJ139" s="108"/>
      <c r="GK139" s="108"/>
      <c r="GL139" s="108"/>
      <c r="GM139" s="108"/>
      <c r="GN139" s="108"/>
      <c r="GO139" s="108"/>
      <c r="GP139" s="108"/>
      <c r="GQ139" s="108"/>
      <c r="GR139" s="108"/>
      <c r="GS139" s="108"/>
      <c r="GT139" s="108"/>
      <c r="GU139" s="108"/>
      <c r="GV139" s="108"/>
      <c r="GW139" s="108"/>
      <c r="GX139" s="108"/>
      <c r="GY139" s="108"/>
      <c r="GZ139" s="108"/>
      <c r="HA139" s="108"/>
      <c r="HB139" s="108"/>
      <c r="HC139" s="108"/>
      <c r="HD139" s="108"/>
      <c r="HE139" s="108"/>
      <c r="HF139" s="108"/>
      <c r="HG139" s="108"/>
      <c r="HH139" s="108"/>
      <c r="HI139" s="108"/>
      <c r="HJ139" s="108"/>
      <c r="HK139" s="108"/>
      <c r="HL139" s="108"/>
      <c r="HM139" s="108"/>
      <c r="HN139" s="108"/>
      <c r="HO139" s="108"/>
      <c r="HP139" s="108"/>
      <c r="HQ139" s="108"/>
      <c r="HR139" s="108"/>
      <c r="HS139" s="108"/>
      <c r="HT139" s="108"/>
      <c r="HU139" s="108"/>
      <c r="HV139" s="108"/>
      <c r="HW139" s="108"/>
      <c r="HX139" s="108"/>
      <c r="HY139" s="108"/>
      <c r="HZ139" s="108"/>
      <c r="IA139" s="108"/>
      <c r="IB139" s="108"/>
      <c r="IC139" s="108"/>
      <c r="ID139" s="108"/>
      <c r="IE139" s="108"/>
      <c r="IF139" s="108"/>
      <c r="IG139" s="108"/>
      <c r="IH139" s="108"/>
      <c r="II139" s="108"/>
      <c r="IJ139" s="108"/>
      <c r="IK139" s="108"/>
      <c r="IL139" s="108"/>
      <c r="IM139" s="108"/>
      <c r="IN139" s="108"/>
      <c r="IO139" s="108"/>
      <c r="IP139" s="108"/>
      <c r="IQ139" s="108"/>
      <c r="IR139" s="108"/>
      <c r="IS139" s="108"/>
      <c r="IT139" s="108"/>
      <c r="IU139" s="108"/>
      <c r="IV139" s="108"/>
      <c r="IW139" s="108"/>
      <c r="IX139" s="108"/>
      <c r="IY139" s="108"/>
      <c r="IZ139" s="108"/>
      <c r="JA139" s="108"/>
      <c r="JB139" s="108"/>
      <c r="JC139" s="108"/>
      <c r="JD139" s="108"/>
      <c r="JE139" s="108"/>
      <c r="JF139" s="108"/>
      <c r="JG139" s="108"/>
      <c r="JH139" s="108"/>
      <c r="JI139" s="108"/>
      <c r="JJ139" s="108"/>
      <c r="JK139" s="108"/>
      <c r="JL139" s="108"/>
      <c r="JM139" s="108"/>
      <c r="JN139" s="108"/>
      <c r="JO139" s="108"/>
      <c r="JP139" s="108"/>
      <c r="JQ139" s="108"/>
      <c r="JR139" s="108"/>
      <c r="JS139" s="108"/>
      <c r="JT139" s="108"/>
      <c r="JU139" s="108"/>
      <c r="JV139" s="108"/>
      <c r="JW139" s="108"/>
      <c r="JX139" s="108"/>
      <c r="JY139" s="108"/>
      <c r="JZ139" s="108"/>
      <c r="KA139" s="108"/>
      <c r="KB139" s="108"/>
      <c r="KC139" s="108"/>
      <c r="KD139" s="108"/>
      <c r="KE139" s="108"/>
      <c r="KF139" s="108"/>
      <c r="KG139" s="108"/>
      <c r="KH139" s="108"/>
      <c r="KI139" s="108"/>
      <c r="KJ139" s="108"/>
      <c r="KK139" s="108"/>
      <c r="KL139" s="108"/>
      <c r="KM139" s="108"/>
      <c r="KN139" s="108"/>
      <c r="KO139" s="108"/>
      <c r="KP139" s="108"/>
      <c r="KQ139" s="108"/>
      <c r="KR139" s="108"/>
      <c r="KS139" s="108"/>
      <c r="KT139" s="108"/>
      <c r="KU139" s="108"/>
      <c r="KV139" s="108"/>
      <c r="KW139" s="108"/>
      <c r="KX139" s="108"/>
      <c r="KY139" s="108"/>
      <c r="KZ139" s="108"/>
      <c r="LA139" s="108"/>
      <c r="LB139" s="108"/>
      <c r="LC139" s="108"/>
      <c r="LD139" s="108"/>
      <c r="LE139" s="108"/>
      <c r="LF139" s="108"/>
      <c r="LG139" s="108"/>
      <c r="LH139" s="108"/>
      <c r="LI139" s="108"/>
      <c r="LJ139" s="108"/>
      <c r="LK139" s="108"/>
      <c r="LL139" s="108"/>
      <c r="LM139" s="108"/>
      <c r="LN139" s="108"/>
      <c r="LO139" s="108"/>
      <c r="LP139" s="108"/>
      <c r="LQ139" s="108"/>
      <c r="LR139" s="108"/>
      <c r="LS139" s="108"/>
      <c r="LT139" s="108"/>
      <c r="LU139" s="108"/>
      <c r="LV139" s="108"/>
      <c r="LW139" s="108"/>
      <c r="LX139" s="108"/>
      <c r="LY139" s="108"/>
      <c r="LZ139" s="108"/>
      <c r="MA139" s="108"/>
      <c r="MB139" s="108"/>
      <c r="MC139" s="108"/>
      <c r="MD139" s="108"/>
      <c r="ME139" s="108"/>
      <c r="MF139" s="108"/>
      <c r="MG139" s="108"/>
      <c r="MH139" s="108"/>
      <c r="MI139" s="108"/>
      <c r="MJ139" s="108"/>
      <c r="MK139" s="108"/>
      <c r="ML139" s="108"/>
      <c r="MM139" s="108"/>
      <c r="MN139" s="108"/>
      <c r="MO139" s="108"/>
      <c r="MP139" s="108"/>
      <c r="MQ139" s="108"/>
      <c r="MR139" s="108"/>
      <c r="MS139" s="108"/>
      <c r="MT139" s="108"/>
      <c r="MU139" s="108"/>
      <c r="MV139" s="108"/>
      <c r="MW139" s="108"/>
      <c r="MX139" s="108"/>
      <c r="MY139" s="108"/>
      <c r="MZ139" s="108"/>
      <c r="NA139" s="108"/>
      <c r="NB139" s="108"/>
      <c r="NC139" s="108"/>
      <c r="ND139" s="108"/>
      <c r="NE139" s="108"/>
      <c r="NF139" s="108"/>
      <c r="NG139" s="108"/>
      <c r="NH139" s="108"/>
      <c r="NI139" s="108"/>
      <c r="NJ139" s="108"/>
      <c r="NK139" s="108"/>
      <c r="NL139" s="108"/>
      <c r="NM139" s="108"/>
      <c r="NN139" s="108"/>
      <c r="NO139" s="108"/>
      <c r="NP139" s="108"/>
      <c r="NQ139" s="108"/>
      <c r="NR139" s="108"/>
      <c r="NS139" s="108"/>
      <c r="NT139" s="108"/>
      <c r="NU139" s="108"/>
      <c r="NV139" s="108"/>
      <c r="NW139" s="108"/>
      <c r="NX139" s="108"/>
      <c r="NY139" s="108"/>
      <c r="NZ139" s="108"/>
      <c r="OA139" s="108"/>
      <c r="OB139" s="108"/>
      <c r="OC139" s="108"/>
      <c r="OD139" s="108"/>
      <c r="OE139" s="108"/>
      <c r="OF139" s="108"/>
      <c r="OG139" s="108"/>
      <c r="OH139" s="108"/>
      <c r="OI139" s="108"/>
      <c r="OJ139" s="108"/>
      <c r="OK139" s="108"/>
      <c r="OL139" s="108"/>
      <c r="OM139" s="108"/>
      <c r="ON139" s="108"/>
      <c r="OO139" s="108"/>
      <c r="OP139" s="108"/>
      <c r="OQ139" s="108"/>
      <c r="OR139" s="108"/>
      <c r="OS139" s="108"/>
      <c r="OT139" s="108"/>
      <c r="OU139" s="108"/>
      <c r="OV139" s="108"/>
      <c r="OW139" s="108"/>
      <c r="OX139" s="108"/>
      <c r="OY139" s="108"/>
      <c r="OZ139" s="108"/>
      <c r="PA139" s="108"/>
      <c r="PB139" s="108"/>
      <c r="PC139" s="108"/>
      <c r="PD139" s="108"/>
      <c r="PE139" s="108"/>
      <c r="PF139" s="108"/>
      <c r="PG139" s="108"/>
      <c r="PH139" s="108"/>
      <c r="PI139" s="108"/>
      <c r="PJ139" s="108"/>
      <c r="PK139" s="108"/>
      <c r="PL139" s="108"/>
      <c r="PM139" s="108"/>
      <c r="PN139" s="108"/>
      <c r="PO139" s="108"/>
      <c r="PP139" s="108"/>
      <c r="PQ139" s="108"/>
      <c r="PR139" s="337" t="str">
        <f t="shared" si="422"/>
        <v>تصویری دور</v>
      </c>
      <c r="PS139" s="30" t="str">
        <f t="shared" si="423"/>
        <v>حسنی</v>
      </c>
      <c r="PT139" s="34" t="s">
        <v>33</v>
      </c>
      <c r="PU139" s="748" t="str">
        <f t="shared" si="461"/>
        <v>******</v>
      </c>
      <c r="PV139" s="749"/>
      <c r="PW139" s="748" t="str">
        <f t="shared" si="462"/>
        <v>******</v>
      </c>
      <c r="PX139" s="749"/>
      <c r="PY139" s="108"/>
      <c r="PZ139" s="108"/>
      <c r="QA139" s="108"/>
      <c r="QB139" s="108"/>
      <c r="QC139" s="108"/>
      <c r="QD139" s="108"/>
      <c r="QE139" s="108"/>
      <c r="QF139" s="108"/>
      <c r="QG139" s="108"/>
      <c r="QH139" s="108"/>
      <c r="QI139" s="108"/>
      <c r="QJ139" s="108"/>
      <c r="QK139" s="108"/>
      <c r="QL139" s="108"/>
      <c r="QM139" s="108"/>
      <c r="QN139" s="108"/>
      <c r="QO139" s="108"/>
      <c r="QP139" s="108"/>
      <c r="QQ139" s="108"/>
      <c r="QR139" s="108"/>
      <c r="QS139" s="108"/>
      <c r="QT139" s="108"/>
      <c r="QU139" s="108"/>
      <c r="QV139" s="108"/>
      <c r="QW139" s="108"/>
      <c r="QX139" s="108"/>
      <c r="QY139" s="108"/>
      <c r="QZ139" s="108"/>
      <c r="RA139" s="108"/>
      <c r="RB139" s="108"/>
      <c r="RC139" s="108"/>
      <c r="RD139" s="337">
        <f t="shared" si="424"/>
        <v>27</v>
      </c>
      <c r="RE139" s="30" t="str">
        <f t="shared" si="471"/>
        <v>جمعه</v>
      </c>
      <c r="RF139" s="34" t="s">
        <v>33</v>
      </c>
      <c r="RG139" s="748" t="str">
        <f t="shared" si="463"/>
        <v>*******************</v>
      </c>
      <c r="RH139" s="749"/>
      <c r="RI139" s="748" t="str">
        <f t="shared" si="464"/>
        <v>*******************</v>
      </c>
      <c r="RJ139" s="749"/>
      <c r="RK139" s="29">
        <f t="shared" si="425"/>
        <v>27</v>
      </c>
      <c r="RL139" s="30" t="str">
        <f t="shared" si="472"/>
        <v>جمعه</v>
      </c>
      <c r="RM139" s="34" t="s">
        <v>33</v>
      </c>
      <c r="RN139" s="109"/>
      <c r="RO139" s="750" t="str">
        <f t="shared" si="465"/>
        <v>*****</v>
      </c>
      <c r="RP139" s="751"/>
      <c r="RQ139" s="109"/>
      <c r="RR139" s="109" t="str">
        <f t="shared" si="466"/>
        <v>*****</v>
      </c>
      <c r="RS139" s="750"/>
      <c r="RT139" s="751"/>
      <c r="RU139" s="29">
        <f t="shared" si="426"/>
        <v>27</v>
      </c>
      <c r="RV139" s="30" t="str">
        <f t="shared" si="473"/>
        <v>جمعه</v>
      </c>
      <c r="RW139" s="750" t="str">
        <f t="shared" si="467"/>
        <v>****</v>
      </c>
      <c r="RX139" s="751"/>
      <c r="RY139" s="750" t="str">
        <f t="shared" si="468"/>
        <v>***</v>
      </c>
      <c r="RZ139" s="751"/>
      <c r="SA139" s="29">
        <f t="shared" si="427"/>
        <v>27</v>
      </c>
      <c r="SB139" s="30" t="str">
        <f t="shared" si="474"/>
        <v>جمعه</v>
      </c>
      <c r="SC139" s="754" t="str">
        <f t="shared" si="469"/>
        <v>****</v>
      </c>
      <c r="SD139" s="755"/>
      <c r="SE139" s="29">
        <f t="shared" si="428"/>
        <v>27</v>
      </c>
      <c r="SF139" s="30" t="str">
        <f t="shared" si="475"/>
        <v>جمعه</v>
      </c>
      <c r="SG139" s="750" t="str">
        <f t="shared" si="476"/>
        <v>***</v>
      </c>
      <c r="SH139" s="751"/>
      <c r="SI139" s="752" t="str">
        <f t="shared" si="477"/>
        <v>***</v>
      </c>
      <c r="SJ139" s="75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</row>
    <row r="140" spans="1:638" s="2" customFormat="1" ht="69.75" customHeight="1" thickTop="1" thickBot="1">
      <c r="A140" s="370" t="s">
        <v>289</v>
      </c>
      <c r="B140" s="280" t="s">
        <v>147</v>
      </c>
      <c r="C140" s="316"/>
      <c r="D140" s="317"/>
      <c r="E140" s="311"/>
      <c r="F140" s="327" t="s">
        <v>103</v>
      </c>
      <c r="G140" s="328" t="s">
        <v>28</v>
      </c>
      <c r="H140" s="562" t="s">
        <v>292</v>
      </c>
      <c r="I140" s="563"/>
      <c r="J140" s="307"/>
      <c r="K140" s="566" t="s">
        <v>296</v>
      </c>
      <c r="L140" s="567"/>
      <c r="M140" s="282" t="s">
        <v>50</v>
      </c>
      <c r="N140" s="371" t="s">
        <v>201</v>
      </c>
      <c r="O140" s="283"/>
      <c r="P140" s="281"/>
      <c r="Q140" s="284"/>
      <c r="R140" s="285"/>
      <c r="S140" s="372" t="s">
        <v>193</v>
      </c>
      <c r="T140" s="286" t="s">
        <v>370</v>
      </c>
      <c r="U140" s="287" t="s">
        <v>141</v>
      </c>
      <c r="V140" s="288" t="s">
        <v>379</v>
      </c>
      <c r="W140" s="281"/>
      <c r="X140" s="281"/>
      <c r="Y140" s="281"/>
      <c r="Z140" s="281"/>
      <c r="AA140" s="294"/>
      <c r="AB140" s="295"/>
      <c r="AC140" s="347" t="s">
        <v>212</v>
      </c>
      <c r="AD140" s="632" t="str">
        <f>RJ56</f>
        <v>*********************************************************</v>
      </c>
      <c r="AE140" s="633"/>
      <c r="AF140" s="633"/>
      <c r="AG140" s="633"/>
      <c r="AH140" s="633"/>
      <c r="AI140" s="633"/>
      <c r="AJ140" s="633"/>
      <c r="AK140" s="633"/>
      <c r="AL140" s="633"/>
      <c r="AM140" s="633"/>
      <c r="AN140" s="633"/>
      <c r="AO140" s="633"/>
      <c r="AP140" s="633"/>
      <c r="AQ140" s="633"/>
      <c r="AR140" s="634"/>
      <c r="AS140" s="617"/>
      <c r="AT140" s="618"/>
      <c r="AU140" s="618"/>
      <c r="AV140" s="618"/>
      <c r="AW140" s="618"/>
      <c r="AX140" s="619"/>
      <c r="AY140" s="1"/>
      <c r="AZ140" s="1"/>
      <c r="BA140" s="1"/>
      <c r="BB140" s="7"/>
      <c r="BC140" s="7"/>
      <c r="BD140" s="7"/>
      <c r="BE140" s="29">
        <f t="shared" si="413"/>
        <v>28</v>
      </c>
      <c r="BF140" s="159" t="s">
        <v>285</v>
      </c>
      <c r="BG140" s="163" t="s">
        <v>32</v>
      </c>
      <c r="BH140" s="164" t="s">
        <v>32</v>
      </c>
      <c r="BI140" s="163" t="s">
        <v>32</v>
      </c>
      <c r="BJ140" s="164" t="s">
        <v>32</v>
      </c>
      <c r="BK140" s="163" t="s">
        <v>32</v>
      </c>
      <c r="BL140" s="164" t="s">
        <v>32</v>
      </c>
      <c r="BM140" s="163" t="s">
        <v>32</v>
      </c>
      <c r="BN140" s="164" t="s">
        <v>32</v>
      </c>
      <c r="BO140" s="163" t="s">
        <v>32</v>
      </c>
      <c r="BP140" s="164" t="s">
        <v>32</v>
      </c>
      <c r="BQ140" s="163" t="s">
        <v>32</v>
      </c>
      <c r="BR140" s="164" t="s">
        <v>32</v>
      </c>
      <c r="BS140" s="163" t="s">
        <v>32</v>
      </c>
      <c r="BT140" s="164" t="s">
        <v>32</v>
      </c>
      <c r="BU140" s="163" t="s">
        <v>32</v>
      </c>
      <c r="BV140" s="164" t="s">
        <v>32</v>
      </c>
      <c r="BW140" s="163" t="s">
        <v>32</v>
      </c>
      <c r="BX140" s="164" t="s">
        <v>32</v>
      </c>
      <c r="BY140" s="163" t="s">
        <v>32</v>
      </c>
      <c r="BZ140" s="164" t="s">
        <v>32</v>
      </c>
      <c r="CA140" s="163" t="s">
        <v>32</v>
      </c>
      <c r="CB140" s="164" t="s">
        <v>32</v>
      </c>
      <c r="CC140" s="163" t="s">
        <v>32</v>
      </c>
      <c r="CD140" s="164" t="s">
        <v>32</v>
      </c>
      <c r="CE140" s="163" t="s">
        <v>32</v>
      </c>
      <c r="CF140" s="164" t="s">
        <v>32</v>
      </c>
      <c r="CG140" s="163" t="s">
        <v>32</v>
      </c>
      <c r="CH140" s="164" t="s">
        <v>32</v>
      </c>
      <c r="CI140" s="163" t="s">
        <v>32</v>
      </c>
      <c r="CJ140" s="164" t="s">
        <v>32</v>
      </c>
      <c r="CK140" s="163" t="s">
        <v>32</v>
      </c>
      <c r="CL140" s="164" t="s">
        <v>32</v>
      </c>
      <c r="CM140" s="163" t="s">
        <v>32</v>
      </c>
      <c r="CN140" s="164" t="s">
        <v>32</v>
      </c>
      <c r="CO140" s="163" t="s">
        <v>32</v>
      </c>
      <c r="CP140" s="164" t="s">
        <v>32</v>
      </c>
      <c r="CQ140" s="163" t="s">
        <v>32</v>
      </c>
      <c r="CR140" s="164" t="s">
        <v>32</v>
      </c>
      <c r="CS140" s="29">
        <f t="shared" si="414"/>
        <v>28</v>
      </c>
      <c r="CT140" s="159" t="s">
        <v>285</v>
      </c>
      <c r="CU140" s="85" t="str">
        <f t="shared" si="415"/>
        <v>*</v>
      </c>
      <c r="CV140" s="86" t="str">
        <f t="shared" si="416"/>
        <v>*</v>
      </c>
      <c r="CW140" s="85" t="str">
        <f t="shared" si="429"/>
        <v>*</v>
      </c>
      <c r="CX140" s="86" t="str">
        <f t="shared" si="430"/>
        <v>*</v>
      </c>
      <c r="CY140" s="85" t="str">
        <f t="shared" si="417"/>
        <v>*</v>
      </c>
      <c r="CZ140" s="86" t="str">
        <f t="shared" si="418"/>
        <v>*</v>
      </c>
      <c r="DA140" s="85" t="str">
        <f t="shared" si="431"/>
        <v>*</v>
      </c>
      <c r="DB140" s="86" t="str">
        <f t="shared" si="432"/>
        <v>*</v>
      </c>
      <c r="DC140" s="85" t="str">
        <f t="shared" si="433"/>
        <v>*</v>
      </c>
      <c r="DD140" s="86" t="str">
        <f t="shared" si="434"/>
        <v>*</v>
      </c>
      <c r="DE140" s="85" t="str">
        <f t="shared" si="435"/>
        <v>*</v>
      </c>
      <c r="DF140" s="86" t="str">
        <f t="shared" si="436"/>
        <v>*</v>
      </c>
      <c r="DG140" s="85" t="str">
        <f t="shared" si="437"/>
        <v>*</v>
      </c>
      <c r="DH140" s="86" t="str">
        <f t="shared" si="438"/>
        <v>*</v>
      </c>
      <c r="DI140" s="85" t="str">
        <f t="shared" si="439"/>
        <v>*</v>
      </c>
      <c r="DJ140" s="86" t="str">
        <f t="shared" si="440"/>
        <v>*</v>
      </c>
      <c r="DK140" s="217" t="str">
        <f t="shared" si="441"/>
        <v>*</v>
      </c>
      <c r="DL140" s="218" t="str">
        <f t="shared" si="442"/>
        <v>*</v>
      </c>
      <c r="DM140" s="217" t="str">
        <f t="shared" si="443"/>
        <v>*</v>
      </c>
      <c r="DN140" s="218" t="str">
        <f t="shared" si="444"/>
        <v>*</v>
      </c>
      <c r="DO140" s="217" t="str">
        <f t="shared" si="445"/>
        <v>*</v>
      </c>
      <c r="DP140" s="218" t="str">
        <f t="shared" si="446"/>
        <v>*</v>
      </c>
      <c r="DQ140" s="217" t="str">
        <f t="shared" si="447"/>
        <v>*</v>
      </c>
      <c r="DR140" s="218" t="str">
        <f t="shared" si="448"/>
        <v>*</v>
      </c>
      <c r="DS140" s="217" t="str">
        <f t="shared" si="449"/>
        <v>*</v>
      </c>
      <c r="DT140" s="218" t="str">
        <f t="shared" si="450"/>
        <v>*</v>
      </c>
      <c r="DU140" s="217" t="str">
        <f t="shared" si="451"/>
        <v>*</v>
      </c>
      <c r="DV140" s="218" t="str">
        <f t="shared" si="452"/>
        <v>*</v>
      </c>
      <c r="DW140" s="217" t="str">
        <f t="shared" si="453"/>
        <v>*</v>
      </c>
      <c r="DX140" s="218" t="str">
        <f t="shared" si="454"/>
        <v>*</v>
      </c>
      <c r="DY140" s="217" t="str">
        <f t="shared" si="455"/>
        <v>*</v>
      </c>
      <c r="DZ140" s="218" t="str">
        <f t="shared" si="456"/>
        <v>*</v>
      </c>
      <c r="EA140" s="213" t="str">
        <f t="shared" si="457"/>
        <v>*</v>
      </c>
      <c r="EB140" s="214" t="str">
        <f t="shared" si="458"/>
        <v>*</v>
      </c>
      <c r="EC140" s="213" t="str">
        <f t="shared" si="419"/>
        <v>*</v>
      </c>
      <c r="ED140" s="214" t="str">
        <f t="shared" si="420"/>
        <v>*</v>
      </c>
      <c r="EE140" s="213" t="str">
        <f t="shared" si="459"/>
        <v>*</v>
      </c>
      <c r="EF140" s="214" t="str">
        <f t="shared" si="460"/>
        <v>*</v>
      </c>
      <c r="EG140" s="219">
        <f t="shared" si="421"/>
        <v>28</v>
      </c>
      <c r="EH140" s="220" t="str">
        <f t="shared" si="470"/>
        <v>شنبه</v>
      </c>
      <c r="EI140" s="108"/>
      <c r="EJ140" s="108"/>
      <c r="EK140" s="108"/>
      <c r="EL140" s="108"/>
      <c r="EM140" s="108"/>
      <c r="EN140" s="108"/>
      <c r="EO140" s="108"/>
      <c r="EP140" s="108"/>
      <c r="EQ140" s="108"/>
      <c r="ER140" s="108"/>
      <c r="ES140" s="108"/>
      <c r="ET140" s="108"/>
      <c r="EU140" s="108"/>
      <c r="EV140" s="108"/>
      <c r="EW140" s="108"/>
      <c r="EX140" s="108"/>
      <c r="EY140" s="108"/>
      <c r="EZ140" s="108"/>
      <c r="FA140" s="108"/>
      <c r="FB140" s="108"/>
      <c r="FC140" s="108"/>
      <c r="FD140" s="108"/>
      <c r="FE140" s="108"/>
      <c r="FF140" s="108"/>
      <c r="FG140" s="108"/>
      <c r="FH140" s="108"/>
      <c r="FI140" s="108"/>
      <c r="FJ140" s="108"/>
      <c r="FK140" s="108"/>
      <c r="FL140" s="108"/>
      <c r="FM140" s="108"/>
      <c r="FN140" s="108"/>
      <c r="FO140" s="108"/>
      <c r="FP140" s="108"/>
      <c r="FQ140" s="108"/>
      <c r="FR140" s="108"/>
      <c r="FS140" s="108"/>
      <c r="FT140" s="108"/>
      <c r="FU140" s="108"/>
      <c r="FV140" s="108"/>
      <c r="FW140" s="108"/>
      <c r="FX140" s="108"/>
      <c r="FY140" s="108"/>
      <c r="FZ140" s="108"/>
      <c r="GA140" s="108"/>
      <c r="GB140" s="108"/>
      <c r="GC140" s="108"/>
      <c r="GD140" s="108"/>
      <c r="GE140" s="108"/>
      <c r="GF140" s="108"/>
      <c r="GG140" s="108"/>
      <c r="GH140" s="108"/>
      <c r="GI140" s="108"/>
      <c r="GJ140" s="108"/>
      <c r="GK140" s="108"/>
      <c r="GL140" s="108"/>
      <c r="GM140" s="108"/>
      <c r="GN140" s="108"/>
      <c r="GO140" s="108"/>
      <c r="GP140" s="108"/>
      <c r="GQ140" s="108"/>
      <c r="GR140" s="108"/>
      <c r="GS140" s="108"/>
      <c r="GT140" s="108"/>
      <c r="GU140" s="108"/>
      <c r="GV140" s="108"/>
      <c r="GW140" s="108"/>
      <c r="GX140" s="108"/>
      <c r="GY140" s="108"/>
      <c r="GZ140" s="108"/>
      <c r="HA140" s="108"/>
      <c r="HB140" s="108"/>
      <c r="HC140" s="108"/>
      <c r="HD140" s="108"/>
      <c r="HE140" s="108"/>
      <c r="HF140" s="108"/>
      <c r="HG140" s="108"/>
      <c r="HH140" s="108"/>
      <c r="HI140" s="108"/>
      <c r="HJ140" s="108"/>
      <c r="HK140" s="108"/>
      <c r="HL140" s="108"/>
      <c r="HM140" s="108"/>
      <c r="HN140" s="108"/>
      <c r="HO140" s="108"/>
      <c r="HP140" s="108"/>
      <c r="HQ140" s="108"/>
      <c r="HR140" s="108"/>
      <c r="HS140" s="108"/>
      <c r="HT140" s="108"/>
      <c r="HU140" s="108"/>
      <c r="HV140" s="108"/>
      <c r="HW140" s="108"/>
      <c r="HX140" s="108"/>
      <c r="HY140" s="108"/>
      <c r="HZ140" s="108"/>
      <c r="IA140" s="108"/>
      <c r="IB140" s="108"/>
      <c r="IC140" s="108"/>
      <c r="ID140" s="108"/>
      <c r="IE140" s="108"/>
      <c r="IF140" s="108"/>
      <c r="IG140" s="108"/>
      <c r="IH140" s="108"/>
      <c r="II140" s="108"/>
      <c r="IJ140" s="108"/>
      <c r="IK140" s="108"/>
      <c r="IL140" s="108"/>
      <c r="IM140" s="108"/>
      <c r="IN140" s="108"/>
      <c r="IO140" s="108"/>
      <c r="IP140" s="108"/>
      <c r="IQ140" s="108"/>
      <c r="IR140" s="108"/>
      <c r="IS140" s="108"/>
      <c r="IT140" s="108"/>
      <c r="IU140" s="108"/>
      <c r="IV140" s="108"/>
      <c r="IW140" s="108"/>
      <c r="IX140" s="108"/>
      <c r="IY140" s="108"/>
      <c r="IZ140" s="108"/>
      <c r="JA140" s="108"/>
      <c r="JB140" s="108"/>
      <c r="JC140" s="108"/>
      <c r="JD140" s="108"/>
      <c r="JE140" s="108"/>
      <c r="JF140" s="108"/>
      <c r="JG140" s="108"/>
      <c r="JH140" s="108"/>
      <c r="JI140" s="108"/>
      <c r="JJ140" s="108"/>
      <c r="JK140" s="108"/>
      <c r="JL140" s="108"/>
      <c r="JM140" s="108"/>
      <c r="JN140" s="108"/>
      <c r="JO140" s="108"/>
      <c r="JP140" s="108"/>
      <c r="JQ140" s="108"/>
      <c r="JR140" s="108"/>
      <c r="JS140" s="108"/>
      <c r="JT140" s="108"/>
      <c r="JU140" s="108"/>
      <c r="JV140" s="108"/>
      <c r="JW140" s="108"/>
      <c r="JX140" s="108"/>
      <c r="JY140" s="108"/>
      <c r="JZ140" s="108"/>
      <c r="KA140" s="108"/>
      <c r="KB140" s="108"/>
      <c r="KC140" s="108"/>
      <c r="KD140" s="108"/>
      <c r="KE140" s="108"/>
      <c r="KF140" s="108"/>
      <c r="KG140" s="108"/>
      <c r="KH140" s="108"/>
      <c r="KI140" s="108"/>
      <c r="KJ140" s="108"/>
      <c r="KK140" s="108"/>
      <c r="KL140" s="108"/>
      <c r="KM140" s="108"/>
      <c r="KN140" s="108"/>
      <c r="KO140" s="108"/>
      <c r="KP140" s="108"/>
      <c r="KQ140" s="108"/>
      <c r="KR140" s="108"/>
      <c r="KS140" s="108"/>
      <c r="KT140" s="108"/>
      <c r="KU140" s="108"/>
      <c r="KV140" s="108"/>
      <c r="KW140" s="108"/>
      <c r="KX140" s="108"/>
      <c r="KY140" s="108"/>
      <c r="KZ140" s="108"/>
      <c r="LA140" s="108"/>
      <c r="LB140" s="108"/>
      <c r="LC140" s="108"/>
      <c r="LD140" s="108"/>
      <c r="LE140" s="108"/>
      <c r="LF140" s="108"/>
      <c r="LG140" s="108"/>
      <c r="LH140" s="108"/>
      <c r="LI140" s="108"/>
      <c r="LJ140" s="108"/>
      <c r="LK140" s="108"/>
      <c r="LL140" s="108"/>
      <c r="LM140" s="108"/>
      <c r="LN140" s="108"/>
      <c r="LO140" s="108"/>
      <c r="LP140" s="108"/>
      <c r="LQ140" s="108"/>
      <c r="LR140" s="108"/>
      <c r="LS140" s="108"/>
      <c r="LT140" s="108"/>
      <c r="LU140" s="108"/>
      <c r="LV140" s="108"/>
      <c r="LW140" s="108"/>
      <c r="LX140" s="108"/>
      <c r="LY140" s="108"/>
      <c r="LZ140" s="108"/>
      <c r="MA140" s="108"/>
      <c r="MB140" s="108"/>
      <c r="MC140" s="108"/>
      <c r="MD140" s="108"/>
      <c r="ME140" s="108"/>
      <c r="MF140" s="108"/>
      <c r="MG140" s="108"/>
      <c r="MH140" s="108"/>
      <c r="MI140" s="108"/>
      <c r="MJ140" s="108"/>
      <c r="MK140" s="108"/>
      <c r="ML140" s="108"/>
      <c r="MM140" s="108"/>
      <c r="MN140" s="108"/>
      <c r="MO140" s="108"/>
      <c r="MP140" s="108"/>
      <c r="MQ140" s="108"/>
      <c r="MR140" s="108"/>
      <c r="MS140" s="108"/>
      <c r="MT140" s="108"/>
      <c r="MU140" s="108"/>
      <c r="MV140" s="108"/>
      <c r="MW140" s="108"/>
      <c r="MX140" s="108"/>
      <c r="MY140" s="108"/>
      <c r="MZ140" s="108"/>
      <c r="NA140" s="108"/>
      <c r="NB140" s="108"/>
      <c r="NC140" s="108"/>
      <c r="ND140" s="108"/>
      <c r="NE140" s="108"/>
      <c r="NF140" s="108"/>
      <c r="NG140" s="108"/>
      <c r="NH140" s="108"/>
      <c r="NI140" s="108"/>
      <c r="NJ140" s="108"/>
      <c r="NK140" s="108"/>
      <c r="NL140" s="108"/>
      <c r="NM140" s="108"/>
      <c r="NN140" s="108"/>
      <c r="NO140" s="108"/>
      <c r="NP140" s="108"/>
      <c r="NQ140" s="108"/>
      <c r="NR140" s="108"/>
      <c r="NS140" s="108"/>
      <c r="NT140" s="108"/>
      <c r="NU140" s="108"/>
      <c r="NV140" s="108"/>
      <c r="NW140" s="108"/>
      <c r="NX140" s="108"/>
      <c r="NY140" s="108"/>
      <c r="NZ140" s="108"/>
      <c r="OA140" s="108"/>
      <c r="OB140" s="108"/>
      <c r="OC140" s="108"/>
      <c r="OD140" s="108"/>
      <c r="OE140" s="108"/>
      <c r="OF140" s="108"/>
      <c r="OG140" s="108"/>
      <c r="OH140" s="108"/>
      <c r="OI140" s="108"/>
      <c r="OJ140" s="108"/>
      <c r="OK140" s="108"/>
      <c r="OL140" s="108"/>
      <c r="OM140" s="108"/>
      <c r="ON140" s="108"/>
      <c r="OO140" s="108"/>
      <c r="OP140" s="108"/>
      <c r="OQ140" s="108"/>
      <c r="OR140" s="108"/>
      <c r="OS140" s="108"/>
      <c r="OT140" s="108"/>
      <c r="OU140" s="108"/>
      <c r="OV140" s="108"/>
      <c r="OW140" s="108"/>
      <c r="OX140" s="108"/>
      <c r="OY140" s="108"/>
      <c r="OZ140" s="108"/>
      <c r="PA140" s="108"/>
      <c r="PB140" s="108"/>
      <c r="PC140" s="108"/>
      <c r="PD140" s="108"/>
      <c r="PE140" s="108"/>
      <c r="PF140" s="108"/>
      <c r="PG140" s="108"/>
      <c r="PH140" s="108"/>
      <c r="PI140" s="108"/>
      <c r="PJ140" s="108"/>
      <c r="PK140" s="108"/>
      <c r="PL140" s="108"/>
      <c r="PM140" s="108"/>
      <c r="PN140" s="108"/>
      <c r="PO140" s="108"/>
      <c r="PP140" s="108"/>
      <c r="PQ140" s="108"/>
      <c r="PR140" s="337">
        <f t="shared" si="422"/>
        <v>0</v>
      </c>
      <c r="PS140" s="30">
        <f t="shared" si="423"/>
        <v>0</v>
      </c>
      <c r="PT140" s="34" t="s">
        <v>33</v>
      </c>
      <c r="PU140" s="748" t="str">
        <f t="shared" si="461"/>
        <v>******</v>
      </c>
      <c r="PV140" s="749"/>
      <c r="PW140" s="748" t="str">
        <f t="shared" si="462"/>
        <v>******</v>
      </c>
      <c r="PX140" s="749"/>
      <c r="PY140" s="108"/>
      <c r="PZ140" s="108"/>
      <c r="QA140" s="108"/>
      <c r="QB140" s="108"/>
      <c r="QC140" s="108"/>
      <c r="QD140" s="108"/>
      <c r="QE140" s="108"/>
      <c r="QF140" s="108"/>
      <c r="QG140" s="108"/>
      <c r="QH140" s="108"/>
      <c r="QI140" s="108"/>
      <c r="QJ140" s="108"/>
      <c r="QK140" s="108"/>
      <c r="QL140" s="108"/>
      <c r="QM140" s="108"/>
      <c r="QN140" s="108"/>
      <c r="QO140" s="108"/>
      <c r="QP140" s="108"/>
      <c r="QQ140" s="108"/>
      <c r="QR140" s="108"/>
      <c r="QS140" s="108"/>
      <c r="QT140" s="108"/>
      <c r="QU140" s="108"/>
      <c r="QV140" s="108"/>
      <c r="QW140" s="108"/>
      <c r="QX140" s="108"/>
      <c r="QY140" s="108"/>
      <c r="QZ140" s="108"/>
      <c r="RA140" s="108"/>
      <c r="RB140" s="108"/>
      <c r="RC140" s="108"/>
      <c r="RD140" s="337">
        <f t="shared" si="424"/>
        <v>28</v>
      </c>
      <c r="RE140" s="30" t="str">
        <f t="shared" si="471"/>
        <v>شنبه</v>
      </c>
      <c r="RF140" s="34" t="s">
        <v>33</v>
      </c>
      <c r="RG140" s="748" t="str">
        <f t="shared" si="463"/>
        <v>*******************</v>
      </c>
      <c r="RH140" s="749"/>
      <c r="RI140" s="748" t="str">
        <f t="shared" si="464"/>
        <v>*******************</v>
      </c>
      <c r="RJ140" s="749"/>
      <c r="RK140" s="29">
        <f t="shared" si="425"/>
        <v>28</v>
      </c>
      <c r="RL140" s="30" t="str">
        <f t="shared" si="472"/>
        <v>شنبه</v>
      </c>
      <c r="RM140" s="34" t="s">
        <v>33</v>
      </c>
      <c r="RN140" s="109"/>
      <c r="RO140" s="750" t="str">
        <f t="shared" si="465"/>
        <v>*****</v>
      </c>
      <c r="RP140" s="751"/>
      <c r="RQ140" s="109"/>
      <c r="RR140" s="109" t="str">
        <f t="shared" si="466"/>
        <v>*****</v>
      </c>
      <c r="RS140" s="750"/>
      <c r="RT140" s="751"/>
      <c r="RU140" s="29">
        <f t="shared" si="426"/>
        <v>28</v>
      </c>
      <c r="RV140" s="30" t="str">
        <f t="shared" si="473"/>
        <v>شنبه</v>
      </c>
      <c r="RW140" s="750" t="str">
        <f t="shared" si="467"/>
        <v>****</v>
      </c>
      <c r="RX140" s="751"/>
      <c r="RY140" s="750" t="str">
        <f t="shared" si="468"/>
        <v>***</v>
      </c>
      <c r="RZ140" s="751"/>
      <c r="SA140" s="29">
        <f t="shared" si="427"/>
        <v>28</v>
      </c>
      <c r="SB140" s="30" t="str">
        <f t="shared" si="474"/>
        <v>شنبه</v>
      </c>
      <c r="SC140" s="754" t="str">
        <f t="shared" si="469"/>
        <v>****</v>
      </c>
      <c r="SD140" s="755"/>
      <c r="SE140" s="29">
        <f t="shared" si="428"/>
        <v>28</v>
      </c>
      <c r="SF140" s="30" t="str">
        <f t="shared" si="475"/>
        <v>شنبه</v>
      </c>
      <c r="SG140" s="750" t="str">
        <f t="shared" si="476"/>
        <v>***</v>
      </c>
      <c r="SH140" s="751"/>
      <c r="SI140" s="752" t="str">
        <f t="shared" si="477"/>
        <v>***</v>
      </c>
      <c r="SJ140" s="75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</row>
    <row r="141" spans="1:638" s="2" customFormat="1" ht="69.75" customHeight="1" thickTop="1" thickBot="1">
      <c r="A141" s="373" t="s">
        <v>290</v>
      </c>
      <c r="B141" s="374" t="s">
        <v>305</v>
      </c>
      <c r="C141" s="375"/>
      <c r="D141" s="376"/>
      <c r="E141" s="312"/>
      <c r="F141" s="329" t="s">
        <v>106</v>
      </c>
      <c r="G141" s="330" t="s">
        <v>28</v>
      </c>
      <c r="H141" s="562" t="s">
        <v>202</v>
      </c>
      <c r="I141" s="563"/>
      <c r="J141" s="307" t="s">
        <v>355</v>
      </c>
      <c r="K141" s="566" t="s">
        <v>225</v>
      </c>
      <c r="L141" s="567"/>
      <c r="M141" s="303"/>
      <c r="N141" s="377" t="s">
        <v>198</v>
      </c>
      <c r="O141" s="303" t="s">
        <v>143</v>
      </c>
      <c r="P141" s="292"/>
      <c r="Q141" s="292"/>
      <c r="R141" s="304"/>
      <c r="S141" s="378" t="s">
        <v>193</v>
      </c>
      <c r="T141" s="289" t="s">
        <v>180</v>
      </c>
      <c r="U141" s="290" t="s">
        <v>135</v>
      </c>
      <c r="V141" s="291"/>
      <c r="W141" s="292"/>
      <c r="X141" s="297"/>
      <c r="Y141" s="297"/>
      <c r="Z141" s="296"/>
      <c r="AA141" s="297"/>
      <c r="AB141" s="298"/>
      <c r="AC141" s="334" t="s">
        <v>213</v>
      </c>
      <c r="AD141" s="629" t="str">
        <f>RJ20</f>
        <v>********************************</v>
      </c>
      <c r="AE141" s="630"/>
      <c r="AF141" s="630"/>
      <c r="AG141" s="630"/>
      <c r="AH141" s="630"/>
      <c r="AI141" s="630"/>
      <c r="AJ141" s="630"/>
      <c r="AK141" s="630"/>
      <c r="AL141" s="630"/>
      <c r="AM141" s="630"/>
      <c r="AN141" s="630"/>
      <c r="AO141" s="630"/>
      <c r="AP141" s="630"/>
      <c r="AQ141" s="630"/>
      <c r="AR141" s="631"/>
      <c r="AS141" s="617"/>
      <c r="AT141" s="618"/>
      <c r="AU141" s="618"/>
      <c r="AV141" s="618"/>
      <c r="AW141" s="618"/>
      <c r="AX141" s="619"/>
      <c r="AY141" s="1"/>
      <c r="AZ141" s="1"/>
      <c r="BA141" s="1"/>
      <c r="BB141" s="7"/>
      <c r="BC141" s="7"/>
      <c r="BD141" s="7"/>
      <c r="BE141" s="29">
        <f t="shared" si="413"/>
        <v>29</v>
      </c>
      <c r="BF141" s="159" t="s">
        <v>40</v>
      </c>
      <c r="BG141" s="163" t="s">
        <v>32</v>
      </c>
      <c r="BH141" s="164" t="s">
        <v>32</v>
      </c>
      <c r="BI141" s="163" t="s">
        <v>32</v>
      </c>
      <c r="BJ141" s="164" t="s">
        <v>32</v>
      </c>
      <c r="BK141" s="163" t="s">
        <v>32</v>
      </c>
      <c r="BL141" s="164" t="s">
        <v>32</v>
      </c>
      <c r="BM141" s="163" t="s">
        <v>32</v>
      </c>
      <c r="BN141" s="164" t="s">
        <v>32</v>
      </c>
      <c r="BO141" s="163" t="s">
        <v>32</v>
      </c>
      <c r="BP141" s="164" t="s">
        <v>32</v>
      </c>
      <c r="BQ141" s="163" t="s">
        <v>32</v>
      </c>
      <c r="BR141" s="164" t="s">
        <v>32</v>
      </c>
      <c r="BS141" s="163" t="s">
        <v>32</v>
      </c>
      <c r="BT141" s="164" t="s">
        <v>32</v>
      </c>
      <c r="BU141" s="163" t="s">
        <v>32</v>
      </c>
      <c r="BV141" s="164" t="s">
        <v>32</v>
      </c>
      <c r="BW141" s="163" t="s">
        <v>32</v>
      </c>
      <c r="BX141" s="164" t="s">
        <v>32</v>
      </c>
      <c r="BY141" s="163" t="s">
        <v>32</v>
      </c>
      <c r="BZ141" s="164" t="s">
        <v>32</v>
      </c>
      <c r="CA141" s="163" t="s">
        <v>32</v>
      </c>
      <c r="CB141" s="164" t="s">
        <v>32</v>
      </c>
      <c r="CC141" s="163" t="s">
        <v>32</v>
      </c>
      <c r="CD141" s="164" t="s">
        <v>32</v>
      </c>
      <c r="CE141" s="163" t="s">
        <v>32</v>
      </c>
      <c r="CF141" s="164" t="s">
        <v>32</v>
      </c>
      <c r="CG141" s="163" t="s">
        <v>32</v>
      </c>
      <c r="CH141" s="164" t="s">
        <v>32</v>
      </c>
      <c r="CI141" s="163" t="s">
        <v>32</v>
      </c>
      <c r="CJ141" s="164" t="s">
        <v>32</v>
      </c>
      <c r="CK141" s="163" t="s">
        <v>32</v>
      </c>
      <c r="CL141" s="164" t="s">
        <v>32</v>
      </c>
      <c r="CM141" s="163" t="s">
        <v>32</v>
      </c>
      <c r="CN141" s="164" t="s">
        <v>32</v>
      </c>
      <c r="CO141" s="163" t="s">
        <v>32</v>
      </c>
      <c r="CP141" s="164" t="s">
        <v>32</v>
      </c>
      <c r="CQ141" s="163" t="s">
        <v>32</v>
      </c>
      <c r="CR141" s="164" t="s">
        <v>32</v>
      </c>
      <c r="CS141" s="29">
        <f t="shared" si="414"/>
        <v>29</v>
      </c>
      <c r="CT141" s="159" t="s">
        <v>40</v>
      </c>
      <c r="CU141" s="85" t="str">
        <f t="shared" si="415"/>
        <v>*</v>
      </c>
      <c r="CV141" s="86" t="str">
        <f t="shared" si="416"/>
        <v>*</v>
      </c>
      <c r="CW141" s="85" t="str">
        <f t="shared" si="429"/>
        <v>*</v>
      </c>
      <c r="CX141" s="86" t="str">
        <f t="shared" si="430"/>
        <v>*</v>
      </c>
      <c r="CY141" s="85" t="str">
        <f t="shared" si="417"/>
        <v>*</v>
      </c>
      <c r="CZ141" s="86" t="str">
        <f t="shared" si="418"/>
        <v>*</v>
      </c>
      <c r="DA141" s="85" t="str">
        <f t="shared" si="431"/>
        <v>*</v>
      </c>
      <c r="DB141" s="86" t="str">
        <f t="shared" si="432"/>
        <v>*</v>
      </c>
      <c r="DC141" s="85" t="str">
        <f t="shared" si="433"/>
        <v>*</v>
      </c>
      <c r="DD141" s="86" t="str">
        <f t="shared" si="434"/>
        <v>*</v>
      </c>
      <c r="DE141" s="85" t="str">
        <f t="shared" si="435"/>
        <v>*</v>
      </c>
      <c r="DF141" s="86" t="str">
        <f t="shared" si="436"/>
        <v>*</v>
      </c>
      <c r="DG141" s="85" t="str">
        <f t="shared" si="437"/>
        <v>*</v>
      </c>
      <c r="DH141" s="86" t="str">
        <f t="shared" si="438"/>
        <v>*</v>
      </c>
      <c r="DI141" s="85" t="str">
        <f t="shared" si="439"/>
        <v>*</v>
      </c>
      <c r="DJ141" s="86" t="str">
        <f t="shared" si="440"/>
        <v>*</v>
      </c>
      <c r="DK141" s="217" t="str">
        <f t="shared" si="441"/>
        <v>*</v>
      </c>
      <c r="DL141" s="218" t="str">
        <f t="shared" si="442"/>
        <v>*</v>
      </c>
      <c r="DM141" s="217" t="str">
        <f t="shared" si="443"/>
        <v>*</v>
      </c>
      <c r="DN141" s="218" t="str">
        <f t="shared" si="444"/>
        <v>*</v>
      </c>
      <c r="DO141" s="217" t="str">
        <f t="shared" si="445"/>
        <v>*</v>
      </c>
      <c r="DP141" s="218" t="str">
        <f t="shared" si="446"/>
        <v>*</v>
      </c>
      <c r="DQ141" s="217" t="str">
        <f t="shared" si="447"/>
        <v>*</v>
      </c>
      <c r="DR141" s="218" t="str">
        <f t="shared" si="448"/>
        <v>*</v>
      </c>
      <c r="DS141" s="217" t="str">
        <f t="shared" si="449"/>
        <v>*</v>
      </c>
      <c r="DT141" s="218" t="str">
        <f t="shared" si="450"/>
        <v>*</v>
      </c>
      <c r="DU141" s="217" t="str">
        <f t="shared" si="451"/>
        <v>*</v>
      </c>
      <c r="DV141" s="218" t="str">
        <f t="shared" si="452"/>
        <v>*</v>
      </c>
      <c r="DW141" s="217" t="str">
        <f t="shared" si="453"/>
        <v>*</v>
      </c>
      <c r="DX141" s="218" t="str">
        <f t="shared" si="454"/>
        <v>*</v>
      </c>
      <c r="DY141" s="217" t="str">
        <f t="shared" si="455"/>
        <v>*</v>
      </c>
      <c r="DZ141" s="218" t="str">
        <f t="shared" si="456"/>
        <v>*</v>
      </c>
      <c r="EA141" s="213" t="str">
        <f t="shared" si="457"/>
        <v>*</v>
      </c>
      <c r="EB141" s="214" t="str">
        <f t="shared" si="458"/>
        <v>*</v>
      </c>
      <c r="EC141" s="213" t="str">
        <f t="shared" si="419"/>
        <v>*</v>
      </c>
      <c r="ED141" s="214" t="str">
        <f t="shared" si="420"/>
        <v>*</v>
      </c>
      <c r="EE141" s="213" t="str">
        <f t="shared" si="459"/>
        <v>*</v>
      </c>
      <c r="EF141" s="214" t="str">
        <f t="shared" si="460"/>
        <v>*</v>
      </c>
      <c r="EG141" s="219">
        <f t="shared" si="421"/>
        <v>29</v>
      </c>
      <c r="EH141" s="220" t="str">
        <f t="shared" si="470"/>
        <v>یکشنبه</v>
      </c>
      <c r="EI141" s="108"/>
      <c r="EJ141" s="108"/>
      <c r="EK141" s="108"/>
      <c r="EL141" s="108"/>
      <c r="EM141" s="108"/>
      <c r="EN141" s="108"/>
      <c r="EO141" s="108"/>
      <c r="EP141" s="108"/>
      <c r="EQ141" s="108"/>
      <c r="ER141" s="108"/>
      <c r="ES141" s="108"/>
      <c r="ET141" s="108"/>
      <c r="EU141" s="108"/>
      <c r="EV141" s="108"/>
      <c r="EW141" s="108"/>
      <c r="EX141" s="108"/>
      <c r="EY141" s="108"/>
      <c r="EZ141" s="108"/>
      <c r="FA141" s="108"/>
      <c r="FB141" s="108"/>
      <c r="FC141" s="108"/>
      <c r="FD141" s="108"/>
      <c r="FE141" s="108"/>
      <c r="FF141" s="108"/>
      <c r="FG141" s="108"/>
      <c r="FH141" s="108"/>
      <c r="FI141" s="108"/>
      <c r="FJ141" s="108"/>
      <c r="FK141" s="108"/>
      <c r="FL141" s="108"/>
      <c r="FM141" s="108"/>
      <c r="FN141" s="108"/>
      <c r="FO141" s="108"/>
      <c r="FP141" s="108"/>
      <c r="FQ141" s="108"/>
      <c r="FR141" s="108"/>
      <c r="FS141" s="108"/>
      <c r="FT141" s="108"/>
      <c r="FU141" s="108"/>
      <c r="FV141" s="108"/>
      <c r="FW141" s="108"/>
      <c r="FX141" s="108"/>
      <c r="FY141" s="108"/>
      <c r="FZ141" s="108"/>
      <c r="GA141" s="108"/>
      <c r="GB141" s="108"/>
      <c r="GC141" s="108"/>
      <c r="GD141" s="108"/>
      <c r="GE141" s="108"/>
      <c r="GF141" s="108"/>
      <c r="GG141" s="108"/>
      <c r="GH141" s="108"/>
      <c r="GI141" s="108"/>
      <c r="GJ141" s="108"/>
      <c r="GK141" s="108"/>
      <c r="GL141" s="108"/>
      <c r="GM141" s="108"/>
      <c r="GN141" s="108"/>
      <c r="GO141" s="108"/>
      <c r="GP141" s="108"/>
      <c r="GQ141" s="108"/>
      <c r="GR141" s="108"/>
      <c r="GS141" s="108"/>
      <c r="GT141" s="108"/>
      <c r="GU141" s="108"/>
      <c r="GV141" s="108"/>
      <c r="GW141" s="108"/>
      <c r="GX141" s="108"/>
      <c r="GY141" s="108"/>
      <c r="GZ141" s="108"/>
      <c r="HA141" s="108"/>
      <c r="HB141" s="108"/>
      <c r="HC141" s="108"/>
      <c r="HD141" s="108"/>
      <c r="HE141" s="108"/>
      <c r="HF141" s="108"/>
      <c r="HG141" s="108"/>
      <c r="HH141" s="108"/>
      <c r="HI141" s="108"/>
      <c r="HJ141" s="108"/>
      <c r="HK141" s="108"/>
      <c r="HL141" s="108"/>
      <c r="HM141" s="108"/>
      <c r="HN141" s="108"/>
      <c r="HO141" s="108"/>
      <c r="HP141" s="108"/>
      <c r="HQ141" s="108"/>
      <c r="HR141" s="108"/>
      <c r="HS141" s="108"/>
      <c r="HT141" s="108"/>
      <c r="HU141" s="108"/>
      <c r="HV141" s="108"/>
      <c r="HW141" s="108"/>
      <c r="HX141" s="108"/>
      <c r="HY141" s="108"/>
      <c r="HZ141" s="108"/>
      <c r="IA141" s="108"/>
      <c r="IB141" s="108"/>
      <c r="IC141" s="108"/>
      <c r="ID141" s="108"/>
      <c r="IE141" s="108"/>
      <c r="IF141" s="108"/>
      <c r="IG141" s="108"/>
      <c r="IH141" s="108"/>
      <c r="II141" s="108"/>
      <c r="IJ141" s="108"/>
      <c r="IK141" s="108"/>
      <c r="IL141" s="108"/>
      <c r="IM141" s="108"/>
      <c r="IN141" s="108"/>
      <c r="IO141" s="108"/>
      <c r="IP141" s="108"/>
      <c r="IQ141" s="108"/>
      <c r="IR141" s="108"/>
      <c r="IS141" s="108"/>
      <c r="IT141" s="108"/>
      <c r="IU141" s="108"/>
      <c r="IV141" s="108"/>
      <c r="IW141" s="108"/>
      <c r="IX141" s="108"/>
      <c r="IY141" s="108"/>
      <c r="IZ141" s="108"/>
      <c r="JA141" s="108"/>
      <c r="JB141" s="108"/>
      <c r="JC141" s="108"/>
      <c r="JD141" s="108"/>
      <c r="JE141" s="108"/>
      <c r="JF141" s="108"/>
      <c r="JG141" s="108"/>
      <c r="JH141" s="108"/>
      <c r="JI141" s="108"/>
      <c r="JJ141" s="108"/>
      <c r="JK141" s="108"/>
      <c r="JL141" s="108"/>
      <c r="JM141" s="108"/>
      <c r="JN141" s="108"/>
      <c r="JO141" s="108"/>
      <c r="JP141" s="108"/>
      <c r="JQ141" s="108"/>
      <c r="JR141" s="108"/>
      <c r="JS141" s="108"/>
      <c r="JT141" s="108"/>
      <c r="JU141" s="108"/>
      <c r="JV141" s="108"/>
      <c r="JW141" s="108"/>
      <c r="JX141" s="108"/>
      <c r="JY141" s="108"/>
      <c r="JZ141" s="108"/>
      <c r="KA141" s="108"/>
      <c r="KB141" s="108"/>
      <c r="KC141" s="108"/>
      <c r="KD141" s="108"/>
      <c r="KE141" s="108"/>
      <c r="KF141" s="108"/>
      <c r="KG141" s="108"/>
      <c r="KH141" s="108"/>
      <c r="KI141" s="108"/>
      <c r="KJ141" s="108"/>
      <c r="KK141" s="108"/>
      <c r="KL141" s="108"/>
      <c r="KM141" s="108"/>
      <c r="KN141" s="108"/>
      <c r="KO141" s="108"/>
      <c r="KP141" s="108"/>
      <c r="KQ141" s="108"/>
      <c r="KR141" s="108"/>
      <c r="KS141" s="108"/>
      <c r="KT141" s="108"/>
      <c r="KU141" s="108"/>
      <c r="KV141" s="108"/>
      <c r="KW141" s="108"/>
      <c r="KX141" s="108"/>
      <c r="KY141" s="108"/>
      <c r="KZ141" s="108"/>
      <c r="LA141" s="108"/>
      <c r="LB141" s="108"/>
      <c r="LC141" s="108"/>
      <c r="LD141" s="108"/>
      <c r="LE141" s="108"/>
      <c r="LF141" s="108"/>
      <c r="LG141" s="108"/>
      <c r="LH141" s="108"/>
      <c r="LI141" s="108"/>
      <c r="LJ141" s="108"/>
      <c r="LK141" s="108"/>
      <c r="LL141" s="108"/>
      <c r="LM141" s="108"/>
      <c r="LN141" s="108"/>
      <c r="LO141" s="108"/>
      <c r="LP141" s="108"/>
      <c r="LQ141" s="108"/>
      <c r="LR141" s="108"/>
      <c r="LS141" s="108"/>
      <c r="LT141" s="108"/>
      <c r="LU141" s="108"/>
      <c r="LV141" s="108"/>
      <c r="LW141" s="108"/>
      <c r="LX141" s="108"/>
      <c r="LY141" s="108"/>
      <c r="LZ141" s="108"/>
      <c r="MA141" s="108"/>
      <c r="MB141" s="108"/>
      <c r="MC141" s="108"/>
      <c r="MD141" s="108"/>
      <c r="ME141" s="108"/>
      <c r="MF141" s="108"/>
      <c r="MG141" s="108"/>
      <c r="MH141" s="108"/>
      <c r="MI141" s="108"/>
      <c r="MJ141" s="108"/>
      <c r="MK141" s="108"/>
      <c r="ML141" s="108"/>
      <c r="MM141" s="108"/>
      <c r="MN141" s="108"/>
      <c r="MO141" s="108"/>
      <c r="MP141" s="108"/>
      <c r="MQ141" s="108"/>
      <c r="MR141" s="108"/>
      <c r="MS141" s="108"/>
      <c r="MT141" s="108"/>
      <c r="MU141" s="108"/>
      <c r="MV141" s="108"/>
      <c r="MW141" s="108"/>
      <c r="MX141" s="108"/>
      <c r="MY141" s="108"/>
      <c r="MZ141" s="108"/>
      <c r="NA141" s="108"/>
      <c r="NB141" s="108"/>
      <c r="NC141" s="108"/>
      <c r="ND141" s="108"/>
      <c r="NE141" s="108"/>
      <c r="NF141" s="108"/>
      <c r="NG141" s="108"/>
      <c r="NH141" s="108"/>
      <c r="NI141" s="108"/>
      <c r="NJ141" s="108"/>
      <c r="NK141" s="108"/>
      <c r="NL141" s="108"/>
      <c r="NM141" s="108"/>
      <c r="NN141" s="108"/>
      <c r="NO141" s="108"/>
      <c r="NP141" s="108"/>
      <c r="NQ141" s="108"/>
      <c r="NR141" s="108"/>
      <c r="NS141" s="108"/>
      <c r="NT141" s="108"/>
      <c r="NU141" s="108"/>
      <c r="NV141" s="108"/>
      <c r="NW141" s="108"/>
      <c r="NX141" s="108"/>
      <c r="NY141" s="108"/>
      <c r="NZ141" s="108"/>
      <c r="OA141" s="108"/>
      <c r="OB141" s="108"/>
      <c r="OC141" s="108"/>
      <c r="OD141" s="108"/>
      <c r="OE141" s="108"/>
      <c r="OF141" s="108"/>
      <c r="OG141" s="108"/>
      <c r="OH141" s="108"/>
      <c r="OI141" s="108"/>
      <c r="OJ141" s="108"/>
      <c r="OK141" s="108"/>
      <c r="OL141" s="108"/>
      <c r="OM141" s="108"/>
      <c r="ON141" s="108"/>
      <c r="OO141" s="108"/>
      <c r="OP141" s="108"/>
      <c r="OQ141" s="108"/>
      <c r="OR141" s="108"/>
      <c r="OS141" s="108"/>
      <c r="OT141" s="108"/>
      <c r="OU141" s="108"/>
      <c r="OV141" s="108"/>
      <c r="OW141" s="108"/>
      <c r="OX141" s="108"/>
      <c r="OY141" s="108"/>
      <c r="OZ141" s="108"/>
      <c r="PA141" s="108"/>
      <c r="PB141" s="108"/>
      <c r="PC141" s="108"/>
      <c r="PD141" s="108"/>
      <c r="PE141" s="108"/>
      <c r="PF141" s="108"/>
      <c r="PG141" s="108"/>
      <c r="PH141" s="108"/>
      <c r="PI141" s="108"/>
      <c r="PJ141" s="108"/>
      <c r="PK141" s="108"/>
      <c r="PL141" s="108"/>
      <c r="PM141" s="108"/>
      <c r="PN141" s="108"/>
      <c r="PO141" s="108"/>
      <c r="PP141" s="108"/>
      <c r="PQ141" s="108"/>
      <c r="PR141" s="337">
        <f t="shared" si="422"/>
        <v>0</v>
      </c>
      <c r="PS141" s="30">
        <f t="shared" si="423"/>
        <v>0</v>
      </c>
      <c r="PT141" s="34" t="s">
        <v>33</v>
      </c>
      <c r="PU141" s="748" t="str">
        <f t="shared" si="461"/>
        <v>******</v>
      </c>
      <c r="PV141" s="749"/>
      <c r="PW141" s="748" t="str">
        <f t="shared" si="462"/>
        <v>******</v>
      </c>
      <c r="PX141" s="749"/>
      <c r="PY141" s="108"/>
      <c r="PZ141" s="108"/>
      <c r="QA141" s="108"/>
      <c r="QB141" s="108"/>
      <c r="QC141" s="108"/>
      <c r="QD141" s="108"/>
      <c r="QE141" s="108"/>
      <c r="QF141" s="108"/>
      <c r="QG141" s="108"/>
      <c r="QH141" s="108"/>
      <c r="QI141" s="108"/>
      <c r="QJ141" s="108"/>
      <c r="QK141" s="108"/>
      <c r="QL141" s="108"/>
      <c r="QM141" s="108"/>
      <c r="QN141" s="108"/>
      <c r="QO141" s="108"/>
      <c r="QP141" s="108"/>
      <c r="QQ141" s="108"/>
      <c r="QR141" s="108"/>
      <c r="QS141" s="108"/>
      <c r="QT141" s="108"/>
      <c r="QU141" s="108"/>
      <c r="QV141" s="108"/>
      <c r="QW141" s="108"/>
      <c r="QX141" s="108"/>
      <c r="QY141" s="108"/>
      <c r="QZ141" s="108"/>
      <c r="RA141" s="108"/>
      <c r="RB141" s="108"/>
      <c r="RC141" s="108"/>
      <c r="RD141" s="337">
        <f t="shared" si="424"/>
        <v>29</v>
      </c>
      <c r="RE141" s="30" t="str">
        <f t="shared" si="471"/>
        <v>یکشنبه</v>
      </c>
      <c r="RF141" s="34" t="s">
        <v>33</v>
      </c>
      <c r="RG141" s="748" t="str">
        <f t="shared" si="463"/>
        <v>*******************</v>
      </c>
      <c r="RH141" s="749"/>
      <c r="RI141" s="748" t="str">
        <f t="shared" si="464"/>
        <v>*******************</v>
      </c>
      <c r="RJ141" s="749"/>
      <c r="RK141" s="29">
        <f t="shared" si="425"/>
        <v>29</v>
      </c>
      <c r="RL141" s="30" t="str">
        <f t="shared" si="472"/>
        <v>یکشنبه</v>
      </c>
      <c r="RM141" s="34" t="s">
        <v>33</v>
      </c>
      <c r="RN141" s="109"/>
      <c r="RO141" s="750" t="str">
        <f t="shared" si="465"/>
        <v>*****</v>
      </c>
      <c r="RP141" s="751"/>
      <c r="RQ141" s="109"/>
      <c r="RR141" s="109" t="str">
        <f t="shared" si="466"/>
        <v>*****</v>
      </c>
      <c r="RS141" s="750"/>
      <c r="RT141" s="751"/>
      <c r="RU141" s="29">
        <f t="shared" si="426"/>
        <v>29</v>
      </c>
      <c r="RV141" s="30" t="str">
        <f t="shared" si="473"/>
        <v>یکشنبه</v>
      </c>
      <c r="RW141" s="750" t="str">
        <f t="shared" si="467"/>
        <v>****</v>
      </c>
      <c r="RX141" s="751"/>
      <c r="RY141" s="750" t="str">
        <f t="shared" si="468"/>
        <v>***</v>
      </c>
      <c r="RZ141" s="751"/>
      <c r="SA141" s="29">
        <f t="shared" si="427"/>
        <v>29</v>
      </c>
      <c r="SB141" s="30" t="str">
        <f t="shared" si="474"/>
        <v>یکشنبه</v>
      </c>
      <c r="SC141" s="754" t="str">
        <f t="shared" si="469"/>
        <v>****</v>
      </c>
      <c r="SD141" s="755"/>
      <c r="SE141" s="29">
        <f t="shared" si="428"/>
        <v>29</v>
      </c>
      <c r="SF141" s="30" t="str">
        <f t="shared" si="475"/>
        <v>یکشنبه</v>
      </c>
      <c r="SG141" s="750" t="str">
        <f t="shared" si="476"/>
        <v>***</v>
      </c>
      <c r="SH141" s="751"/>
      <c r="SI141" s="752" t="str">
        <f t="shared" si="477"/>
        <v>***</v>
      </c>
      <c r="SJ141" s="75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</row>
    <row r="142" spans="1:638" s="2" customFormat="1" ht="69.75" customHeight="1" thickTop="1" thickBot="1">
      <c r="A142" s="550" t="s">
        <v>291</v>
      </c>
      <c r="B142" s="552" t="s">
        <v>147</v>
      </c>
      <c r="C142" s="474"/>
      <c r="D142" s="475"/>
      <c r="E142" s="313"/>
      <c r="F142" s="338" t="s">
        <v>293</v>
      </c>
      <c r="G142" s="339" t="s">
        <v>28</v>
      </c>
      <c r="H142" s="564" t="s">
        <v>294</v>
      </c>
      <c r="I142" s="565"/>
      <c r="J142" s="481"/>
      <c r="K142" s="558" t="s">
        <v>225</v>
      </c>
      <c r="L142" s="559"/>
      <c r="M142" s="481"/>
      <c r="N142" s="381" t="s">
        <v>191</v>
      </c>
      <c r="O142" s="481"/>
      <c r="P142" s="381" t="s">
        <v>192</v>
      </c>
      <c r="Q142" s="479" t="s">
        <v>168</v>
      </c>
      <c r="R142" s="480"/>
      <c r="S142" s="299"/>
      <c r="T142" s="428"/>
      <c r="U142" s="302"/>
      <c r="V142" s="381" t="s">
        <v>131</v>
      </c>
      <c r="W142" s="300"/>
      <c r="X142" s="301"/>
      <c r="Y142" s="382" t="s">
        <v>199</v>
      </c>
      <c r="Z142" s="299" t="s">
        <v>304</v>
      </c>
      <c r="AA142" s="383"/>
      <c r="AB142" s="384"/>
      <c r="AC142" s="343" t="s">
        <v>214</v>
      </c>
      <c r="AD142" s="612" t="str">
        <f>RI92</f>
        <v>*****************</v>
      </c>
      <c r="AE142" s="607"/>
      <c r="AF142" s="607"/>
      <c r="AG142" s="607"/>
      <c r="AH142" s="607"/>
      <c r="AI142" s="607"/>
      <c r="AJ142" s="607"/>
      <c r="AK142" s="607"/>
      <c r="AL142" s="613"/>
      <c r="AM142" s="344" t="s">
        <v>211</v>
      </c>
      <c r="AN142" s="607" t="str">
        <f>RI128</f>
        <v>*******************</v>
      </c>
      <c r="AO142" s="607"/>
      <c r="AP142" s="607"/>
      <c r="AQ142" s="607"/>
      <c r="AR142" s="608"/>
      <c r="AS142" s="617"/>
      <c r="AT142" s="618"/>
      <c r="AU142" s="618"/>
      <c r="AV142" s="618"/>
      <c r="AW142" s="618"/>
      <c r="AX142" s="619"/>
      <c r="AY142" s="1"/>
      <c r="AZ142" s="1"/>
      <c r="BA142" s="1"/>
      <c r="BB142" s="7"/>
      <c r="BC142" s="7"/>
      <c r="BD142" s="7"/>
      <c r="BE142" s="29">
        <f t="shared" si="413"/>
        <v>30</v>
      </c>
      <c r="BF142" s="159" t="s">
        <v>298</v>
      </c>
      <c r="BG142" s="163" t="s">
        <v>32</v>
      </c>
      <c r="BH142" s="164" t="s">
        <v>32</v>
      </c>
      <c r="BI142" s="163" t="s">
        <v>32</v>
      </c>
      <c r="BJ142" s="164" t="s">
        <v>32</v>
      </c>
      <c r="BK142" s="163" t="s">
        <v>32</v>
      </c>
      <c r="BL142" s="164" t="s">
        <v>32</v>
      </c>
      <c r="BM142" s="163" t="s">
        <v>32</v>
      </c>
      <c r="BN142" s="164" t="s">
        <v>32</v>
      </c>
      <c r="BO142" s="163" t="s">
        <v>32</v>
      </c>
      <c r="BP142" s="164" t="s">
        <v>32</v>
      </c>
      <c r="BQ142" s="163" t="s">
        <v>32</v>
      </c>
      <c r="BR142" s="164" t="s">
        <v>32</v>
      </c>
      <c r="BS142" s="163" t="s">
        <v>32</v>
      </c>
      <c r="BT142" s="164" t="s">
        <v>32</v>
      </c>
      <c r="BU142" s="163" t="s">
        <v>32</v>
      </c>
      <c r="BV142" s="164" t="s">
        <v>32</v>
      </c>
      <c r="BW142" s="163" t="s">
        <v>32</v>
      </c>
      <c r="BX142" s="164" t="s">
        <v>32</v>
      </c>
      <c r="BY142" s="163" t="s">
        <v>32</v>
      </c>
      <c r="BZ142" s="164" t="s">
        <v>32</v>
      </c>
      <c r="CA142" s="163" t="s">
        <v>32</v>
      </c>
      <c r="CB142" s="164" t="s">
        <v>32</v>
      </c>
      <c r="CC142" s="163" t="s">
        <v>32</v>
      </c>
      <c r="CD142" s="164" t="s">
        <v>32</v>
      </c>
      <c r="CE142" s="163" t="s">
        <v>32</v>
      </c>
      <c r="CF142" s="164" t="s">
        <v>32</v>
      </c>
      <c r="CG142" s="163" t="s">
        <v>32</v>
      </c>
      <c r="CH142" s="164" t="s">
        <v>32</v>
      </c>
      <c r="CI142" s="163" t="s">
        <v>32</v>
      </c>
      <c r="CJ142" s="164" t="s">
        <v>32</v>
      </c>
      <c r="CK142" s="163" t="s">
        <v>32</v>
      </c>
      <c r="CL142" s="164" t="s">
        <v>32</v>
      </c>
      <c r="CM142" s="163" t="s">
        <v>32</v>
      </c>
      <c r="CN142" s="164" t="s">
        <v>32</v>
      </c>
      <c r="CO142" s="163" t="s">
        <v>32</v>
      </c>
      <c r="CP142" s="164" t="s">
        <v>32</v>
      </c>
      <c r="CQ142" s="163" t="s">
        <v>32</v>
      </c>
      <c r="CR142" s="164" t="s">
        <v>32</v>
      </c>
      <c r="CS142" s="29">
        <f t="shared" si="414"/>
        <v>30</v>
      </c>
      <c r="CT142" s="159" t="s">
        <v>298</v>
      </c>
      <c r="CU142" s="85" t="str">
        <f t="shared" si="415"/>
        <v>*</v>
      </c>
      <c r="CV142" s="86" t="str">
        <f t="shared" si="416"/>
        <v>*</v>
      </c>
      <c r="CW142" s="85" t="str">
        <f t="shared" si="429"/>
        <v>*</v>
      </c>
      <c r="CX142" s="86" t="str">
        <f t="shared" si="430"/>
        <v>*</v>
      </c>
      <c r="CY142" s="85" t="str">
        <f t="shared" si="417"/>
        <v>*</v>
      </c>
      <c r="CZ142" s="86" t="str">
        <f t="shared" si="418"/>
        <v>*</v>
      </c>
      <c r="DA142" s="85" t="str">
        <f t="shared" si="431"/>
        <v>*</v>
      </c>
      <c r="DB142" s="86" t="str">
        <f t="shared" si="432"/>
        <v>*</v>
      </c>
      <c r="DC142" s="85" t="str">
        <f t="shared" si="433"/>
        <v>*</v>
      </c>
      <c r="DD142" s="86" t="str">
        <f t="shared" si="434"/>
        <v>*</v>
      </c>
      <c r="DE142" s="85" t="str">
        <f t="shared" si="435"/>
        <v>*</v>
      </c>
      <c r="DF142" s="86" t="str">
        <f t="shared" si="436"/>
        <v>*</v>
      </c>
      <c r="DG142" s="85" t="str">
        <f t="shared" si="437"/>
        <v>*</v>
      </c>
      <c r="DH142" s="86" t="str">
        <f t="shared" si="438"/>
        <v>*</v>
      </c>
      <c r="DI142" s="85" t="str">
        <f t="shared" si="439"/>
        <v>*</v>
      </c>
      <c r="DJ142" s="86" t="str">
        <f t="shared" si="440"/>
        <v>*</v>
      </c>
      <c r="DK142" s="217" t="str">
        <f t="shared" si="441"/>
        <v>*</v>
      </c>
      <c r="DL142" s="218" t="str">
        <f t="shared" si="442"/>
        <v>*</v>
      </c>
      <c r="DM142" s="217" t="str">
        <f t="shared" si="443"/>
        <v>*</v>
      </c>
      <c r="DN142" s="218" t="str">
        <f t="shared" si="444"/>
        <v>*</v>
      </c>
      <c r="DO142" s="217" t="str">
        <f t="shared" si="445"/>
        <v>*</v>
      </c>
      <c r="DP142" s="218" t="str">
        <f t="shared" si="446"/>
        <v>*</v>
      </c>
      <c r="DQ142" s="217" t="str">
        <f t="shared" si="447"/>
        <v>*</v>
      </c>
      <c r="DR142" s="218" t="str">
        <f t="shared" si="448"/>
        <v>*</v>
      </c>
      <c r="DS142" s="217" t="str">
        <f t="shared" si="449"/>
        <v>*</v>
      </c>
      <c r="DT142" s="218" t="str">
        <f t="shared" si="450"/>
        <v>*</v>
      </c>
      <c r="DU142" s="217" t="str">
        <f t="shared" si="451"/>
        <v>*</v>
      </c>
      <c r="DV142" s="218" t="str">
        <f t="shared" si="452"/>
        <v>*</v>
      </c>
      <c r="DW142" s="217" t="str">
        <f t="shared" si="453"/>
        <v>*</v>
      </c>
      <c r="DX142" s="218" t="str">
        <f t="shared" si="454"/>
        <v>*</v>
      </c>
      <c r="DY142" s="217" t="str">
        <f t="shared" si="455"/>
        <v>*</v>
      </c>
      <c r="DZ142" s="218" t="str">
        <f t="shared" si="456"/>
        <v>*</v>
      </c>
      <c r="EA142" s="213" t="str">
        <f t="shared" si="457"/>
        <v>*</v>
      </c>
      <c r="EB142" s="214" t="str">
        <f t="shared" si="458"/>
        <v>*</v>
      </c>
      <c r="EC142" s="213" t="str">
        <f t="shared" si="419"/>
        <v>*</v>
      </c>
      <c r="ED142" s="214" t="str">
        <f t="shared" si="420"/>
        <v>*</v>
      </c>
      <c r="EE142" s="213" t="str">
        <f t="shared" si="459"/>
        <v>*</v>
      </c>
      <c r="EF142" s="214" t="str">
        <f t="shared" si="460"/>
        <v>*</v>
      </c>
      <c r="EG142" s="219">
        <f t="shared" si="421"/>
        <v>30</v>
      </c>
      <c r="EH142" s="220" t="str">
        <f t="shared" si="470"/>
        <v>دوشنبه</v>
      </c>
      <c r="EI142" s="108"/>
      <c r="EJ142" s="108"/>
      <c r="EK142" s="108"/>
      <c r="EL142" s="108"/>
      <c r="EM142" s="108"/>
      <c r="EN142" s="108"/>
      <c r="EO142" s="108"/>
      <c r="EP142" s="108"/>
      <c r="EQ142" s="108"/>
      <c r="ER142" s="108"/>
      <c r="ES142" s="108"/>
      <c r="ET142" s="108"/>
      <c r="EU142" s="108"/>
      <c r="EV142" s="108"/>
      <c r="EW142" s="108"/>
      <c r="EX142" s="108"/>
      <c r="EY142" s="108"/>
      <c r="EZ142" s="108"/>
      <c r="FA142" s="108"/>
      <c r="FB142" s="108"/>
      <c r="FC142" s="108"/>
      <c r="FD142" s="108"/>
      <c r="FE142" s="108"/>
      <c r="FF142" s="108"/>
      <c r="FG142" s="108"/>
      <c r="FH142" s="108"/>
      <c r="FI142" s="108"/>
      <c r="FJ142" s="108"/>
      <c r="FK142" s="108"/>
      <c r="FL142" s="108"/>
      <c r="FM142" s="108"/>
      <c r="FN142" s="108"/>
      <c r="FO142" s="108"/>
      <c r="FP142" s="108"/>
      <c r="FQ142" s="108"/>
      <c r="FR142" s="108"/>
      <c r="FS142" s="108"/>
      <c r="FT142" s="108"/>
      <c r="FU142" s="108"/>
      <c r="FV142" s="108"/>
      <c r="FW142" s="108"/>
      <c r="FX142" s="108"/>
      <c r="FY142" s="108"/>
      <c r="FZ142" s="108"/>
      <c r="GA142" s="108"/>
      <c r="GB142" s="108"/>
      <c r="GC142" s="108"/>
      <c r="GD142" s="108"/>
      <c r="GE142" s="108"/>
      <c r="GF142" s="108"/>
      <c r="GG142" s="108"/>
      <c r="GH142" s="108"/>
      <c r="GI142" s="108"/>
      <c r="GJ142" s="108"/>
      <c r="GK142" s="108"/>
      <c r="GL142" s="108"/>
      <c r="GM142" s="108"/>
      <c r="GN142" s="108"/>
      <c r="GO142" s="108"/>
      <c r="GP142" s="108"/>
      <c r="GQ142" s="108"/>
      <c r="GR142" s="108"/>
      <c r="GS142" s="108"/>
      <c r="GT142" s="108"/>
      <c r="GU142" s="108"/>
      <c r="GV142" s="108"/>
      <c r="GW142" s="108"/>
      <c r="GX142" s="108"/>
      <c r="GY142" s="108"/>
      <c r="GZ142" s="108"/>
      <c r="HA142" s="108"/>
      <c r="HB142" s="108"/>
      <c r="HC142" s="108"/>
      <c r="HD142" s="108"/>
      <c r="HE142" s="108"/>
      <c r="HF142" s="108"/>
      <c r="HG142" s="108"/>
      <c r="HH142" s="108"/>
      <c r="HI142" s="108"/>
      <c r="HJ142" s="108"/>
      <c r="HK142" s="108"/>
      <c r="HL142" s="108"/>
      <c r="HM142" s="108"/>
      <c r="HN142" s="108"/>
      <c r="HO142" s="108"/>
      <c r="HP142" s="108"/>
      <c r="HQ142" s="108"/>
      <c r="HR142" s="108"/>
      <c r="HS142" s="108"/>
      <c r="HT142" s="108"/>
      <c r="HU142" s="108"/>
      <c r="HV142" s="108"/>
      <c r="HW142" s="108"/>
      <c r="HX142" s="108"/>
      <c r="HY142" s="108"/>
      <c r="HZ142" s="108"/>
      <c r="IA142" s="108"/>
      <c r="IB142" s="108"/>
      <c r="IC142" s="108"/>
      <c r="ID142" s="108"/>
      <c r="IE142" s="108"/>
      <c r="IF142" s="108"/>
      <c r="IG142" s="108"/>
      <c r="IH142" s="108"/>
      <c r="II142" s="108"/>
      <c r="IJ142" s="108"/>
      <c r="IK142" s="108"/>
      <c r="IL142" s="108"/>
      <c r="IM142" s="108"/>
      <c r="IN142" s="108"/>
      <c r="IO142" s="108"/>
      <c r="IP142" s="108"/>
      <c r="IQ142" s="108"/>
      <c r="IR142" s="108"/>
      <c r="IS142" s="108"/>
      <c r="IT142" s="108"/>
      <c r="IU142" s="108"/>
      <c r="IV142" s="108"/>
      <c r="IW142" s="108"/>
      <c r="IX142" s="108"/>
      <c r="IY142" s="108"/>
      <c r="IZ142" s="108"/>
      <c r="JA142" s="108"/>
      <c r="JB142" s="108"/>
      <c r="JC142" s="108"/>
      <c r="JD142" s="108"/>
      <c r="JE142" s="108"/>
      <c r="JF142" s="108"/>
      <c r="JG142" s="108"/>
      <c r="JH142" s="108"/>
      <c r="JI142" s="108"/>
      <c r="JJ142" s="108"/>
      <c r="JK142" s="108"/>
      <c r="JL142" s="108"/>
      <c r="JM142" s="108"/>
      <c r="JN142" s="108"/>
      <c r="JO142" s="108"/>
      <c r="JP142" s="108"/>
      <c r="JQ142" s="108"/>
      <c r="JR142" s="108"/>
      <c r="JS142" s="108"/>
      <c r="JT142" s="108"/>
      <c r="JU142" s="108"/>
      <c r="JV142" s="108"/>
      <c r="JW142" s="108"/>
      <c r="JX142" s="108"/>
      <c r="JY142" s="108"/>
      <c r="JZ142" s="108"/>
      <c r="KA142" s="108"/>
      <c r="KB142" s="108"/>
      <c r="KC142" s="108"/>
      <c r="KD142" s="108"/>
      <c r="KE142" s="108"/>
      <c r="KF142" s="108"/>
      <c r="KG142" s="108"/>
      <c r="KH142" s="108"/>
      <c r="KI142" s="108"/>
      <c r="KJ142" s="108"/>
      <c r="KK142" s="108"/>
      <c r="KL142" s="108"/>
      <c r="KM142" s="108"/>
      <c r="KN142" s="108"/>
      <c r="KO142" s="108"/>
      <c r="KP142" s="108"/>
      <c r="KQ142" s="108"/>
      <c r="KR142" s="108"/>
      <c r="KS142" s="108"/>
      <c r="KT142" s="108"/>
      <c r="KU142" s="108"/>
      <c r="KV142" s="108"/>
      <c r="KW142" s="108"/>
      <c r="KX142" s="108"/>
      <c r="KY142" s="108"/>
      <c r="KZ142" s="108"/>
      <c r="LA142" s="108"/>
      <c r="LB142" s="108"/>
      <c r="LC142" s="108"/>
      <c r="LD142" s="108"/>
      <c r="LE142" s="108"/>
      <c r="LF142" s="108"/>
      <c r="LG142" s="108"/>
      <c r="LH142" s="108"/>
      <c r="LI142" s="108"/>
      <c r="LJ142" s="108"/>
      <c r="LK142" s="108"/>
      <c r="LL142" s="108"/>
      <c r="LM142" s="108"/>
      <c r="LN142" s="108"/>
      <c r="LO142" s="108"/>
      <c r="LP142" s="108"/>
      <c r="LQ142" s="108"/>
      <c r="LR142" s="108"/>
      <c r="LS142" s="108"/>
      <c r="LT142" s="108"/>
      <c r="LU142" s="108"/>
      <c r="LV142" s="108"/>
      <c r="LW142" s="108"/>
      <c r="LX142" s="108"/>
      <c r="LY142" s="108"/>
      <c r="LZ142" s="108"/>
      <c r="MA142" s="108"/>
      <c r="MB142" s="108"/>
      <c r="MC142" s="108"/>
      <c r="MD142" s="108"/>
      <c r="ME142" s="108"/>
      <c r="MF142" s="108"/>
      <c r="MG142" s="108"/>
      <c r="MH142" s="108"/>
      <c r="MI142" s="108"/>
      <c r="MJ142" s="108"/>
      <c r="MK142" s="108"/>
      <c r="ML142" s="108"/>
      <c r="MM142" s="108"/>
      <c r="MN142" s="108"/>
      <c r="MO142" s="108"/>
      <c r="MP142" s="108"/>
      <c r="MQ142" s="108"/>
      <c r="MR142" s="108"/>
      <c r="MS142" s="108"/>
      <c r="MT142" s="108"/>
      <c r="MU142" s="108"/>
      <c r="MV142" s="108"/>
      <c r="MW142" s="108"/>
      <c r="MX142" s="108"/>
      <c r="MY142" s="108"/>
      <c r="MZ142" s="108"/>
      <c r="NA142" s="108"/>
      <c r="NB142" s="108"/>
      <c r="NC142" s="108"/>
      <c r="ND142" s="108"/>
      <c r="NE142" s="108"/>
      <c r="NF142" s="108"/>
      <c r="NG142" s="108"/>
      <c r="NH142" s="108"/>
      <c r="NI142" s="108"/>
      <c r="NJ142" s="108"/>
      <c r="NK142" s="108"/>
      <c r="NL142" s="108"/>
      <c r="NM142" s="108"/>
      <c r="NN142" s="108"/>
      <c r="NO142" s="108"/>
      <c r="NP142" s="108"/>
      <c r="NQ142" s="108"/>
      <c r="NR142" s="108"/>
      <c r="NS142" s="108"/>
      <c r="NT142" s="108"/>
      <c r="NU142" s="108"/>
      <c r="NV142" s="108"/>
      <c r="NW142" s="108"/>
      <c r="NX142" s="108"/>
      <c r="NY142" s="108"/>
      <c r="NZ142" s="108"/>
      <c r="OA142" s="108"/>
      <c r="OB142" s="108"/>
      <c r="OC142" s="108"/>
      <c r="OD142" s="108"/>
      <c r="OE142" s="108"/>
      <c r="OF142" s="108"/>
      <c r="OG142" s="108"/>
      <c r="OH142" s="108"/>
      <c r="OI142" s="108"/>
      <c r="OJ142" s="108"/>
      <c r="OK142" s="108"/>
      <c r="OL142" s="108"/>
      <c r="OM142" s="108"/>
      <c r="ON142" s="108"/>
      <c r="OO142" s="108"/>
      <c r="OP142" s="108"/>
      <c r="OQ142" s="108"/>
      <c r="OR142" s="108"/>
      <c r="OS142" s="108"/>
      <c r="OT142" s="108"/>
      <c r="OU142" s="108"/>
      <c r="OV142" s="108"/>
      <c r="OW142" s="108"/>
      <c r="OX142" s="108"/>
      <c r="OY142" s="108"/>
      <c r="OZ142" s="108"/>
      <c r="PA142" s="108"/>
      <c r="PB142" s="108"/>
      <c r="PC142" s="108"/>
      <c r="PD142" s="108"/>
      <c r="PE142" s="108"/>
      <c r="PF142" s="108"/>
      <c r="PG142" s="108"/>
      <c r="PH142" s="108"/>
      <c r="PI142" s="108"/>
      <c r="PJ142" s="108"/>
      <c r="PK142" s="108"/>
      <c r="PL142" s="108"/>
      <c r="PM142" s="108"/>
      <c r="PN142" s="108"/>
      <c r="PO142" s="108"/>
      <c r="PP142" s="108"/>
      <c r="PQ142" s="108"/>
      <c r="PR142" s="337" t="str">
        <f t="shared" si="422"/>
        <v>تصویری دور</v>
      </c>
      <c r="PS142" s="30" t="str">
        <f t="shared" si="423"/>
        <v>بهیین آیین</v>
      </c>
      <c r="PT142" s="34" t="s">
        <v>33</v>
      </c>
      <c r="PU142" s="748" t="str">
        <f t="shared" si="461"/>
        <v>******</v>
      </c>
      <c r="PV142" s="749"/>
      <c r="PW142" s="748" t="str">
        <f t="shared" si="462"/>
        <v>******</v>
      </c>
      <c r="PX142" s="749"/>
      <c r="PY142" s="108"/>
      <c r="PZ142" s="108"/>
      <c r="QA142" s="108"/>
      <c r="QB142" s="108"/>
      <c r="QC142" s="108"/>
      <c r="QD142" s="108"/>
      <c r="QE142" s="108"/>
      <c r="QF142" s="108"/>
      <c r="QG142" s="108"/>
      <c r="QH142" s="108"/>
      <c r="QI142" s="108"/>
      <c r="QJ142" s="108"/>
      <c r="QK142" s="108"/>
      <c r="QL142" s="108"/>
      <c r="QM142" s="108"/>
      <c r="QN142" s="108"/>
      <c r="QO142" s="108"/>
      <c r="QP142" s="108"/>
      <c r="QQ142" s="108"/>
      <c r="QR142" s="108"/>
      <c r="QS142" s="108"/>
      <c r="QT142" s="108"/>
      <c r="QU142" s="108"/>
      <c r="QV142" s="108"/>
      <c r="QW142" s="108"/>
      <c r="QX142" s="108"/>
      <c r="QY142" s="108"/>
      <c r="QZ142" s="108"/>
      <c r="RA142" s="108"/>
      <c r="RB142" s="108"/>
      <c r="RC142" s="108"/>
      <c r="RD142" s="337">
        <f t="shared" si="424"/>
        <v>30</v>
      </c>
      <c r="RE142" s="30" t="str">
        <f t="shared" si="471"/>
        <v>دوشنبه</v>
      </c>
      <c r="RF142" s="34" t="s">
        <v>33</v>
      </c>
      <c r="RG142" s="748" t="str">
        <f t="shared" si="463"/>
        <v>*******************</v>
      </c>
      <c r="RH142" s="749"/>
      <c r="RI142" s="748" t="str">
        <f t="shared" si="464"/>
        <v>*******************</v>
      </c>
      <c r="RJ142" s="749"/>
      <c r="RK142" s="29">
        <f t="shared" si="425"/>
        <v>30</v>
      </c>
      <c r="RL142" s="30" t="str">
        <f t="shared" si="472"/>
        <v>دوشنبه</v>
      </c>
      <c r="RM142" s="34" t="s">
        <v>33</v>
      </c>
      <c r="RN142" s="109"/>
      <c r="RO142" s="750" t="str">
        <f t="shared" si="465"/>
        <v>*****</v>
      </c>
      <c r="RP142" s="751"/>
      <c r="RQ142" s="109"/>
      <c r="RR142" s="109" t="str">
        <f t="shared" si="466"/>
        <v>*****</v>
      </c>
      <c r="RS142" s="750"/>
      <c r="RT142" s="751"/>
      <c r="RU142" s="29">
        <f t="shared" si="426"/>
        <v>30</v>
      </c>
      <c r="RV142" s="30" t="str">
        <f t="shared" si="473"/>
        <v>دوشنبه</v>
      </c>
      <c r="RW142" s="750" t="str">
        <f t="shared" si="467"/>
        <v>****</v>
      </c>
      <c r="RX142" s="751"/>
      <c r="RY142" s="750" t="str">
        <f t="shared" si="468"/>
        <v>***</v>
      </c>
      <c r="RZ142" s="751"/>
      <c r="SA142" s="29">
        <f t="shared" si="427"/>
        <v>30</v>
      </c>
      <c r="SB142" s="30" t="str">
        <f t="shared" si="474"/>
        <v>دوشنبه</v>
      </c>
      <c r="SC142" s="754" t="str">
        <f t="shared" si="469"/>
        <v>****</v>
      </c>
      <c r="SD142" s="755"/>
      <c r="SE142" s="29">
        <f t="shared" si="428"/>
        <v>30</v>
      </c>
      <c r="SF142" s="30" t="str">
        <f t="shared" si="475"/>
        <v>دوشنبه</v>
      </c>
      <c r="SG142" s="750" t="str">
        <f t="shared" si="476"/>
        <v>***</v>
      </c>
      <c r="SH142" s="751"/>
      <c r="SI142" s="752" t="str">
        <f t="shared" si="477"/>
        <v>***</v>
      </c>
      <c r="SJ142" s="75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</row>
    <row r="143" spans="1:638" s="2" customFormat="1" ht="69.75" customHeight="1" thickTop="1" thickBot="1">
      <c r="A143" s="385" t="s">
        <v>205</v>
      </c>
      <c r="B143" s="386"/>
      <c r="C143" s="387"/>
      <c r="D143" s="388"/>
      <c r="E143" s="318" t="s">
        <v>119</v>
      </c>
      <c r="F143" s="331" t="s">
        <v>156</v>
      </c>
      <c r="G143" s="572" t="s">
        <v>194</v>
      </c>
      <c r="H143" s="573"/>
      <c r="I143" s="573"/>
      <c r="J143" s="574"/>
      <c r="K143" s="583" t="s">
        <v>186</v>
      </c>
      <c r="L143" s="583"/>
      <c r="M143" s="583"/>
      <c r="N143" s="595" t="s">
        <v>195</v>
      </c>
      <c r="O143" s="595"/>
      <c r="P143" s="595"/>
      <c r="Q143" s="595" t="s">
        <v>196</v>
      </c>
      <c r="R143" s="595"/>
      <c r="S143" s="596"/>
      <c r="T143" s="592" t="s">
        <v>203</v>
      </c>
      <c r="U143" s="593"/>
      <c r="V143" s="593"/>
      <c r="W143" s="594"/>
      <c r="X143" s="589" t="s">
        <v>200</v>
      </c>
      <c r="Y143" s="590"/>
      <c r="Z143" s="590"/>
      <c r="AA143" s="590"/>
      <c r="AB143" s="591"/>
      <c r="AC143" s="603" t="str">
        <f>RO56</f>
        <v>*************************************</v>
      </c>
      <c r="AD143" s="603"/>
      <c r="AE143" s="603"/>
      <c r="AF143" s="603"/>
      <c r="AG143" s="603"/>
      <c r="AH143" s="603"/>
      <c r="AI143" s="604"/>
      <c r="AJ143" s="605"/>
      <c r="AK143" s="605"/>
      <c r="AL143" s="605"/>
      <c r="AM143" s="605"/>
      <c r="AN143" s="605"/>
      <c r="AO143" s="605"/>
      <c r="AP143" s="605"/>
      <c r="AQ143" s="605"/>
      <c r="AR143" s="606"/>
      <c r="AS143" s="617"/>
      <c r="AT143" s="618"/>
      <c r="AU143" s="618"/>
      <c r="AV143" s="618"/>
      <c r="AW143" s="618"/>
      <c r="AX143" s="619"/>
      <c r="AY143" s="1"/>
      <c r="AZ143" s="1"/>
      <c r="BA143" s="1"/>
      <c r="BB143" s="7"/>
      <c r="BC143" s="7"/>
      <c r="BD143" s="7"/>
      <c r="BE143" s="29">
        <f t="shared" si="413"/>
        <v>31</v>
      </c>
      <c r="BF143" s="30" t="str">
        <f t="shared" ref="BF143" si="478">BC32</f>
        <v>سه شنبه</v>
      </c>
      <c r="BG143" s="421" t="s">
        <v>32</v>
      </c>
      <c r="BH143" s="422" t="s">
        <v>32</v>
      </c>
      <c r="BI143" s="421" t="s">
        <v>32</v>
      </c>
      <c r="BJ143" s="422" t="s">
        <v>32</v>
      </c>
      <c r="BK143" s="421" t="s">
        <v>32</v>
      </c>
      <c r="BL143" s="422" t="s">
        <v>32</v>
      </c>
      <c r="BM143" s="163" t="s">
        <v>32</v>
      </c>
      <c r="BN143" s="164" t="s">
        <v>32</v>
      </c>
      <c r="BO143" s="163" t="s">
        <v>32</v>
      </c>
      <c r="BP143" s="164" t="s">
        <v>32</v>
      </c>
      <c r="BQ143" s="163" t="s">
        <v>32</v>
      </c>
      <c r="BR143" s="164" t="s">
        <v>32</v>
      </c>
      <c r="BS143" s="421" t="s">
        <v>32</v>
      </c>
      <c r="BT143" s="422" t="s">
        <v>32</v>
      </c>
      <c r="BU143" s="163" t="s">
        <v>32</v>
      </c>
      <c r="BV143" s="164" t="s">
        <v>32</v>
      </c>
      <c r="BW143" s="163" t="s">
        <v>32</v>
      </c>
      <c r="BX143" s="164" t="s">
        <v>32</v>
      </c>
      <c r="BY143" s="421" t="s">
        <v>32</v>
      </c>
      <c r="BZ143" s="164" t="s">
        <v>32</v>
      </c>
      <c r="CA143" s="163" t="s">
        <v>32</v>
      </c>
      <c r="CB143" s="164" t="s">
        <v>32</v>
      </c>
      <c r="CC143" s="163" t="s">
        <v>32</v>
      </c>
      <c r="CD143" s="164" t="s">
        <v>32</v>
      </c>
      <c r="CE143" s="163" t="s">
        <v>32</v>
      </c>
      <c r="CF143" s="164" t="s">
        <v>32</v>
      </c>
      <c r="CG143" s="163" t="s">
        <v>32</v>
      </c>
      <c r="CH143" s="164" t="s">
        <v>32</v>
      </c>
      <c r="CI143" s="163" t="s">
        <v>32</v>
      </c>
      <c r="CJ143" s="164" t="s">
        <v>32</v>
      </c>
      <c r="CK143" s="421" t="s">
        <v>32</v>
      </c>
      <c r="CL143" s="422" t="s">
        <v>32</v>
      </c>
      <c r="CM143" s="163" t="s">
        <v>32</v>
      </c>
      <c r="CN143" s="164" t="s">
        <v>32</v>
      </c>
      <c r="CO143" s="421" t="s">
        <v>32</v>
      </c>
      <c r="CP143" s="422" t="s">
        <v>32</v>
      </c>
      <c r="CQ143" s="163" t="s">
        <v>32</v>
      </c>
      <c r="CR143" s="164" t="s">
        <v>32</v>
      </c>
      <c r="CS143" s="29">
        <f t="shared" si="414"/>
        <v>31</v>
      </c>
      <c r="CT143" s="30" t="str">
        <f t="shared" ref="CT143" si="479">BC32</f>
        <v>سه شنبه</v>
      </c>
      <c r="CU143" s="85" t="str">
        <f t="shared" si="415"/>
        <v>*</v>
      </c>
      <c r="CV143" s="86" t="str">
        <f t="shared" si="416"/>
        <v>*</v>
      </c>
      <c r="CW143" s="85" t="str">
        <f t="shared" si="429"/>
        <v>*</v>
      </c>
      <c r="CX143" s="86" t="str">
        <f t="shared" si="430"/>
        <v>*</v>
      </c>
      <c r="CY143" s="85" t="str">
        <f t="shared" si="417"/>
        <v>*</v>
      </c>
      <c r="CZ143" s="86" t="str">
        <f t="shared" si="418"/>
        <v>*</v>
      </c>
      <c r="DA143" s="85" t="str">
        <f t="shared" si="431"/>
        <v>*</v>
      </c>
      <c r="DB143" s="86" t="str">
        <f t="shared" si="432"/>
        <v>*</v>
      </c>
      <c r="DC143" s="85" t="str">
        <f t="shared" si="433"/>
        <v>*</v>
      </c>
      <c r="DD143" s="86" t="str">
        <f t="shared" si="434"/>
        <v>*</v>
      </c>
      <c r="DE143" s="85" t="str">
        <f t="shared" si="435"/>
        <v>*</v>
      </c>
      <c r="DF143" s="86" t="str">
        <f t="shared" si="436"/>
        <v>*</v>
      </c>
      <c r="DG143" s="85" t="str">
        <f t="shared" si="437"/>
        <v>*</v>
      </c>
      <c r="DH143" s="86" t="str">
        <f t="shared" si="438"/>
        <v>*</v>
      </c>
      <c r="DI143" s="85" t="str">
        <f t="shared" si="439"/>
        <v>*</v>
      </c>
      <c r="DJ143" s="86" t="str">
        <f t="shared" si="440"/>
        <v>*</v>
      </c>
      <c r="DK143" s="217" t="str">
        <f t="shared" si="441"/>
        <v>*</v>
      </c>
      <c r="DL143" s="218" t="str">
        <f t="shared" si="442"/>
        <v>*</v>
      </c>
      <c r="DM143" s="217" t="str">
        <f t="shared" si="443"/>
        <v>*</v>
      </c>
      <c r="DN143" s="218" t="str">
        <f t="shared" si="444"/>
        <v>*</v>
      </c>
      <c r="DO143" s="217" t="str">
        <f t="shared" si="445"/>
        <v>*</v>
      </c>
      <c r="DP143" s="218" t="str">
        <f t="shared" si="446"/>
        <v>*</v>
      </c>
      <c r="DQ143" s="217" t="str">
        <f t="shared" si="447"/>
        <v>*</v>
      </c>
      <c r="DR143" s="218" t="str">
        <f t="shared" si="448"/>
        <v>*</v>
      </c>
      <c r="DS143" s="217" t="str">
        <f t="shared" si="449"/>
        <v>*</v>
      </c>
      <c r="DT143" s="218" t="str">
        <f t="shared" si="450"/>
        <v>*</v>
      </c>
      <c r="DU143" s="217" t="str">
        <f t="shared" si="451"/>
        <v>*</v>
      </c>
      <c r="DV143" s="218" t="str">
        <f t="shared" si="452"/>
        <v>*</v>
      </c>
      <c r="DW143" s="217" t="str">
        <f t="shared" si="453"/>
        <v>*</v>
      </c>
      <c r="DX143" s="218" t="str">
        <f t="shared" si="454"/>
        <v>*</v>
      </c>
      <c r="DY143" s="217" t="str">
        <f t="shared" si="455"/>
        <v>*</v>
      </c>
      <c r="DZ143" s="218" t="str">
        <f t="shared" si="456"/>
        <v>*</v>
      </c>
      <c r="EA143" s="213" t="str">
        <f t="shared" si="457"/>
        <v>*</v>
      </c>
      <c r="EB143" s="214" t="str">
        <f t="shared" si="458"/>
        <v>*</v>
      </c>
      <c r="EC143" s="213" t="str">
        <f t="shared" si="419"/>
        <v>*</v>
      </c>
      <c r="ED143" s="214" t="str">
        <f t="shared" si="420"/>
        <v>*</v>
      </c>
      <c r="EE143" s="213" t="str">
        <f t="shared" si="459"/>
        <v>*</v>
      </c>
      <c r="EF143" s="214" t="str">
        <f t="shared" si="460"/>
        <v>*</v>
      </c>
      <c r="EG143" s="219">
        <f t="shared" si="421"/>
        <v>31</v>
      </c>
      <c r="EH143" s="220" t="str">
        <f t="shared" si="470"/>
        <v>سه شنبه</v>
      </c>
      <c r="EI143" s="108"/>
      <c r="EJ143" s="108"/>
      <c r="EK143" s="108"/>
      <c r="EL143" s="108"/>
      <c r="EM143" s="108"/>
      <c r="EN143" s="108"/>
      <c r="EO143" s="108"/>
      <c r="EP143" s="108"/>
      <c r="EQ143" s="108"/>
      <c r="ER143" s="108"/>
      <c r="ES143" s="108"/>
      <c r="ET143" s="108"/>
      <c r="EU143" s="108"/>
      <c r="EV143" s="108"/>
      <c r="EW143" s="108"/>
      <c r="EX143" s="108"/>
      <c r="EY143" s="108"/>
      <c r="EZ143" s="108"/>
      <c r="FA143" s="108"/>
      <c r="FB143" s="108"/>
      <c r="FC143" s="108"/>
      <c r="FD143" s="108"/>
      <c r="FE143" s="108"/>
      <c r="FF143" s="108"/>
      <c r="FG143" s="108"/>
      <c r="FH143" s="108"/>
      <c r="FI143" s="108"/>
      <c r="FJ143" s="108"/>
      <c r="FK143" s="108"/>
      <c r="FL143" s="108"/>
      <c r="FM143" s="108"/>
      <c r="FN143" s="108"/>
      <c r="FO143" s="108"/>
      <c r="FP143" s="108"/>
      <c r="FQ143" s="108"/>
      <c r="FR143" s="108"/>
      <c r="FS143" s="108"/>
      <c r="FT143" s="108"/>
      <c r="FU143" s="108"/>
      <c r="FV143" s="108"/>
      <c r="FW143" s="108"/>
      <c r="FX143" s="108"/>
      <c r="FY143" s="108"/>
      <c r="FZ143" s="108"/>
      <c r="GA143" s="108"/>
      <c r="GB143" s="108"/>
      <c r="GC143" s="108"/>
      <c r="GD143" s="108"/>
      <c r="GE143" s="108"/>
      <c r="GF143" s="108"/>
      <c r="GG143" s="108"/>
      <c r="GH143" s="108"/>
      <c r="GI143" s="108"/>
      <c r="GJ143" s="108"/>
      <c r="GK143" s="108"/>
      <c r="GL143" s="108"/>
      <c r="GM143" s="108"/>
      <c r="GN143" s="108"/>
      <c r="GO143" s="108"/>
      <c r="GP143" s="108"/>
      <c r="GQ143" s="108"/>
      <c r="GR143" s="108"/>
      <c r="GS143" s="108"/>
      <c r="GT143" s="108"/>
      <c r="GU143" s="108"/>
      <c r="GV143" s="108"/>
      <c r="GW143" s="108"/>
      <c r="GX143" s="108"/>
      <c r="GY143" s="108"/>
      <c r="GZ143" s="108"/>
      <c r="HA143" s="108"/>
      <c r="HB143" s="108"/>
      <c r="HC143" s="108"/>
      <c r="HD143" s="108"/>
      <c r="HE143" s="108"/>
      <c r="HF143" s="108"/>
      <c r="HG143" s="108"/>
      <c r="HH143" s="108"/>
      <c r="HI143" s="108"/>
      <c r="HJ143" s="108"/>
      <c r="HK143" s="108"/>
      <c r="HL143" s="108"/>
      <c r="HM143" s="108"/>
      <c r="HN143" s="108"/>
      <c r="HO143" s="108"/>
      <c r="HP143" s="108"/>
      <c r="HQ143" s="108"/>
      <c r="HR143" s="108"/>
      <c r="HS143" s="108"/>
      <c r="HT143" s="108"/>
      <c r="HU143" s="108"/>
      <c r="HV143" s="108"/>
      <c r="HW143" s="108"/>
      <c r="HX143" s="108"/>
      <c r="HY143" s="108"/>
      <c r="HZ143" s="108"/>
      <c r="IA143" s="108"/>
      <c r="IB143" s="108"/>
      <c r="IC143" s="108"/>
      <c r="ID143" s="108"/>
      <c r="IE143" s="108"/>
      <c r="IF143" s="108"/>
      <c r="IG143" s="108"/>
      <c r="IH143" s="108"/>
      <c r="II143" s="108"/>
      <c r="IJ143" s="108"/>
      <c r="IK143" s="108"/>
      <c r="IL143" s="108"/>
      <c r="IM143" s="108"/>
      <c r="IN143" s="108"/>
      <c r="IO143" s="108"/>
      <c r="IP143" s="108"/>
      <c r="IQ143" s="108"/>
      <c r="IR143" s="108"/>
      <c r="IS143" s="108"/>
      <c r="IT143" s="108"/>
      <c r="IU143" s="108"/>
      <c r="IV143" s="108"/>
      <c r="IW143" s="108"/>
      <c r="IX143" s="108"/>
      <c r="IY143" s="108"/>
      <c r="IZ143" s="108"/>
      <c r="JA143" s="108"/>
      <c r="JB143" s="108"/>
      <c r="JC143" s="108"/>
      <c r="JD143" s="108"/>
      <c r="JE143" s="108"/>
      <c r="JF143" s="108"/>
      <c r="JG143" s="108"/>
      <c r="JH143" s="108"/>
      <c r="JI143" s="108"/>
      <c r="JJ143" s="108"/>
      <c r="JK143" s="108"/>
      <c r="JL143" s="108"/>
      <c r="JM143" s="108"/>
      <c r="JN143" s="108"/>
      <c r="JO143" s="108"/>
      <c r="JP143" s="108"/>
      <c r="JQ143" s="108"/>
      <c r="JR143" s="108"/>
      <c r="JS143" s="108"/>
      <c r="JT143" s="108"/>
      <c r="JU143" s="108"/>
      <c r="JV143" s="108"/>
      <c r="JW143" s="108"/>
      <c r="JX143" s="108"/>
      <c r="JY143" s="108"/>
      <c r="JZ143" s="108"/>
      <c r="KA143" s="108"/>
      <c r="KB143" s="108"/>
      <c r="KC143" s="108"/>
      <c r="KD143" s="108"/>
      <c r="KE143" s="108"/>
      <c r="KF143" s="108"/>
      <c r="KG143" s="108"/>
      <c r="KH143" s="108"/>
      <c r="KI143" s="108"/>
      <c r="KJ143" s="108"/>
      <c r="KK143" s="108"/>
      <c r="KL143" s="108"/>
      <c r="KM143" s="108"/>
      <c r="KN143" s="108"/>
      <c r="KO143" s="108"/>
      <c r="KP143" s="108"/>
      <c r="KQ143" s="108"/>
      <c r="KR143" s="108"/>
      <c r="KS143" s="108"/>
      <c r="KT143" s="108"/>
      <c r="KU143" s="108"/>
      <c r="KV143" s="108"/>
      <c r="KW143" s="108"/>
      <c r="KX143" s="108"/>
      <c r="KY143" s="108"/>
      <c r="KZ143" s="108"/>
      <c r="LA143" s="108"/>
      <c r="LB143" s="108"/>
      <c r="LC143" s="108"/>
      <c r="LD143" s="108"/>
      <c r="LE143" s="108"/>
      <c r="LF143" s="108"/>
      <c r="LG143" s="108"/>
      <c r="LH143" s="108"/>
      <c r="LI143" s="108"/>
      <c r="LJ143" s="108"/>
      <c r="LK143" s="108"/>
      <c r="LL143" s="108"/>
      <c r="LM143" s="108"/>
      <c r="LN143" s="108"/>
      <c r="LO143" s="108"/>
      <c r="LP143" s="108"/>
      <c r="LQ143" s="108"/>
      <c r="LR143" s="108"/>
      <c r="LS143" s="108"/>
      <c r="LT143" s="108"/>
      <c r="LU143" s="108"/>
      <c r="LV143" s="108"/>
      <c r="LW143" s="108"/>
      <c r="LX143" s="108"/>
      <c r="LY143" s="108"/>
      <c r="LZ143" s="108"/>
      <c r="MA143" s="108"/>
      <c r="MB143" s="108"/>
      <c r="MC143" s="108"/>
      <c r="MD143" s="108"/>
      <c r="ME143" s="108"/>
      <c r="MF143" s="108"/>
      <c r="MG143" s="108"/>
      <c r="MH143" s="108"/>
      <c r="MI143" s="108"/>
      <c r="MJ143" s="108"/>
      <c r="MK143" s="108"/>
      <c r="ML143" s="108"/>
      <c r="MM143" s="108"/>
      <c r="MN143" s="108"/>
      <c r="MO143" s="108"/>
      <c r="MP143" s="108"/>
      <c r="MQ143" s="108"/>
      <c r="MR143" s="108"/>
      <c r="MS143" s="108"/>
      <c r="MT143" s="108"/>
      <c r="MU143" s="108"/>
      <c r="MV143" s="108"/>
      <c r="MW143" s="108"/>
      <c r="MX143" s="108"/>
      <c r="MY143" s="108"/>
      <c r="MZ143" s="108"/>
      <c r="NA143" s="108"/>
      <c r="NB143" s="108"/>
      <c r="NC143" s="108"/>
      <c r="ND143" s="108"/>
      <c r="NE143" s="108"/>
      <c r="NF143" s="108"/>
      <c r="NG143" s="108"/>
      <c r="NH143" s="108"/>
      <c r="NI143" s="108"/>
      <c r="NJ143" s="108"/>
      <c r="NK143" s="108"/>
      <c r="NL143" s="108"/>
      <c r="NM143" s="108"/>
      <c r="NN143" s="108"/>
      <c r="NO143" s="108"/>
      <c r="NP143" s="108"/>
      <c r="NQ143" s="108"/>
      <c r="NR143" s="108"/>
      <c r="NS143" s="108"/>
      <c r="NT143" s="108"/>
      <c r="NU143" s="108"/>
      <c r="NV143" s="108"/>
      <c r="NW143" s="108"/>
      <c r="NX143" s="108"/>
      <c r="NY143" s="108"/>
      <c r="NZ143" s="108"/>
      <c r="OA143" s="108"/>
      <c r="OB143" s="108"/>
      <c r="OC143" s="108"/>
      <c r="OD143" s="108"/>
      <c r="OE143" s="108"/>
      <c r="OF143" s="108"/>
      <c r="OG143" s="108"/>
      <c r="OH143" s="108"/>
      <c r="OI143" s="108"/>
      <c r="OJ143" s="108"/>
      <c r="OK143" s="108"/>
      <c r="OL143" s="108"/>
      <c r="OM143" s="108"/>
      <c r="ON143" s="108"/>
      <c r="OO143" s="108"/>
      <c r="OP143" s="108"/>
      <c r="OQ143" s="108"/>
      <c r="OR143" s="108"/>
      <c r="OS143" s="108"/>
      <c r="OT143" s="108"/>
      <c r="OU143" s="108"/>
      <c r="OV143" s="108"/>
      <c r="OW143" s="108"/>
      <c r="OX143" s="108"/>
      <c r="OY143" s="108"/>
      <c r="OZ143" s="108"/>
      <c r="PA143" s="108"/>
      <c r="PB143" s="108"/>
      <c r="PC143" s="108"/>
      <c r="PD143" s="108"/>
      <c r="PE143" s="108"/>
      <c r="PF143" s="108"/>
      <c r="PG143" s="108"/>
      <c r="PH143" s="108"/>
      <c r="PI143" s="108"/>
      <c r="PJ143" s="108"/>
      <c r="PK143" s="108"/>
      <c r="PL143" s="108"/>
      <c r="PM143" s="108"/>
      <c r="PN143" s="108"/>
      <c r="PO143" s="108"/>
      <c r="PP143" s="108"/>
      <c r="PQ143" s="108"/>
      <c r="PR143" s="337">
        <f t="shared" si="422"/>
        <v>0</v>
      </c>
      <c r="PS143" s="30" t="str">
        <f t="shared" si="423"/>
        <v>سی ان ان / پرس / راشا  انگلیسی</v>
      </c>
      <c r="PT143" s="45"/>
      <c r="PU143" s="748" t="str">
        <f t="shared" si="461"/>
        <v>******</v>
      </c>
      <c r="PV143" s="749"/>
      <c r="PW143" s="748" t="str">
        <f t="shared" si="462"/>
        <v>******</v>
      </c>
      <c r="PX143" s="749"/>
      <c r="PY143" s="108"/>
      <c r="PZ143" s="108"/>
      <c r="QA143" s="108"/>
      <c r="QB143" s="108"/>
      <c r="QC143" s="108"/>
      <c r="QD143" s="108"/>
      <c r="QE143" s="108"/>
      <c r="QF143" s="108"/>
      <c r="QG143" s="108"/>
      <c r="QH143" s="108"/>
      <c r="QI143" s="108"/>
      <c r="QJ143" s="108"/>
      <c r="QK143" s="108"/>
      <c r="QL143" s="108"/>
      <c r="QM143" s="108"/>
      <c r="QN143" s="108"/>
      <c r="QO143" s="108"/>
      <c r="QP143" s="108"/>
      <c r="QQ143" s="108"/>
      <c r="QR143" s="108"/>
      <c r="QS143" s="108"/>
      <c r="QT143" s="108"/>
      <c r="QU143" s="108"/>
      <c r="QV143" s="108"/>
      <c r="QW143" s="108"/>
      <c r="QX143" s="108"/>
      <c r="QY143" s="108"/>
      <c r="QZ143" s="108"/>
      <c r="RA143" s="108"/>
      <c r="RB143" s="108"/>
      <c r="RC143" s="108"/>
      <c r="RD143" s="337">
        <f t="shared" si="424"/>
        <v>31</v>
      </c>
      <c r="RE143" s="30" t="str">
        <f t="shared" si="471"/>
        <v>سه شنبه</v>
      </c>
      <c r="RF143" s="45"/>
      <c r="RG143" s="748" t="str">
        <f t="shared" si="463"/>
        <v>*******************</v>
      </c>
      <c r="RH143" s="749"/>
      <c r="RI143" s="748" t="str">
        <f t="shared" si="464"/>
        <v>*******************</v>
      </c>
      <c r="RJ143" s="749"/>
      <c r="RK143" s="29">
        <f t="shared" si="425"/>
        <v>31</v>
      </c>
      <c r="RL143" s="30" t="str">
        <f t="shared" si="472"/>
        <v>سه شنبه</v>
      </c>
      <c r="RM143" s="34" t="s">
        <v>33</v>
      </c>
      <c r="RN143" s="109"/>
      <c r="RO143" s="750" t="str">
        <f t="shared" si="465"/>
        <v>*****</v>
      </c>
      <c r="RP143" s="751"/>
      <c r="RQ143" s="109"/>
      <c r="RR143" s="109" t="str">
        <f t="shared" si="466"/>
        <v>*****</v>
      </c>
      <c r="RS143" s="750"/>
      <c r="RT143" s="751"/>
      <c r="RU143" s="29">
        <f t="shared" si="426"/>
        <v>31</v>
      </c>
      <c r="RV143" s="30" t="str">
        <f t="shared" si="473"/>
        <v>سه شنبه</v>
      </c>
      <c r="RW143" s="750" t="str">
        <f t="shared" si="467"/>
        <v>****</v>
      </c>
      <c r="RX143" s="751"/>
      <c r="RY143" s="750" t="str">
        <f t="shared" si="468"/>
        <v>***</v>
      </c>
      <c r="RZ143" s="751"/>
      <c r="SA143" s="29">
        <f t="shared" si="427"/>
        <v>31</v>
      </c>
      <c r="SB143" s="30" t="str">
        <f t="shared" si="474"/>
        <v>سه شنبه</v>
      </c>
      <c r="SC143" s="754" t="str">
        <f t="shared" si="469"/>
        <v>****</v>
      </c>
      <c r="SD143" s="755"/>
      <c r="SE143" s="29">
        <f t="shared" si="428"/>
        <v>31</v>
      </c>
      <c r="SF143" s="30" t="str">
        <f t="shared" si="475"/>
        <v>سه شنبه</v>
      </c>
      <c r="SG143" s="750" t="str">
        <f t="shared" si="476"/>
        <v>***</v>
      </c>
      <c r="SH143" s="751"/>
      <c r="SI143" s="752" t="str">
        <f t="shared" si="477"/>
        <v>***</v>
      </c>
      <c r="SJ143" s="75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</row>
    <row r="144" spans="1:638" s="2" customFormat="1" ht="69.75" customHeight="1" thickBot="1">
      <c r="A144" s="389" t="s">
        <v>29</v>
      </c>
      <c r="B144" s="390"/>
      <c r="C144" s="391"/>
      <c r="D144" s="392"/>
      <c r="E144" s="319" t="s">
        <v>108</v>
      </c>
      <c r="F144" s="320" t="s">
        <v>34</v>
      </c>
      <c r="G144" s="575"/>
      <c r="H144" s="576"/>
      <c r="I144" s="576"/>
      <c r="J144" s="577"/>
      <c r="K144" s="597"/>
      <c r="L144" s="597"/>
      <c r="M144" s="597"/>
      <c r="N144" s="597"/>
      <c r="O144" s="597"/>
      <c r="P144" s="597"/>
      <c r="Q144" s="597"/>
      <c r="R144" s="597"/>
      <c r="S144" s="598"/>
      <c r="T144" s="584"/>
      <c r="U144" s="585"/>
      <c r="V144" s="585"/>
      <c r="W144" s="586"/>
      <c r="X144" s="587"/>
      <c r="Y144" s="587"/>
      <c r="Z144" s="587"/>
      <c r="AA144" s="587"/>
      <c r="AB144" s="588"/>
      <c r="AC144" s="599" t="str">
        <f>RO20</f>
        <v>***********</v>
      </c>
      <c r="AD144" s="600"/>
      <c r="AE144" s="600"/>
      <c r="AF144" s="600"/>
      <c r="AG144" s="600"/>
      <c r="AH144" s="600"/>
      <c r="AI144" s="601"/>
      <c r="AJ144" s="602"/>
      <c r="AK144" s="587"/>
      <c r="AL144" s="587"/>
      <c r="AM144" s="587"/>
      <c r="AN144" s="587"/>
      <c r="AO144" s="587"/>
      <c r="AP144" s="587"/>
      <c r="AQ144" s="587"/>
      <c r="AR144" s="588"/>
      <c r="AS144" s="620"/>
      <c r="AT144" s="621"/>
      <c r="AU144" s="621"/>
      <c r="AV144" s="621"/>
      <c r="AW144" s="621"/>
      <c r="AX144" s="622"/>
      <c r="AY144" s="1"/>
      <c r="AZ144" s="1"/>
      <c r="BA144" s="1"/>
      <c r="BB144" s="7"/>
      <c r="BC144" s="1"/>
      <c r="BD144" s="1"/>
      <c r="BE144" s="39" t="s">
        <v>44</v>
      </c>
      <c r="BF144" s="40" t="s">
        <v>45</v>
      </c>
      <c r="BG144" s="41">
        <f t="shared" ref="BG144:CR144" si="480">SUM(BG113:BG143)</f>
        <v>0</v>
      </c>
      <c r="BH144" s="42">
        <f t="shared" si="480"/>
        <v>0</v>
      </c>
      <c r="BI144" s="41">
        <f t="shared" si="480"/>
        <v>0</v>
      </c>
      <c r="BJ144" s="42">
        <f t="shared" si="480"/>
        <v>0</v>
      </c>
      <c r="BK144" s="41">
        <f t="shared" si="480"/>
        <v>0</v>
      </c>
      <c r="BL144" s="42">
        <f t="shared" si="480"/>
        <v>0</v>
      </c>
      <c r="BM144" s="41">
        <f t="shared" si="480"/>
        <v>0</v>
      </c>
      <c r="BN144" s="42">
        <f t="shared" si="480"/>
        <v>0</v>
      </c>
      <c r="BO144" s="41">
        <f t="shared" si="480"/>
        <v>0</v>
      </c>
      <c r="BP144" s="42">
        <f t="shared" si="480"/>
        <v>0</v>
      </c>
      <c r="BQ144" s="41">
        <f t="shared" si="480"/>
        <v>0</v>
      </c>
      <c r="BR144" s="42">
        <f t="shared" si="480"/>
        <v>0</v>
      </c>
      <c r="BS144" s="41">
        <f t="shared" si="480"/>
        <v>0</v>
      </c>
      <c r="BT144" s="42">
        <f t="shared" si="480"/>
        <v>0</v>
      </c>
      <c r="BU144" s="41">
        <f t="shared" si="480"/>
        <v>0</v>
      </c>
      <c r="BV144" s="42">
        <f t="shared" si="480"/>
        <v>0</v>
      </c>
      <c r="BW144" s="41">
        <f t="shared" si="480"/>
        <v>0</v>
      </c>
      <c r="BX144" s="42">
        <f t="shared" si="480"/>
        <v>0</v>
      </c>
      <c r="BY144" s="41">
        <f t="shared" si="480"/>
        <v>0</v>
      </c>
      <c r="BZ144" s="42">
        <f t="shared" si="480"/>
        <v>0</v>
      </c>
      <c r="CA144" s="41">
        <f t="shared" si="480"/>
        <v>0</v>
      </c>
      <c r="CB144" s="42">
        <f t="shared" si="480"/>
        <v>0</v>
      </c>
      <c r="CC144" s="41">
        <f t="shared" si="480"/>
        <v>0</v>
      </c>
      <c r="CD144" s="42">
        <f t="shared" si="480"/>
        <v>0</v>
      </c>
      <c r="CE144" s="41">
        <f t="shared" si="480"/>
        <v>0</v>
      </c>
      <c r="CF144" s="42">
        <f t="shared" si="480"/>
        <v>0</v>
      </c>
      <c r="CG144" s="41">
        <f t="shared" si="480"/>
        <v>0</v>
      </c>
      <c r="CH144" s="42">
        <f t="shared" si="480"/>
        <v>0</v>
      </c>
      <c r="CI144" s="41">
        <f t="shared" si="480"/>
        <v>0</v>
      </c>
      <c r="CJ144" s="42">
        <f t="shared" si="480"/>
        <v>0</v>
      </c>
      <c r="CK144" s="41">
        <f t="shared" si="480"/>
        <v>0</v>
      </c>
      <c r="CL144" s="42">
        <f t="shared" si="480"/>
        <v>0</v>
      </c>
      <c r="CM144" s="41">
        <f t="shared" si="480"/>
        <v>0</v>
      </c>
      <c r="CN144" s="42">
        <f t="shared" si="480"/>
        <v>0</v>
      </c>
      <c r="CO144" s="41">
        <f t="shared" si="480"/>
        <v>0</v>
      </c>
      <c r="CP144" s="42">
        <f t="shared" si="480"/>
        <v>0</v>
      </c>
      <c r="CQ144" s="41">
        <f t="shared" si="480"/>
        <v>0</v>
      </c>
      <c r="CR144" s="42">
        <f t="shared" si="480"/>
        <v>0</v>
      </c>
      <c r="CS144" s="39" t="s">
        <v>44</v>
      </c>
      <c r="CT144" s="40" t="s">
        <v>45</v>
      </c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221"/>
      <c r="DL144" s="221"/>
      <c r="DM144" s="217"/>
      <c r="DN144" s="218"/>
      <c r="DO144" s="221"/>
      <c r="DP144" s="222"/>
      <c r="DQ144" s="217"/>
      <c r="DR144" s="218"/>
      <c r="DS144" s="221"/>
      <c r="DT144" s="222"/>
      <c r="DU144" s="221"/>
      <c r="DV144" s="222"/>
      <c r="DW144" s="221"/>
      <c r="DX144" s="222"/>
      <c r="DY144" s="221"/>
      <c r="DZ144" s="222"/>
      <c r="EA144" s="223"/>
      <c r="EB144" s="224"/>
      <c r="EC144" s="223"/>
      <c r="ED144" s="224"/>
      <c r="EE144" s="223"/>
      <c r="EF144" s="224"/>
      <c r="EG144" s="225" t="s">
        <v>44</v>
      </c>
      <c r="EH144" s="226" t="s">
        <v>45</v>
      </c>
      <c r="EI144" s="107"/>
      <c r="EJ144" s="107"/>
      <c r="EK144" s="107"/>
      <c r="EL144" s="107"/>
      <c r="EM144" s="107"/>
      <c r="EN144" s="107"/>
      <c r="EO144" s="107"/>
      <c r="EP144" s="107"/>
      <c r="EQ144" s="107"/>
      <c r="ER144" s="107"/>
      <c r="ES144" s="107"/>
      <c r="ET144" s="107"/>
      <c r="EU144" s="107"/>
      <c r="EV144" s="107"/>
      <c r="EW144" s="107"/>
      <c r="EX144" s="107"/>
      <c r="EY144" s="107"/>
      <c r="EZ144" s="107"/>
      <c r="FA144" s="107"/>
      <c r="FB144" s="107"/>
      <c r="FC144" s="107"/>
      <c r="FD144" s="107"/>
      <c r="FE144" s="107"/>
      <c r="FF144" s="107"/>
      <c r="FG144" s="107"/>
      <c r="FH144" s="107"/>
      <c r="FI144" s="107"/>
      <c r="FJ144" s="107"/>
      <c r="FK144" s="107"/>
      <c r="FL144" s="107"/>
      <c r="FM144" s="107"/>
      <c r="FN144" s="107"/>
      <c r="FO144" s="107"/>
      <c r="FP144" s="107"/>
      <c r="FQ144" s="107"/>
      <c r="FR144" s="107"/>
      <c r="FS144" s="107"/>
      <c r="FT144" s="107"/>
      <c r="FU144" s="107"/>
      <c r="FV144" s="107"/>
      <c r="FW144" s="107"/>
      <c r="FX144" s="107"/>
      <c r="FY144" s="107"/>
      <c r="FZ144" s="107"/>
      <c r="GA144" s="107"/>
      <c r="GB144" s="107"/>
      <c r="GC144" s="107"/>
      <c r="GD144" s="107"/>
      <c r="GE144" s="107"/>
      <c r="GF144" s="107"/>
      <c r="GG144" s="107"/>
      <c r="GH144" s="107"/>
      <c r="GI144" s="107"/>
      <c r="GJ144" s="107"/>
      <c r="GK144" s="107"/>
      <c r="GL144" s="107"/>
      <c r="GM144" s="107"/>
      <c r="GN144" s="107"/>
      <c r="GO144" s="107"/>
      <c r="GP144" s="107"/>
      <c r="GQ144" s="107"/>
      <c r="GR144" s="107"/>
      <c r="GS144" s="107"/>
      <c r="GT144" s="107"/>
      <c r="GU144" s="107"/>
      <c r="GV144" s="107"/>
      <c r="GW144" s="107"/>
      <c r="GX144" s="107"/>
      <c r="GY144" s="107"/>
      <c r="GZ144" s="107"/>
      <c r="HA144" s="107"/>
      <c r="HB144" s="107"/>
      <c r="HC144" s="107"/>
      <c r="HD144" s="107"/>
      <c r="HE144" s="107"/>
      <c r="HF144" s="107"/>
      <c r="HG144" s="107"/>
      <c r="HH144" s="107"/>
      <c r="HI144" s="107"/>
      <c r="HJ144" s="107"/>
      <c r="HK144" s="107"/>
      <c r="HL144" s="107"/>
      <c r="HM144" s="107"/>
      <c r="HN144" s="107"/>
      <c r="HO144" s="107"/>
      <c r="HP144" s="107"/>
      <c r="HQ144" s="107"/>
      <c r="HR144" s="107"/>
      <c r="HS144" s="107"/>
      <c r="HT144" s="107"/>
      <c r="HU144" s="107"/>
      <c r="HV144" s="107"/>
      <c r="HW144" s="107"/>
      <c r="HX144" s="107"/>
      <c r="HY144" s="107"/>
      <c r="HZ144" s="107"/>
      <c r="IA144" s="107"/>
      <c r="IB144" s="107"/>
      <c r="IC144" s="107"/>
      <c r="ID144" s="107"/>
      <c r="IE144" s="107"/>
      <c r="IF144" s="107"/>
      <c r="IG144" s="107"/>
      <c r="IH144" s="107"/>
      <c r="II144" s="107"/>
      <c r="IJ144" s="107"/>
      <c r="IK144" s="107"/>
      <c r="IL144" s="107"/>
      <c r="IM144" s="107"/>
      <c r="IN144" s="107"/>
      <c r="IO144" s="107"/>
      <c r="IP144" s="107"/>
      <c r="IQ144" s="107"/>
      <c r="IR144" s="107"/>
      <c r="IS144" s="107"/>
      <c r="IT144" s="107"/>
      <c r="IU144" s="107"/>
      <c r="IV144" s="107"/>
      <c r="IW144" s="107"/>
      <c r="IX144" s="107"/>
      <c r="IY144" s="107"/>
      <c r="IZ144" s="107"/>
      <c r="JA144" s="107"/>
      <c r="JB144" s="107"/>
      <c r="JC144" s="107"/>
      <c r="JD144" s="107"/>
      <c r="JE144" s="107"/>
      <c r="JF144" s="107"/>
      <c r="JG144" s="107"/>
      <c r="JH144" s="107"/>
      <c r="JI144" s="107"/>
      <c r="JJ144" s="107"/>
      <c r="JK144" s="107"/>
      <c r="JL144" s="107"/>
      <c r="JM144" s="107"/>
      <c r="JN144" s="107"/>
      <c r="JO144" s="107"/>
      <c r="JP144" s="107"/>
      <c r="JQ144" s="107"/>
      <c r="JR144" s="107"/>
      <c r="JS144" s="107"/>
      <c r="JT144" s="107"/>
      <c r="JU144" s="107"/>
      <c r="JV144" s="107"/>
      <c r="JW144" s="107"/>
      <c r="JX144" s="107"/>
      <c r="JY144" s="107"/>
      <c r="JZ144" s="107"/>
      <c r="KA144" s="107"/>
      <c r="KB144" s="107"/>
      <c r="KC144" s="107"/>
      <c r="KD144" s="107"/>
      <c r="KE144" s="107"/>
      <c r="KF144" s="107"/>
      <c r="KG144" s="107"/>
      <c r="KH144" s="107"/>
      <c r="KI144" s="107"/>
      <c r="KJ144" s="107"/>
      <c r="KK144" s="107"/>
      <c r="KL144" s="107"/>
      <c r="KM144" s="107"/>
      <c r="KN144" s="107"/>
      <c r="KO144" s="107"/>
      <c r="KP144" s="107"/>
      <c r="KQ144" s="107"/>
      <c r="KR144" s="107"/>
      <c r="KS144" s="107"/>
      <c r="KT144" s="107"/>
      <c r="KU144" s="107"/>
      <c r="KV144" s="107"/>
      <c r="KW144" s="107"/>
      <c r="KX144" s="107"/>
      <c r="KY144" s="107"/>
      <c r="KZ144" s="107"/>
      <c r="LA144" s="107"/>
      <c r="LB144" s="107"/>
      <c r="LC144" s="107"/>
      <c r="LD144" s="107"/>
      <c r="LE144" s="107"/>
      <c r="LF144" s="107"/>
      <c r="LG144" s="107"/>
      <c r="LH144" s="107"/>
      <c r="LI144" s="107"/>
      <c r="LJ144" s="107"/>
      <c r="LK144" s="107"/>
      <c r="LL144" s="107"/>
      <c r="LM144" s="107"/>
      <c r="LN144" s="107"/>
      <c r="LO144" s="107"/>
      <c r="LP144" s="107"/>
      <c r="LQ144" s="107"/>
      <c r="LR144" s="107"/>
      <c r="LS144" s="107"/>
      <c r="LT144" s="107"/>
      <c r="LU144" s="107"/>
      <c r="LV144" s="107"/>
      <c r="LW144" s="107"/>
      <c r="LX144" s="107"/>
      <c r="LY144" s="107"/>
      <c r="LZ144" s="107"/>
      <c r="MA144" s="107"/>
      <c r="MB144" s="107"/>
      <c r="MC144" s="107"/>
      <c r="MD144" s="107"/>
      <c r="ME144" s="107"/>
      <c r="MF144" s="107"/>
      <c r="MG144" s="107"/>
      <c r="MH144" s="107"/>
      <c r="MI144" s="107"/>
      <c r="MJ144" s="107"/>
      <c r="MK144" s="107"/>
      <c r="ML144" s="107"/>
      <c r="MM144" s="107"/>
      <c r="MN144" s="107"/>
      <c r="MO144" s="107"/>
      <c r="MP144" s="107"/>
      <c r="MQ144" s="107"/>
      <c r="MR144" s="107"/>
      <c r="MS144" s="107"/>
      <c r="MT144" s="107"/>
      <c r="MU144" s="107"/>
      <c r="MV144" s="107"/>
      <c r="MW144" s="107"/>
      <c r="MX144" s="107"/>
      <c r="MY144" s="107"/>
      <c r="MZ144" s="107"/>
      <c r="NA144" s="107"/>
      <c r="NB144" s="107"/>
      <c r="NC144" s="107"/>
      <c r="ND144" s="107"/>
      <c r="NE144" s="107"/>
      <c r="NF144" s="107"/>
      <c r="NG144" s="107"/>
      <c r="NH144" s="107"/>
      <c r="NI144" s="107"/>
      <c r="NJ144" s="107"/>
      <c r="NK144" s="107"/>
      <c r="NL144" s="107"/>
      <c r="NM144" s="107"/>
      <c r="NN144" s="107"/>
      <c r="NO144" s="107"/>
      <c r="NP144" s="107"/>
      <c r="NQ144" s="107"/>
      <c r="NR144" s="107"/>
      <c r="NS144" s="107"/>
      <c r="NT144" s="107"/>
      <c r="NU144" s="107"/>
      <c r="NV144" s="107"/>
      <c r="NW144" s="107"/>
      <c r="NX144" s="107"/>
      <c r="NY144" s="107"/>
      <c r="NZ144" s="107"/>
      <c r="OA144" s="107"/>
      <c r="OB144" s="107"/>
      <c r="OC144" s="107"/>
      <c r="OD144" s="107"/>
      <c r="OE144" s="107"/>
      <c r="OF144" s="107"/>
      <c r="OG144" s="107"/>
      <c r="OH144" s="107"/>
      <c r="OI144" s="107"/>
      <c r="OJ144" s="107"/>
      <c r="OK144" s="107"/>
      <c r="OL144" s="107"/>
      <c r="OM144" s="107"/>
      <c r="ON144" s="107"/>
      <c r="OO144" s="107"/>
      <c r="OP144" s="107"/>
      <c r="OQ144" s="107"/>
      <c r="OR144" s="107"/>
      <c r="OS144" s="107"/>
      <c r="OT144" s="107"/>
      <c r="OU144" s="107"/>
      <c r="OV144" s="107"/>
      <c r="OW144" s="107"/>
      <c r="OX144" s="107"/>
      <c r="OY144" s="107"/>
      <c r="OZ144" s="107"/>
      <c r="PA144" s="107"/>
      <c r="PB144" s="107"/>
      <c r="PC144" s="107"/>
      <c r="PD144" s="107"/>
      <c r="PE144" s="107"/>
      <c r="PF144" s="107"/>
      <c r="PG144" s="107"/>
      <c r="PH144" s="107"/>
      <c r="PI144" s="107"/>
      <c r="PJ144" s="107"/>
      <c r="PK144" s="107"/>
      <c r="PL144" s="107"/>
      <c r="PM144" s="107"/>
      <c r="PN144" s="107"/>
      <c r="PO144" s="107"/>
      <c r="PP144" s="107"/>
      <c r="PQ144" s="107"/>
      <c r="PR144" s="107"/>
      <c r="PS144" s="107"/>
      <c r="PT144" s="107"/>
      <c r="PU144" s="107"/>
      <c r="PV144" s="107"/>
      <c r="PW144" s="107"/>
      <c r="PX144" s="107"/>
      <c r="PY144" s="107"/>
      <c r="PZ144" s="107"/>
      <c r="QA144" s="107"/>
      <c r="QB144" s="107"/>
      <c r="QC144" s="107"/>
      <c r="QD144" s="107"/>
      <c r="QE144" s="107"/>
      <c r="QF144" s="107"/>
      <c r="QG144" s="107"/>
      <c r="QH144" s="107"/>
      <c r="QI144" s="107"/>
      <c r="QJ144" s="107"/>
      <c r="QK144" s="107"/>
      <c r="QL144" s="107"/>
      <c r="QM144" s="107"/>
      <c r="QN144" s="107"/>
      <c r="QO144" s="107"/>
      <c r="QP144" s="107"/>
      <c r="QQ144" s="107"/>
      <c r="QR144" s="107"/>
      <c r="QS144" s="107"/>
      <c r="QT144" s="107"/>
      <c r="QU144" s="107"/>
      <c r="QV144" s="107"/>
      <c r="QW144" s="107"/>
      <c r="QX144" s="107"/>
      <c r="QY144" s="107"/>
      <c r="QZ144" s="107"/>
      <c r="RA144" s="107"/>
      <c r="RB144" s="107"/>
      <c r="RC144" s="107"/>
      <c r="RD144" s="39" t="s">
        <v>44</v>
      </c>
      <c r="RE144" s="40" t="s">
        <v>45</v>
      </c>
      <c r="RF144" s="107"/>
      <c r="RG144" s="748" t="str">
        <f>CONCATENATE(CU144,CW144,CY144,DA144,DC144,EA144)</f>
        <v/>
      </c>
      <c r="RH144" s="749"/>
      <c r="RI144" s="748" t="str">
        <f>CONCATENATE(CV144,CX144,CZ144,DB144,DD144,EB144)</f>
        <v/>
      </c>
      <c r="RJ144" s="749"/>
      <c r="RK144" s="39" t="s">
        <v>44</v>
      </c>
      <c r="RL144" s="40" t="s">
        <v>45</v>
      </c>
      <c r="RM144" s="45"/>
      <c r="RN144" s="109"/>
      <c r="RO144" s="750" t="str">
        <f>CONCATENATE(DG144,DM144)</f>
        <v/>
      </c>
      <c r="RP144" s="751"/>
      <c r="RQ144" s="109"/>
      <c r="RR144" s="109"/>
      <c r="RS144" s="752" t="str">
        <f>CONCATENATE(DH144,DN144)</f>
        <v/>
      </c>
      <c r="RT144" s="753"/>
      <c r="RU144" s="39" t="s">
        <v>44</v>
      </c>
      <c r="RV144" s="40" t="s">
        <v>45</v>
      </c>
      <c r="RW144" s="98" t="str">
        <f>CONCATENATE(EA144,EH144)</f>
        <v xml:space="preserve">شيفت </v>
      </c>
      <c r="RX144" s="98"/>
      <c r="RY144" s="98"/>
      <c r="RZ144" s="98"/>
      <c r="SA144" s="39" t="s">
        <v>44</v>
      </c>
      <c r="SB144" s="40" t="s">
        <v>45</v>
      </c>
      <c r="SC144" s="754" t="str">
        <f>CONCATENATE(EC144,EE144)</f>
        <v/>
      </c>
      <c r="SD144" s="755"/>
      <c r="SE144" s="39" t="s">
        <v>44</v>
      </c>
      <c r="SF144" s="40" t="s">
        <v>45</v>
      </c>
      <c r="SG144" s="750" t="str">
        <f t="shared" si="476"/>
        <v/>
      </c>
      <c r="SH144" s="751"/>
      <c r="SI144" s="752" t="str">
        <f t="shared" si="477"/>
        <v/>
      </c>
      <c r="SJ144" s="75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</row>
    <row r="145" spans="1:507" s="2" customFormat="1" ht="69.75" customHeight="1" thickTop="1" thickBot="1">
      <c r="A145" s="227" t="s">
        <v>42</v>
      </c>
      <c r="B145" s="251" t="s">
        <v>321</v>
      </c>
      <c r="C145" s="349" t="s">
        <v>171</v>
      </c>
      <c r="D145" s="350" t="s">
        <v>206</v>
      </c>
      <c r="E145" s="351" t="s">
        <v>208</v>
      </c>
      <c r="F145" s="352" t="s">
        <v>207</v>
      </c>
      <c r="G145" s="353"/>
      <c r="H145" s="191">
        <v>1</v>
      </c>
      <c r="I145" s="192">
        <v>2</v>
      </c>
      <c r="J145" s="193">
        <v>3</v>
      </c>
      <c r="K145" s="193">
        <v>4</v>
      </c>
      <c r="L145" s="405">
        <v>5</v>
      </c>
      <c r="M145" s="405">
        <v>6</v>
      </c>
      <c r="N145" s="244" t="s">
        <v>302</v>
      </c>
      <c r="O145" s="245" t="s">
        <v>302</v>
      </c>
      <c r="P145" s="193" t="s">
        <v>302</v>
      </c>
      <c r="Q145" s="581" t="s">
        <v>302</v>
      </c>
      <c r="R145" s="582"/>
      <c r="S145" s="246" t="s">
        <v>109</v>
      </c>
      <c r="T145" s="354" t="s">
        <v>375</v>
      </c>
      <c r="U145" s="354"/>
      <c r="V145" s="354"/>
      <c r="W145" s="354"/>
      <c r="X145" s="246" t="s">
        <v>110</v>
      </c>
      <c r="Y145" s="354"/>
      <c r="Z145" s="354"/>
      <c r="AA145" s="354"/>
      <c r="AB145" s="354"/>
      <c r="AC145" s="247" t="s">
        <v>134</v>
      </c>
      <c r="AD145" s="248"/>
      <c r="AE145" s="248"/>
      <c r="AF145" s="248"/>
      <c r="AG145" s="249" t="s">
        <v>31</v>
      </c>
      <c r="AH145" s="248"/>
      <c r="AI145" s="248"/>
      <c r="AJ145" s="248"/>
      <c r="AK145" s="247" t="s">
        <v>111</v>
      </c>
      <c r="AL145" s="248"/>
      <c r="AM145" s="248"/>
      <c r="AN145" s="248"/>
      <c r="AO145" s="249" t="s">
        <v>112</v>
      </c>
      <c r="AP145" s="248"/>
      <c r="AQ145" s="248"/>
      <c r="AR145" s="248"/>
      <c r="AS145" s="247" t="s">
        <v>197</v>
      </c>
      <c r="AT145" s="248"/>
      <c r="AU145" s="248"/>
      <c r="AV145" s="250" t="s">
        <v>113</v>
      </c>
      <c r="AW145" s="189"/>
      <c r="AX145" s="194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12"/>
      <c r="NR145" s="112"/>
      <c r="NS145" s="112"/>
      <c r="NT145" s="112"/>
      <c r="NU145" s="39" t="s">
        <v>44</v>
      </c>
      <c r="NV145" s="40" t="s">
        <v>45</v>
      </c>
      <c r="NW145" s="107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</row>
    <row r="146" spans="1:507" s="2" customFormat="1" ht="69.75" customHeight="1" thickTop="1" thickBot="1">
      <c r="A146" s="355" t="s">
        <v>289</v>
      </c>
      <c r="B146" s="252" t="s">
        <v>167</v>
      </c>
      <c r="C146" s="315"/>
      <c r="D146" s="314" t="s">
        <v>345</v>
      </c>
      <c r="E146" s="308"/>
      <c r="F146" s="321" t="s">
        <v>103</v>
      </c>
      <c r="G146" s="322" t="s">
        <v>27</v>
      </c>
      <c r="H146" s="560" t="s">
        <v>292</v>
      </c>
      <c r="I146" s="561"/>
      <c r="J146" s="279" t="s">
        <v>363</v>
      </c>
      <c r="K146" s="568" t="s">
        <v>296</v>
      </c>
      <c r="L146" s="569"/>
      <c r="M146" s="254" t="s">
        <v>157</v>
      </c>
      <c r="N146" s="356" t="s">
        <v>201</v>
      </c>
      <c r="O146" s="255"/>
      <c r="P146" s="253"/>
      <c r="Q146" s="256"/>
      <c r="R146" s="257"/>
      <c r="S146" s="357" t="s">
        <v>193</v>
      </c>
      <c r="T146" s="258" t="s">
        <v>341</v>
      </c>
      <c r="U146" s="259" t="s">
        <v>346</v>
      </c>
      <c r="V146" s="260" t="s">
        <v>74</v>
      </c>
      <c r="W146" s="253" t="s">
        <v>235</v>
      </c>
      <c r="X146" s="261"/>
      <c r="Y146" s="261"/>
      <c r="Z146" s="261"/>
      <c r="AA146" s="262"/>
      <c r="AB146" s="263"/>
      <c r="AC146" s="332" t="s">
        <v>212</v>
      </c>
      <c r="AD146" s="578" t="str">
        <f>RG57</f>
        <v>*حا ج محمدی- ******خوشروزاده- *****گذشتی- *حبیبی - *خورسند - ***********کاظمی-*********منفرد-****************</v>
      </c>
      <c r="AE146" s="579"/>
      <c r="AF146" s="579"/>
      <c r="AG146" s="579"/>
      <c r="AH146" s="579"/>
      <c r="AI146" s="579"/>
      <c r="AJ146" s="579"/>
      <c r="AK146" s="579"/>
      <c r="AL146" s="579"/>
      <c r="AM146" s="579"/>
      <c r="AN146" s="579"/>
      <c r="AO146" s="579"/>
      <c r="AP146" s="579"/>
      <c r="AQ146" s="579"/>
      <c r="AR146" s="580"/>
      <c r="AS146" s="609" t="s">
        <v>215</v>
      </c>
      <c r="AT146" s="610"/>
      <c r="AU146" s="610"/>
      <c r="AV146" s="610"/>
      <c r="AW146" s="610"/>
      <c r="AX146" s="61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</row>
    <row r="147" spans="1:507" s="2" customFormat="1" ht="69.75" customHeight="1" thickTop="1" thickBot="1">
      <c r="A147" s="358" t="s">
        <v>290</v>
      </c>
      <c r="B147" s="359" t="s">
        <v>307</v>
      </c>
      <c r="C147" s="360" t="s">
        <v>229</v>
      </c>
      <c r="D147" s="361"/>
      <c r="E147" s="309"/>
      <c r="F147" s="323" t="s">
        <v>106</v>
      </c>
      <c r="G147" s="324" t="s">
        <v>27</v>
      </c>
      <c r="H147" s="560" t="s">
        <v>202</v>
      </c>
      <c r="I147" s="561"/>
      <c r="J147" s="279" t="s">
        <v>355</v>
      </c>
      <c r="K147" s="568" t="s">
        <v>225</v>
      </c>
      <c r="L147" s="569"/>
      <c r="M147" s="275"/>
      <c r="N147" s="362" t="s">
        <v>198</v>
      </c>
      <c r="O147" s="275" t="s">
        <v>204</v>
      </c>
      <c r="P147" s="271"/>
      <c r="Q147" s="271"/>
      <c r="R147" s="276"/>
      <c r="S147" s="363" t="s">
        <v>193</v>
      </c>
      <c r="T147" s="268" t="s">
        <v>160</v>
      </c>
      <c r="U147" s="269"/>
      <c r="V147" s="270"/>
      <c r="W147" s="271"/>
      <c r="X147" s="265"/>
      <c r="Y147" s="424"/>
      <c r="Z147" s="264"/>
      <c r="AA147" s="265"/>
      <c r="AB147" s="266"/>
      <c r="AC147" s="333" t="s">
        <v>213</v>
      </c>
      <c r="AD147" s="635" t="str">
        <f>RG21</f>
        <v>********************************</v>
      </c>
      <c r="AE147" s="636"/>
      <c r="AF147" s="636"/>
      <c r="AG147" s="636"/>
      <c r="AH147" s="636"/>
      <c r="AI147" s="636"/>
      <c r="AJ147" s="636"/>
      <c r="AK147" s="636"/>
      <c r="AL147" s="636"/>
      <c r="AM147" s="636"/>
      <c r="AN147" s="636"/>
      <c r="AO147" s="636"/>
      <c r="AP147" s="636"/>
      <c r="AQ147" s="636"/>
      <c r="AR147" s="637"/>
      <c r="AS147" s="614" t="s">
        <v>222</v>
      </c>
      <c r="AT147" s="615"/>
      <c r="AU147" s="615"/>
      <c r="AV147" s="615"/>
      <c r="AW147" s="615"/>
      <c r="AX147" s="616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</row>
    <row r="148" spans="1:507" s="2" customFormat="1" ht="69.75" customHeight="1" thickTop="1" thickBot="1">
      <c r="A148" s="549" t="s">
        <v>291</v>
      </c>
      <c r="B148" s="551" t="s">
        <v>167</v>
      </c>
      <c r="C148" s="472" t="s">
        <v>342</v>
      </c>
      <c r="D148" s="473"/>
      <c r="E148" s="310"/>
      <c r="F148" s="325" t="s">
        <v>293</v>
      </c>
      <c r="G148" s="326" t="s">
        <v>27</v>
      </c>
      <c r="H148" s="568" t="s">
        <v>294</v>
      </c>
      <c r="I148" s="569"/>
      <c r="J148" s="496" t="s">
        <v>82</v>
      </c>
      <c r="K148" s="570" t="s">
        <v>225</v>
      </c>
      <c r="L148" s="571"/>
      <c r="M148" s="278"/>
      <c r="N148" s="366" t="s">
        <v>191</v>
      </c>
      <c r="O148" s="476" t="s">
        <v>174</v>
      </c>
      <c r="P148" s="366" t="s">
        <v>192</v>
      </c>
      <c r="Q148" s="477"/>
      <c r="R148" s="425"/>
      <c r="S148" s="426"/>
      <c r="T148" s="426"/>
      <c r="U148" s="274"/>
      <c r="V148" s="366" t="s">
        <v>131</v>
      </c>
      <c r="W148" s="272"/>
      <c r="X148" s="273"/>
      <c r="Y148" s="367" t="s">
        <v>199</v>
      </c>
      <c r="Z148" s="267" t="s">
        <v>184</v>
      </c>
      <c r="AA148" s="368"/>
      <c r="AB148" s="369"/>
      <c r="AC148" s="345" t="s">
        <v>214</v>
      </c>
      <c r="AD148" s="626" t="str">
        <f>RG93</f>
        <v>*****************</v>
      </c>
      <c r="AE148" s="626"/>
      <c r="AF148" s="626"/>
      <c r="AG148" s="626"/>
      <c r="AH148" s="626"/>
      <c r="AI148" s="626"/>
      <c r="AJ148" s="626"/>
      <c r="AK148" s="626"/>
      <c r="AL148" s="627"/>
      <c r="AM148" s="346" t="s">
        <v>211</v>
      </c>
      <c r="AN148" s="626" t="str">
        <f>RG129</f>
        <v>*******************</v>
      </c>
      <c r="AO148" s="626"/>
      <c r="AP148" s="626"/>
      <c r="AQ148" s="626"/>
      <c r="AR148" s="628"/>
      <c r="AS148" s="617"/>
      <c r="AT148" s="618"/>
      <c r="AU148" s="618"/>
      <c r="AV148" s="618"/>
      <c r="AW148" s="618"/>
      <c r="AX148" s="619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</row>
    <row r="149" spans="1:507" s="2" customFormat="1" ht="69.75" customHeight="1" thickTop="1" thickBot="1">
      <c r="A149" s="370" t="s">
        <v>289</v>
      </c>
      <c r="B149" s="280" t="s">
        <v>231</v>
      </c>
      <c r="C149" s="316" t="s">
        <v>286</v>
      </c>
      <c r="D149" s="317" t="s">
        <v>380</v>
      </c>
      <c r="E149" s="311"/>
      <c r="F149" s="327" t="s">
        <v>103</v>
      </c>
      <c r="G149" s="328" t="s">
        <v>28</v>
      </c>
      <c r="H149" s="562" t="s">
        <v>292</v>
      </c>
      <c r="I149" s="563"/>
      <c r="J149" s="307" t="s">
        <v>370</v>
      </c>
      <c r="K149" s="566" t="s">
        <v>296</v>
      </c>
      <c r="L149" s="567"/>
      <c r="M149" s="282" t="s">
        <v>374</v>
      </c>
      <c r="N149" s="371" t="s">
        <v>201</v>
      </c>
      <c r="O149" s="283" t="s">
        <v>368</v>
      </c>
      <c r="P149" s="281"/>
      <c r="Q149" s="284"/>
      <c r="R149" s="285"/>
      <c r="S149" s="372" t="s">
        <v>193</v>
      </c>
      <c r="T149" s="286" t="s">
        <v>284</v>
      </c>
      <c r="U149" s="287" t="s">
        <v>50</v>
      </c>
      <c r="V149" s="288" t="s">
        <v>235</v>
      </c>
      <c r="W149" s="281"/>
      <c r="X149" s="281"/>
      <c r="Y149" s="281"/>
      <c r="Z149" s="281"/>
      <c r="AA149" s="294"/>
      <c r="AB149" s="295"/>
      <c r="AC149" s="347" t="s">
        <v>212</v>
      </c>
      <c r="AD149" s="632" t="str">
        <f>RJ57</f>
        <v>****************************************************حیدری-****</v>
      </c>
      <c r="AE149" s="633"/>
      <c r="AF149" s="633"/>
      <c r="AG149" s="633"/>
      <c r="AH149" s="633"/>
      <c r="AI149" s="633"/>
      <c r="AJ149" s="633"/>
      <c r="AK149" s="633"/>
      <c r="AL149" s="633"/>
      <c r="AM149" s="633"/>
      <c r="AN149" s="633"/>
      <c r="AO149" s="633"/>
      <c r="AP149" s="633"/>
      <c r="AQ149" s="633"/>
      <c r="AR149" s="634"/>
      <c r="AS149" s="617"/>
      <c r="AT149" s="618"/>
      <c r="AU149" s="618"/>
      <c r="AV149" s="618"/>
      <c r="AW149" s="618"/>
      <c r="AX149" s="619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</row>
    <row r="150" spans="1:507" s="2" customFormat="1" ht="69.75" customHeight="1" thickTop="1" thickBot="1">
      <c r="A150" s="373" t="s">
        <v>290</v>
      </c>
      <c r="B150" s="374" t="s">
        <v>307</v>
      </c>
      <c r="C150" s="375"/>
      <c r="D150" s="376"/>
      <c r="E150" s="312"/>
      <c r="F150" s="329" t="s">
        <v>106</v>
      </c>
      <c r="G150" s="330" t="s">
        <v>28</v>
      </c>
      <c r="H150" s="562" t="s">
        <v>202</v>
      </c>
      <c r="I150" s="563"/>
      <c r="J150" s="307"/>
      <c r="K150" s="566" t="s">
        <v>225</v>
      </c>
      <c r="L150" s="567"/>
      <c r="M150" s="303"/>
      <c r="N150" s="377" t="s">
        <v>198</v>
      </c>
      <c r="O150" s="303" t="s">
        <v>204</v>
      </c>
      <c r="P150" s="292"/>
      <c r="Q150" s="292"/>
      <c r="R150" s="304"/>
      <c r="S150" s="378" t="s">
        <v>193</v>
      </c>
      <c r="T150" s="289"/>
      <c r="U150" s="290"/>
      <c r="V150" s="291"/>
      <c r="W150" s="292"/>
      <c r="X150" s="297"/>
      <c r="Y150" s="297"/>
      <c r="Z150" s="296"/>
      <c r="AA150" s="297"/>
      <c r="AB150" s="298"/>
      <c r="AC150" s="334" t="s">
        <v>213</v>
      </c>
      <c r="AD150" s="629" t="str">
        <f>RJ21</f>
        <v>********************************</v>
      </c>
      <c r="AE150" s="630"/>
      <c r="AF150" s="630"/>
      <c r="AG150" s="630"/>
      <c r="AH150" s="630"/>
      <c r="AI150" s="630"/>
      <c r="AJ150" s="630"/>
      <c r="AK150" s="630"/>
      <c r="AL150" s="630"/>
      <c r="AM150" s="630"/>
      <c r="AN150" s="630"/>
      <c r="AO150" s="630"/>
      <c r="AP150" s="630"/>
      <c r="AQ150" s="630"/>
      <c r="AR150" s="631"/>
      <c r="AS150" s="617"/>
      <c r="AT150" s="618"/>
      <c r="AU150" s="618"/>
      <c r="AV150" s="618"/>
      <c r="AW150" s="618"/>
      <c r="AX150" s="619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</row>
    <row r="151" spans="1:507" s="2" customFormat="1" ht="69.75" customHeight="1" thickTop="1" thickBot="1">
      <c r="A151" s="550" t="s">
        <v>291</v>
      </c>
      <c r="B151" s="552" t="s">
        <v>231</v>
      </c>
      <c r="C151" s="474"/>
      <c r="D151" s="475"/>
      <c r="E151" s="313"/>
      <c r="F151" s="338" t="s">
        <v>293</v>
      </c>
      <c r="G151" s="339" t="s">
        <v>28</v>
      </c>
      <c r="H151" s="564" t="s">
        <v>294</v>
      </c>
      <c r="I151" s="565"/>
      <c r="J151" s="481" t="s">
        <v>82</v>
      </c>
      <c r="K151" s="558" t="s">
        <v>225</v>
      </c>
      <c r="L151" s="559"/>
      <c r="M151" s="306"/>
      <c r="N151" s="381" t="s">
        <v>191</v>
      </c>
      <c r="O151" s="481" t="s">
        <v>344</v>
      </c>
      <c r="P151" s="381" t="s">
        <v>192</v>
      </c>
      <c r="Q151" s="479" t="s">
        <v>209</v>
      </c>
      <c r="R151" s="480"/>
      <c r="S151" s="428"/>
      <c r="T151" s="428"/>
      <c r="U151" s="302"/>
      <c r="V151" s="381" t="s">
        <v>131</v>
      </c>
      <c r="W151" s="300"/>
      <c r="X151" s="301"/>
      <c r="Y151" s="382" t="s">
        <v>199</v>
      </c>
      <c r="Z151" s="299" t="s">
        <v>184</v>
      </c>
      <c r="AA151" s="383"/>
      <c r="AB151" s="384"/>
      <c r="AC151" s="343" t="s">
        <v>214</v>
      </c>
      <c r="AD151" s="612" t="str">
        <f>RI93</f>
        <v>******آجعفری-**********</v>
      </c>
      <c r="AE151" s="607"/>
      <c r="AF151" s="607"/>
      <c r="AG151" s="607"/>
      <c r="AH151" s="607"/>
      <c r="AI151" s="607"/>
      <c r="AJ151" s="607"/>
      <c r="AK151" s="607"/>
      <c r="AL151" s="613"/>
      <c r="AM151" s="344" t="s">
        <v>211</v>
      </c>
      <c r="AN151" s="607" t="str">
        <f>RI129</f>
        <v>*******************</v>
      </c>
      <c r="AO151" s="607"/>
      <c r="AP151" s="607"/>
      <c r="AQ151" s="607"/>
      <c r="AR151" s="608"/>
      <c r="AS151" s="617"/>
      <c r="AT151" s="618"/>
      <c r="AU151" s="618"/>
      <c r="AV151" s="618"/>
      <c r="AW151" s="618"/>
      <c r="AX151" s="619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</row>
    <row r="152" spans="1:507" s="2" customFormat="1" ht="69.75" customHeight="1" thickTop="1">
      <c r="A152" s="385" t="s">
        <v>205</v>
      </c>
      <c r="B152" s="386" t="s">
        <v>130</v>
      </c>
      <c r="C152" s="387"/>
      <c r="D152" s="388"/>
      <c r="E152" s="318" t="s">
        <v>119</v>
      </c>
      <c r="F152" s="331" t="s">
        <v>156</v>
      </c>
      <c r="G152" s="572" t="s">
        <v>194</v>
      </c>
      <c r="H152" s="573"/>
      <c r="I152" s="573"/>
      <c r="J152" s="574"/>
      <c r="K152" s="583" t="s">
        <v>186</v>
      </c>
      <c r="L152" s="583"/>
      <c r="M152" s="583"/>
      <c r="N152" s="595" t="s">
        <v>195</v>
      </c>
      <c r="O152" s="595"/>
      <c r="P152" s="595"/>
      <c r="Q152" s="595" t="s">
        <v>196</v>
      </c>
      <c r="R152" s="595"/>
      <c r="S152" s="596"/>
      <c r="T152" s="592" t="s">
        <v>203</v>
      </c>
      <c r="U152" s="593"/>
      <c r="V152" s="593"/>
      <c r="W152" s="594"/>
      <c r="X152" s="589" t="s">
        <v>200</v>
      </c>
      <c r="Y152" s="590"/>
      <c r="Z152" s="590"/>
      <c r="AA152" s="590"/>
      <c r="AB152" s="591"/>
      <c r="AC152" s="603" t="str">
        <f>RO57</f>
        <v>**********************************نجفی-**</v>
      </c>
      <c r="AD152" s="603"/>
      <c r="AE152" s="603"/>
      <c r="AF152" s="603"/>
      <c r="AG152" s="603"/>
      <c r="AH152" s="603"/>
      <c r="AI152" s="604"/>
      <c r="AJ152" s="605"/>
      <c r="AK152" s="605"/>
      <c r="AL152" s="605"/>
      <c r="AM152" s="605"/>
      <c r="AN152" s="605"/>
      <c r="AO152" s="605"/>
      <c r="AP152" s="605"/>
      <c r="AQ152" s="605"/>
      <c r="AR152" s="606"/>
      <c r="AS152" s="617"/>
      <c r="AT152" s="618"/>
      <c r="AU152" s="618"/>
      <c r="AV152" s="618"/>
      <c r="AW152" s="618"/>
      <c r="AX152" s="619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</row>
    <row r="153" spans="1:507" s="2" customFormat="1" ht="69.75" customHeight="1" thickBot="1">
      <c r="A153" s="389" t="s">
        <v>29</v>
      </c>
      <c r="B153" s="390"/>
      <c r="C153" s="391"/>
      <c r="D153" s="392"/>
      <c r="E153" s="319" t="s">
        <v>108</v>
      </c>
      <c r="F153" s="320" t="s">
        <v>34</v>
      </c>
      <c r="G153" s="575"/>
      <c r="H153" s="576"/>
      <c r="I153" s="576"/>
      <c r="J153" s="577"/>
      <c r="K153" s="597"/>
      <c r="L153" s="597"/>
      <c r="M153" s="597"/>
      <c r="N153" s="597"/>
      <c r="O153" s="597"/>
      <c r="P153" s="597"/>
      <c r="Q153" s="597"/>
      <c r="R153" s="597"/>
      <c r="S153" s="598"/>
      <c r="T153" s="584"/>
      <c r="U153" s="585"/>
      <c r="V153" s="585"/>
      <c r="W153" s="586"/>
      <c r="X153" s="587"/>
      <c r="Y153" s="587"/>
      <c r="Z153" s="587"/>
      <c r="AA153" s="587"/>
      <c r="AB153" s="588"/>
      <c r="AC153" s="599" t="str">
        <f>RO21</f>
        <v>***********</v>
      </c>
      <c r="AD153" s="600"/>
      <c r="AE153" s="600"/>
      <c r="AF153" s="600"/>
      <c r="AG153" s="600"/>
      <c r="AH153" s="600"/>
      <c r="AI153" s="601"/>
      <c r="AJ153" s="602"/>
      <c r="AK153" s="587"/>
      <c r="AL153" s="587"/>
      <c r="AM153" s="587"/>
      <c r="AN153" s="587"/>
      <c r="AO153" s="587"/>
      <c r="AP153" s="587"/>
      <c r="AQ153" s="587"/>
      <c r="AR153" s="588"/>
      <c r="AS153" s="620"/>
      <c r="AT153" s="621"/>
      <c r="AU153" s="621"/>
      <c r="AV153" s="621"/>
      <c r="AW153" s="621"/>
      <c r="AX153" s="622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</row>
    <row r="154" spans="1:507" s="2" customFormat="1" ht="69.75" customHeight="1" thickTop="1" thickBot="1">
      <c r="A154" s="227" t="s">
        <v>43</v>
      </c>
      <c r="B154" s="251" t="s">
        <v>311</v>
      </c>
      <c r="C154" s="349" t="s">
        <v>171</v>
      </c>
      <c r="D154" s="350" t="s">
        <v>206</v>
      </c>
      <c r="E154" s="351" t="s">
        <v>208</v>
      </c>
      <c r="F154" s="352" t="s">
        <v>207</v>
      </c>
      <c r="G154" s="353"/>
      <c r="H154" s="191">
        <v>1</v>
      </c>
      <c r="I154" s="192">
        <v>2</v>
      </c>
      <c r="J154" s="193">
        <v>3</v>
      </c>
      <c r="K154" s="193">
        <v>4</v>
      </c>
      <c r="L154" s="405">
        <v>5</v>
      </c>
      <c r="M154" s="405">
        <v>6</v>
      </c>
      <c r="N154" s="244" t="s">
        <v>302</v>
      </c>
      <c r="O154" s="245" t="s">
        <v>302</v>
      </c>
      <c r="P154" s="193" t="s">
        <v>302</v>
      </c>
      <c r="Q154" s="581" t="s">
        <v>302</v>
      </c>
      <c r="R154" s="582"/>
      <c r="S154" s="246" t="s">
        <v>109</v>
      </c>
      <c r="T154" s="354"/>
      <c r="U154" s="354"/>
      <c r="V154" s="354"/>
      <c r="W154" s="354"/>
      <c r="X154" s="246" t="s">
        <v>110</v>
      </c>
      <c r="Y154" s="354"/>
      <c r="Z154" s="354"/>
      <c r="AA154" s="354"/>
      <c r="AB154" s="354"/>
      <c r="AC154" s="247" t="s">
        <v>134</v>
      </c>
      <c r="AD154" s="248"/>
      <c r="AE154" s="248"/>
      <c r="AF154" s="248"/>
      <c r="AG154" s="249" t="s">
        <v>31</v>
      </c>
      <c r="AH154" s="248"/>
      <c r="AI154" s="248"/>
      <c r="AJ154" s="248"/>
      <c r="AK154" s="247" t="s">
        <v>111</v>
      </c>
      <c r="AL154" s="248"/>
      <c r="AM154" s="248"/>
      <c r="AN154" s="248"/>
      <c r="AO154" s="249" t="s">
        <v>112</v>
      </c>
      <c r="AP154" s="248"/>
      <c r="AQ154" s="248"/>
      <c r="AR154" s="248"/>
      <c r="AS154" s="247" t="s">
        <v>197</v>
      </c>
      <c r="AT154" s="248"/>
      <c r="AU154" s="248"/>
      <c r="AV154" s="250" t="s">
        <v>113</v>
      </c>
      <c r="AW154" s="189"/>
      <c r="AX154" s="194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</row>
    <row r="155" spans="1:507" s="2" customFormat="1" ht="69.75" customHeight="1" thickTop="1" thickBot="1">
      <c r="A155" s="355" t="s">
        <v>289</v>
      </c>
      <c r="B155" s="252" t="s">
        <v>167</v>
      </c>
      <c r="C155" s="315"/>
      <c r="D155" s="314"/>
      <c r="E155" s="308"/>
      <c r="F155" s="321" t="s">
        <v>103</v>
      </c>
      <c r="G155" s="322" t="s">
        <v>27</v>
      </c>
      <c r="H155" s="560" t="s">
        <v>292</v>
      </c>
      <c r="I155" s="561"/>
      <c r="J155" s="279"/>
      <c r="K155" s="568" t="s">
        <v>296</v>
      </c>
      <c r="L155" s="569"/>
      <c r="M155" s="254"/>
      <c r="N155" s="356" t="s">
        <v>201</v>
      </c>
      <c r="O155" s="255"/>
      <c r="P155" s="253"/>
      <c r="Q155" s="256"/>
      <c r="R155" s="257"/>
      <c r="S155" s="357" t="s">
        <v>193</v>
      </c>
      <c r="T155" s="258"/>
      <c r="U155" s="259"/>
      <c r="V155" s="260"/>
      <c r="W155" s="253"/>
      <c r="X155" s="262"/>
      <c r="Y155" s="423"/>
      <c r="Z155" s="261"/>
      <c r="AA155" s="262"/>
      <c r="AB155" s="263"/>
      <c r="AC155" s="332" t="s">
        <v>212</v>
      </c>
      <c r="AD155" s="578" t="str">
        <f>RG58</f>
        <v>********خوشروزاده- *****گذشتی- *حبیبی - *خورسند - ***********کاظمی-****************محبوبی-*********</v>
      </c>
      <c r="AE155" s="579"/>
      <c r="AF155" s="579"/>
      <c r="AG155" s="579"/>
      <c r="AH155" s="579"/>
      <c r="AI155" s="579"/>
      <c r="AJ155" s="579"/>
      <c r="AK155" s="579"/>
      <c r="AL155" s="579"/>
      <c r="AM155" s="579"/>
      <c r="AN155" s="579"/>
      <c r="AO155" s="579"/>
      <c r="AP155" s="579"/>
      <c r="AQ155" s="579"/>
      <c r="AR155" s="580"/>
      <c r="AS155" s="609" t="s">
        <v>215</v>
      </c>
      <c r="AT155" s="610"/>
      <c r="AU155" s="610"/>
      <c r="AV155" s="610"/>
      <c r="AW155" s="610"/>
      <c r="AX155" s="61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</row>
    <row r="156" spans="1:507" s="2" customFormat="1" ht="69.75" customHeight="1" thickTop="1" thickBot="1">
      <c r="A156" s="358" t="s">
        <v>290</v>
      </c>
      <c r="B156" s="359" t="s">
        <v>305</v>
      </c>
      <c r="C156" s="360"/>
      <c r="D156" s="361"/>
      <c r="E156" s="309"/>
      <c r="F156" s="323" t="s">
        <v>106</v>
      </c>
      <c r="G156" s="324" t="s">
        <v>27</v>
      </c>
      <c r="H156" s="560" t="s">
        <v>202</v>
      </c>
      <c r="I156" s="561"/>
      <c r="J156" s="279"/>
      <c r="K156" s="568" t="s">
        <v>225</v>
      </c>
      <c r="L156" s="569"/>
      <c r="M156" s="275"/>
      <c r="N156" s="362" t="s">
        <v>198</v>
      </c>
      <c r="O156" s="275"/>
      <c r="P156" s="271"/>
      <c r="Q156" s="271"/>
      <c r="R156" s="276"/>
      <c r="S156" s="363" t="s">
        <v>193</v>
      </c>
      <c r="T156" s="268" t="s">
        <v>359</v>
      </c>
      <c r="U156" s="269"/>
      <c r="V156" s="270"/>
      <c r="W156" s="271"/>
      <c r="X156" s="265"/>
      <c r="Y156" s="424"/>
      <c r="Z156" s="264"/>
      <c r="AA156" s="265"/>
      <c r="AB156" s="266"/>
      <c r="AC156" s="333" t="s">
        <v>213</v>
      </c>
      <c r="AD156" s="635" t="str">
        <f>RG22</f>
        <v>******************داداشي-*************</v>
      </c>
      <c r="AE156" s="636"/>
      <c r="AF156" s="636"/>
      <c r="AG156" s="636"/>
      <c r="AH156" s="636"/>
      <c r="AI156" s="636"/>
      <c r="AJ156" s="636"/>
      <c r="AK156" s="636"/>
      <c r="AL156" s="636"/>
      <c r="AM156" s="636"/>
      <c r="AN156" s="636"/>
      <c r="AO156" s="636"/>
      <c r="AP156" s="636"/>
      <c r="AQ156" s="636"/>
      <c r="AR156" s="637"/>
      <c r="AS156" s="614" t="s">
        <v>222</v>
      </c>
      <c r="AT156" s="615"/>
      <c r="AU156" s="615"/>
      <c r="AV156" s="615"/>
      <c r="AW156" s="615"/>
      <c r="AX156" s="616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</row>
    <row r="157" spans="1:507" s="2" customFormat="1" ht="69.75" customHeight="1" thickTop="1" thickBot="1">
      <c r="A157" s="549" t="s">
        <v>291</v>
      </c>
      <c r="B157" s="551" t="s">
        <v>81</v>
      </c>
      <c r="C157" s="472"/>
      <c r="D157" s="473"/>
      <c r="E157" s="310"/>
      <c r="F157" s="325" t="s">
        <v>293</v>
      </c>
      <c r="G157" s="326" t="s">
        <v>27</v>
      </c>
      <c r="H157" s="568" t="s">
        <v>294</v>
      </c>
      <c r="I157" s="569"/>
      <c r="J157" s="496"/>
      <c r="K157" s="570" t="s">
        <v>225</v>
      </c>
      <c r="L157" s="571"/>
      <c r="M157" s="278"/>
      <c r="N157" s="366" t="s">
        <v>191</v>
      </c>
      <c r="O157" s="476"/>
      <c r="P157" s="366" t="s">
        <v>192</v>
      </c>
      <c r="Q157" s="477"/>
      <c r="R157" s="478"/>
      <c r="S157" s="267"/>
      <c r="T157" s="267"/>
      <c r="U157" s="483"/>
      <c r="V157" s="366" t="s">
        <v>131</v>
      </c>
      <c r="W157" s="272"/>
      <c r="X157" s="499"/>
      <c r="Y157" s="367" t="s">
        <v>199</v>
      </c>
      <c r="Z157" s="267" t="s">
        <v>304</v>
      </c>
      <c r="AA157" s="368"/>
      <c r="AB157" s="369"/>
      <c r="AC157" s="345" t="s">
        <v>214</v>
      </c>
      <c r="AD157" s="626" t="str">
        <f>RG94</f>
        <v>*****************</v>
      </c>
      <c r="AE157" s="626"/>
      <c r="AF157" s="626"/>
      <c r="AG157" s="626"/>
      <c r="AH157" s="626"/>
      <c r="AI157" s="626"/>
      <c r="AJ157" s="626"/>
      <c r="AK157" s="626"/>
      <c r="AL157" s="627"/>
      <c r="AM157" s="346" t="s">
        <v>211</v>
      </c>
      <c r="AN157" s="626" t="str">
        <f>RG130</f>
        <v>*******************</v>
      </c>
      <c r="AO157" s="626"/>
      <c r="AP157" s="626"/>
      <c r="AQ157" s="626"/>
      <c r="AR157" s="628"/>
      <c r="AS157" s="617"/>
      <c r="AT157" s="618"/>
      <c r="AU157" s="618"/>
      <c r="AV157" s="618"/>
      <c r="AW157" s="618"/>
      <c r="AX157" s="619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</row>
    <row r="158" spans="1:507" s="2" customFormat="1" ht="69.75" customHeight="1" thickTop="1" thickBot="1">
      <c r="A158" s="370" t="s">
        <v>289</v>
      </c>
      <c r="B158" s="280" t="s">
        <v>147</v>
      </c>
      <c r="C158" s="316"/>
      <c r="D158" s="317"/>
      <c r="E158" s="311"/>
      <c r="F158" s="327" t="s">
        <v>103</v>
      </c>
      <c r="G158" s="328" t="s">
        <v>28</v>
      </c>
      <c r="H158" s="562" t="s">
        <v>292</v>
      </c>
      <c r="I158" s="563"/>
      <c r="J158" s="307"/>
      <c r="K158" s="566" t="s">
        <v>296</v>
      </c>
      <c r="L158" s="567"/>
      <c r="M158" s="282"/>
      <c r="N158" s="371" t="s">
        <v>201</v>
      </c>
      <c r="O158" s="283"/>
      <c r="P158" s="281"/>
      <c r="Q158" s="284"/>
      <c r="R158" s="285"/>
      <c r="S158" s="372" t="s">
        <v>193</v>
      </c>
      <c r="T158" s="286" t="s">
        <v>141</v>
      </c>
      <c r="U158" s="287"/>
      <c r="V158" s="288"/>
      <c r="W158" s="281"/>
      <c r="X158" s="281"/>
      <c r="Y158" s="281"/>
      <c r="Z158" s="281"/>
      <c r="AA158" s="294"/>
      <c r="AB158" s="295"/>
      <c r="AC158" s="347" t="s">
        <v>212</v>
      </c>
      <c r="AD158" s="632" t="str">
        <f>RJ58</f>
        <v>****************************************منفرد-***********حیدری-****</v>
      </c>
      <c r="AE158" s="633"/>
      <c r="AF158" s="633"/>
      <c r="AG158" s="633"/>
      <c r="AH158" s="633"/>
      <c r="AI158" s="633"/>
      <c r="AJ158" s="633"/>
      <c r="AK158" s="633"/>
      <c r="AL158" s="633"/>
      <c r="AM158" s="633"/>
      <c r="AN158" s="633"/>
      <c r="AO158" s="633"/>
      <c r="AP158" s="633"/>
      <c r="AQ158" s="633"/>
      <c r="AR158" s="634"/>
      <c r="AS158" s="617"/>
      <c r="AT158" s="618"/>
      <c r="AU158" s="618"/>
      <c r="AV158" s="618"/>
      <c r="AW158" s="618"/>
      <c r="AX158" s="619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</row>
    <row r="159" spans="1:507" s="2" customFormat="1" ht="69.75" customHeight="1" thickTop="1" thickBot="1">
      <c r="A159" s="373" t="s">
        <v>290</v>
      </c>
      <c r="B159" s="374" t="s">
        <v>305</v>
      </c>
      <c r="C159" s="375"/>
      <c r="D159" s="376"/>
      <c r="E159" s="312"/>
      <c r="F159" s="329" t="s">
        <v>106</v>
      </c>
      <c r="G159" s="330" t="s">
        <v>28</v>
      </c>
      <c r="H159" s="562" t="s">
        <v>202</v>
      </c>
      <c r="I159" s="563"/>
      <c r="J159" s="307"/>
      <c r="K159" s="566" t="s">
        <v>225</v>
      </c>
      <c r="L159" s="567"/>
      <c r="M159" s="303"/>
      <c r="N159" s="377" t="s">
        <v>198</v>
      </c>
      <c r="O159" s="303"/>
      <c r="P159" s="292"/>
      <c r="Q159" s="292"/>
      <c r="R159" s="304"/>
      <c r="S159" s="378" t="s">
        <v>193</v>
      </c>
      <c r="T159" s="289" t="s">
        <v>359</v>
      </c>
      <c r="U159" s="290"/>
      <c r="V159" s="291"/>
      <c r="W159" s="292"/>
      <c r="X159" s="297"/>
      <c r="Y159" s="297"/>
      <c r="Z159" s="296"/>
      <c r="AA159" s="297"/>
      <c r="AB159" s="298"/>
      <c r="AC159" s="334" t="s">
        <v>213</v>
      </c>
      <c r="AD159" s="629" t="str">
        <f>RJ22</f>
        <v>********************************</v>
      </c>
      <c r="AE159" s="630"/>
      <c r="AF159" s="630"/>
      <c r="AG159" s="630"/>
      <c r="AH159" s="630"/>
      <c r="AI159" s="630"/>
      <c r="AJ159" s="630"/>
      <c r="AK159" s="630"/>
      <c r="AL159" s="630"/>
      <c r="AM159" s="630"/>
      <c r="AN159" s="630"/>
      <c r="AO159" s="630"/>
      <c r="AP159" s="630"/>
      <c r="AQ159" s="630"/>
      <c r="AR159" s="631"/>
      <c r="AS159" s="617"/>
      <c r="AT159" s="618"/>
      <c r="AU159" s="618"/>
      <c r="AV159" s="618"/>
      <c r="AW159" s="618"/>
      <c r="AX159" s="619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</row>
    <row r="160" spans="1:507" s="2" customFormat="1" ht="69.75" customHeight="1" thickTop="1" thickBot="1">
      <c r="A160" s="550" t="s">
        <v>291</v>
      </c>
      <c r="B160" s="552" t="s">
        <v>147</v>
      </c>
      <c r="C160" s="474"/>
      <c r="D160" s="475"/>
      <c r="E160" s="313"/>
      <c r="F160" s="338" t="s">
        <v>293</v>
      </c>
      <c r="G160" s="339" t="s">
        <v>28</v>
      </c>
      <c r="H160" s="564" t="s">
        <v>294</v>
      </c>
      <c r="I160" s="565"/>
      <c r="J160" s="481"/>
      <c r="K160" s="558" t="s">
        <v>225</v>
      </c>
      <c r="L160" s="559"/>
      <c r="M160" s="306"/>
      <c r="N160" s="381" t="s">
        <v>191</v>
      </c>
      <c r="O160" s="481"/>
      <c r="P160" s="381" t="s">
        <v>192</v>
      </c>
      <c r="Q160" s="479"/>
      <c r="R160" s="480"/>
      <c r="S160" s="428"/>
      <c r="T160" s="428"/>
      <c r="U160" s="302"/>
      <c r="V160" s="381" t="s">
        <v>131</v>
      </c>
      <c r="W160" s="300"/>
      <c r="X160" s="301"/>
      <c r="Y160" s="382" t="s">
        <v>199</v>
      </c>
      <c r="Z160" s="299" t="s">
        <v>304</v>
      </c>
      <c r="AA160" s="383"/>
      <c r="AB160" s="384"/>
      <c r="AC160" s="343" t="s">
        <v>214</v>
      </c>
      <c r="AD160" s="612" t="str">
        <f>RI94</f>
        <v>******آجعفری-**********</v>
      </c>
      <c r="AE160" s="607"/>
      <c r="AF160" s="607"/>
      <c r="AG160" s="607"/>
      <c r="AH160" s="607"/>
      <c r="AI160" s="607"/>
      <c r="AJ160" s="607"/>
      <c r="AK160" s="607"/>
      <c r="AL160" s="613"/>
      <c r="AM160" s="344" t="s">
        <v>211</v>
      </c>
      <c r="AN160" s="607" t="str">
        <f>RI130</f>
        <v>*******************</v>
      </c>
      <c r="AO160" s="607"/>
      <c r="AP160" s="607"/>
      <c r="AQ160" s="607"/>
      <c r="AR160" s="608"/>
      <c r="AS160" s="617"/>
      <c r="AT160" s="618"/>
      <c r="AU160" s="618"/>
      <c r="AV160" s="618"/>
      <c r="AW160" s="618"/>
      <c r="AX160" s="619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</row>
    <row r="161" spans="1:438" s="2" customFormat="1" ht="69.75" customHeight="1" thickTop="1">
      <c r="A161" s="385" t="s">
        <v>205</v>
      </c>
      <c r="B161" s="386" t="s">
        <v>153</v>
      </c>
      <c r="C161" s="387"/>
      <c r="D161" s="388"/>
      <c r="E161" s="318" t="s">
        <v>119</v>
      </c>
      <c r="F161" s="331" t="s">
        <v>156</v>
      </c>
      <c r="G161" s="572" t="s">
        <v>194</v>
      </c>
      <c r="H161" s="573"/>
      <c r="I161" s="573"/>
      <c r="J161" s="574"/>
      <c r="K161" s="583" t="s">
        <v>186</v>
      </c>
      <c r="L161" s="583"/>
      <c r="M161" s="583"/>
      <c r="N161" s="595" t="s">
        <v>195</v>
      </c>
      <c r="O161" s="595"/>
      <c r="P161" s="595"/>
      <c r="Q161" s="595" t="s">
        <v>196</v>
      </c>
      <c r="R161" s="595"/>
      <c r="S161" s="596"/>
      <c r="T161" s="592" t="s">
        <v>203</v>
      </c>
      <c r="U161" s="593"/>
      <c r="V161" s="593"/>
      <c r="W161" s="594"/>
      <c r="X161" s="589" t="s">
        <v>200</v>
      </c>
      <c r="Y161" s="590"/>
      <c r="Z161" s="590"/>
      <c r="AA161" s="590"/>
      <c r="AB161" s="591"/>
      <c r="AC161" s="603" t="str">
        <f>RO58</f>
        <v>*************************************</v>
      </c>
      <c r="AD161" s="603"/>
      <c r="AE161" s="603"/>
      <c r="AF161" s="603"/>
      <c r="AG161" s="603"/>
      <c r="AH161" s="603"/>
      <c r="AI161" s="604"/>
      <c r="AJ161" s="605"/>
      <c r="AK161" s="605"/>
      <c r="AL161" s="605"/>
      <c r="AM161" s="605"/>
      <c r="AN161" s="605"/>
      <c r="AO161" s="605"/>
      <c r="AP161" s="605"/>
      <c r="AQ161" s="605"/>
      <c r="AR161" s="606"/>
      <c r="AS161" s="617"/>
      <c r="AT161" s="618"/>
      <c r="AU161" s="618"/>
      <c r="AV161" s="618"/>
      <c r="AW161" s="618"/>
      <c r="AX161" s="619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</row>
    <row r="162" spans="1:438" s="2" customFormat="1" ht="69.75" customHeight="1" thickBot="1">
      <c r="A162" s="389" t="s">
        <v>29</v>
      </c>
      <c r="B162" s="390"/>
      <c r="C162" s="391"/>
      <c r="D162" s="392"/>
      <c r="E162" s="319" t="s">
        <v>108</v>
      </c>
      <c r="F162" s="320" t="s">
        <v>34</v>
      </c>
      <c r="G162" s="575"/>
      <c r="H162" s="576"/>
      <c r="I162" s="576"/>
      <c r="J162" s="577"/>
      <c r="K162" s="597"/>
      <c r="L162" s="597"/>
      <c r="M162" s="597"/>
      <c r="N162" s="597"/>
      <c r="O162" s="597"/>
      <c r="P162" s="597"/>
      <c r="Q162" s="597"/>
      <c r="R162" s="597"/>
      <c r="S162" s="598"/>
      <c r="T162" s="584"/>
      <c r="U162" s="585"/>
      <c r="V162" s="585"/>
      <c r="W162" s="586"/>
      <c r="X162" s="587"/>
      <c r="Y162" s="587"/>
      <c r="Z162" s="587"/>
      <c r="AA162" s="587"/>
      <c r="AB162" s="588"/>
      <c r="AC162" s="599" t="str">
        <f>RO22</f>
        <v>***********</v>
      </c>
      <c r="AD162" s="600"/>
      <c r="AE162" s="600"/>
      <c r="AF162" s="600"/>
      <c r="AG162" s="600"/>
      <c r="AH162" s="600"/>
      <c r="AI162" s="601"/>
      <c r="AJ162" s="602"/>
      <c r="AK162" s="587"/>
      <c r="AL162" s="587"/>
      <c r="AM162" s="587"/>
      <c r="AN162" s="587"/>
      <c r="AO162" s="587"/>
      <c r="AP162" s="587"/>
      <c r="AQ162" s="587"/>
      <c r="AR162" s="588"/>
      <c r="AS162" s="620"/>
      <c r="AT162" s="621"/>
      <c r="AU162" s="621"/>
      <c r="AV162" s="621"/>
      <c r="AW162" s="621"/>
      <c r="AX162" s="622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</row>
    <row r="163" spans="1:438" s="2" customFormat="1" ht="69.75" customHeight="1" thickTop="1" thickBot="1">
      <c r="A163" s="227" t="s">
        <v>299</v>
      </c>
      <c r="B163" s="251" t="s">
        <v>312</v>
      </c>
      <c r="C163" s="349" t="s">
        <v>171</v>
      </c>
      <c r="D163" s="350" t="s">
        <v>206</v>
      </c>
      <c r="E163" s="351" t="s">
        <v>208</v>
      </c>
      <c r="F163" s="352" t="s">
        <v>207</v>
      </c>
      <c r="G163" s="353"/>
      <c r="H163" s="191">
        <v>1</v>
      </c>
      <c r="I163" s="192">
        <v>2</v>
      </c>
      <c r="J163" s="193">
        <v>3</v>
      </c>
      <c r="K163" s="193">
        <v>4</v>
      </c>
      <c r="L163" s="405">
        <v>5</v>
      </c>
      <c r="M163" s="405">
        <v>6</v>
      </c>
      <c r="N163" s="244" t="s">
        <v>302</v>
      </c>
      <c r="O163" s="245" t="s">
        <v>302</v>
      </c>
      <c r="P163" s="193" t="s">
        <v>302</v>
      </c>
      <c r="Q163" s="581" t="s">
        <v>302</v>
      </c>
      <c r="R163" s="582"/>
      <c r="S163" s="246" t="s">
        <v>109</v>
      </c>
      <c r="T163" s="354"/>
      <c r="U163" s="354"/>
      <c r="V163" s="354"/>
      <c r="W163" s="354"/>
      <c r="X163" s="246" t="s">
        <v>110</v>
      </c>
      <c r="Y163" s="354"/>
      <c r="Z163" s="354"/>
      <c r="AA163" s="354"/>
      <c r="AB163" s="354"/>
      <c r="AC163" s="247" t="s">
        <v>134</v>
      </c>
      <c r="AD163" s="248"/>
      <c r="AE163" s="248"/>
      <c r="AF163" s="248"/>
      <c r="AG163" s="249" t="s">
        <v>31</v>
      </c>
      <c r="AH163" s="248"/>
      <c r="AI163" s="248"/>
      <c r="AJ163" s="248"/>
      <c r="AK163" s="247" t="s">
        <v>111</v>
      </c>
      <c r="AL163" s="248"/>
      <c r="AM163" s="248"/>
      <c r="AN163" s="248"/>
      <c r="AO163" s="249" t="s">
        <v>112</v>
      </c>
      <c r="AP163" s="248"/>
      <c r="AQ163" s="248"/>
      <c r="AR163" s="248"/>
      <c r="AS163" s="247" t="s">
        <v>197</v>
      </c>
      <c r="AT163" s="248"/>
      <c r="AU163" s="248"/>
      <c r="AV163" s="250" t="s">
        <v>113</v>
      </c>
      <c r="AW163" s="189"/>
      <c r="AX163" s="194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</row>
    <row r="164" spans="1:438" s="2" customFormat="1" ht="69.75" customHeight="1" thickTop="1" thickBot="1">
      <c r="A164" s="355" t="s">
        <v>289</v>
      </c>
      <c r="B164" s="252" t="s">
        <v>148</v>
      </c>
      <c r="C164" s="315"/>
      <c r="D164" s="314"/>
      <c r="E164" s="308"/>
      <c r="F164" s="321" t="s">
        <v>103</v>
      </c>
      <c r="G164" s="322" t="s">
        <v>27</v>
      </c>
      <c r="H164" s="560" t="s">
        <v>292</v>
      </c>
      <c r="I164" s="561"/>
      <c r="J164" s="279"/>
      <c r="K164" s="568" t="s">
        <v>296</v>
      </c>
      <c r="L164" s="569"/>
      <c r="M164" s="254"/>
      <c r="N164" s="356" t="s">
        <v>201</v>
      </c>
      <c r="O164" s="255"/>
      <c r="P164" s="253"/>
      <c r="Q164" s="256"/>
      <c r="R164" s="257"/>
      <c r="S164" s="357" t="s">
        <v>193</v>
      </c>
      <c r="T164" s="258"/>
      <c r="U164" s="259"/>
      <c r="V164" s="260"/>
      <c r="W164" s="253"/>
      <c r="X164" s="261"/>
      <c r="Y164" s="261"/>
      <c r="Z164" s="261"/>
      <c r="AA164" s="262"/>
      <c r="AB164" s="263"/>
      <c r="AC164" s="332" t="s">
        <v>212</v>
      </c>
      <c r="AD164" s="578" t="str">
        <f>RG59</f>
        <v>********خوشروزاده- *******حبیبی - *خورسند - ***********کاظمی-****************محبوبی-*********</v>
      </c>
      <c r="AE164" s="579"/>
      <c r="AF164" s="579"/>
      <c r="AG164" s="579"/>
      <c r="AH164" s="579"/>
      <c r="AI164" s="579"/>
      <c r="AJ164" s="579"/>
      <c r="AK164" s="579"/>
      <c r="AL164" s="579"/>
      <c r="AM164" s="579"/>
      <c r="AN164" s="579"/>
      <c r="AO164" s="579"/>
      <c r="AP164" s="579"/>
      <c r="AQ164" s="579"/>
      <c r="AR164" s="580"/>
      <c r="AS164" s="609" t="s">
        <v>215</v>
      </c>
      <c r="AT164" s="610"/>
      <c r="AU164" s="610"/>
      <c r="AV164" s="610"/>
      <c r="AW164" s="610"/>
      <c r="AX164" s="61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</row>
    <row r="165" spans="1:438" s="2" customFormat="1" ht="69.75" customHeight="1" thickTop="1" thickBot="1">
      <c r="A165" s="358" t="s">
        <v>290</v>
      </c>
      <c r="B165" s="359" t="s">
        <v>307</v>
      </c>
      <c r="C165" s="360"/>
      <c r="D165" s="361"/>
      <c r="E165" s="309"/>
      <c r="F165" s="323" t="s">
        <v>106</v>
      </c>
      <c r="G165" s="324" t="s">
        <v>27</v>
      </c>
      <c r="H165" s="560" t="s">
        <v>202</v>
      </c>
      <c r="I165" s="561"/>
      <c r="J165" s="279"/>
      <c r="K165" s="568" t="s">
        <v>225</v>
      </c>
      <c r="L165" s="569"/>
      <c r="M165" s="275"/>
      <c r="N165" s="362" t="s">
        <v>198</v>
      </c>
      <c r="O165" s="275"/>
      <c r="P165" s="271"/>
      <c r="Q165" s="271"/>
      <c r="R165" s="276"/>
      <c r="S165" s="363" t="s">
        <v>193</v>
      </c>
      <c r="T165" s="268"/>
      <c r="U165" s="269"/>
      <c r="V165" s="270"/>
      <c r="W165" s="271"/>
      <c r="X165" s="265"/>
      <c r="Y165" s="424"/>
      <c r="Z165" s="264"/>
      <c r="AA165" s="265"/>
      <c r="AB165" s="266"/>
      <c r="AC165" s="333" t="s">
        <v>213</v>
      </c>
      <c r="AD165" s="635" t="str">
        <f>RG23</f>
        <v>******************داداشي-*************</v>
      </c>
      <c r="AE165" s="636"/>
      <c r="AF165" s="636"/>
      <c r="AG165" s="636"/>
      <c r="AH165" s="636"/>
      <c r="AI165" s="636"/>
      <c r="AJ165" s="636"/>
      <c r="AK165" s="636"/>
      <c r="AL165" s="636"/>
      <c r="AM165" s="636"/>
      <c r="AN165" s="636"/>
      <c r="AO165" s="636"/>
      <c r="AP165" s="636"/>
      <c r="AQ165" s="636"/>
      <c r="AR165" s="637"/>
      <c r="AS165" s="614" t="s">
        <v>222</v>
      </c>
      <c r="AT165" s="615"/>
      <c r="AU165" s="615"/>
      <c r="AV165" s="615"/>
      <c r="AW165" s="615"/>
      <c r="AX165" s="616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</row>
    <row r="166" spans="1:438" s="2" customFormat="1" ht="69.75" customHeight="1" thickTop="1" thickBot="1">
      <c r="A166" s="549" t="s">
        <v>291</v>
      </c>
      <c r="B166" s="551" t="s">
        <v>81</v>
      </c>
      <c r="C166" s="472"/>
      <c r="D166" s="473"/>
      <c r="E166" s="310"/>
      <c r="F166" s="325" t="s">
        <v>293</v>
      </c>
      <c r="G166" s="326" t="s">
        <v>27</v>
      </c>
      <c r="H166" s="568" t="s">
        <v>294</v>
      </c>
      <c r="I166" s="569"/>
      <c r="J166" s="496"/>
      <c r="K166" s="570" t="s">
        <v>225</v>
      </c>
      <c r="L166" s="571"/>
      <c r="M166" s="278"/>
      <c r="N166" s="366" t="s">
        <v>191</v>
      </c>
      <c r="O166" s="476"/>
      <c r="P166" s="366" t="s">
        <v>192</v>
      </c>
      <c r="Q166" s="477"/>
      <c r="R166" s="478"/>
      <c r="S166" s="267"/>
      <c r="T166" s="267"/>
      <c r="U166" s="483"/>
      <c r="V166" s="366" t="s">
        <v>131</v>
      </c>
      <c r="W166" s="272"/>
      <c r="X166" s="273"/>
      <c r="Y166" s="367" t="s">
        <v>199</v>
      </c>
      <c r="Z166" s="267" t="s">
        <v>184</v>
      </c>
      <c r="AA166" s="368"/>
      <c r="AB166" s="369"/>
      <c r="AC166" s="345" t="s">
        <v>214</v>
      </c>
      <c r="AD166" s="626" t="str">
        <f>RG95</f>
        <v>*******خ جعفري - *********</v>
      </c>
      <c r="AE166" s="626"/>
      <c r="AF166" s="626"/>
      <c r="AG166" s="626"/>
      <c r="AH166" s="626"/>
      <c r="AI166" s="626"/>
      <c r="AJ166" s="626"/>
      <c r="AK166" s="626"/>
      <c r="AL166" s="627"/>
      <c r="AM166" s="346" t="s">
        <v>211</v>
      </c>
      <c r="AN166" s="626" t="str">
        <f>RG131</f>
        <v>*******************</v>
      </c>
      <c r="AO166" s="626"/>
      <c r="AP166" s="626"/>
      <c r="AQ166" s="626"/>
      <c r="AR166" s="628"/>
      <c r="AS166" s="617"/>
      <c r="AT166" s="618"/>
      <c r="AU166" s="618"/>
      <c r="AV166" s="618"/>
      <c r="AW166" s="618"/>
      <c r="AX166" s="619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</row>
    <row r="167" spans="1:438" s="2" customFormat="1" ht="69.75" customHeight="1" thickTop="1" thickBot="1">
      <c r="A167" s="370" t="s">
        <v>289</v>
      </c>
      <c r="B167" s="280" t="s">
        <v>231</v>
      </c>
      <c r="C167" s="316"/>
      <c r="D167" s="317"/>
      <c r="E167" s="311"/>
      <c r="F167" s="327" t="s">
        <v>103</v>
      </c>
      <c r="G167" s="328" t="s">
        <v>28</v>
      </c>
      <c r="H167" s="562" t="s">
        <v>292</v>
      </c>
      <c r="I167" s="563"/>
      <c r="J167" s="307"/>
      <c r="K167" s="566" t="s">
        <v>296</v>
      </c>
      <c r="L167" s="567"/>
      <c r="M167" s="282"/>
      <c r="N167" s="371" t="s">
        <v>201</v>
      </c>
      <c r="O167" s="283"/>
      <c r="P167" s="281"/>
      <c r="Q167" s="284"/>
      <c r="R167" s="285"/>
      <c r="S167" s="372" t="s">
        <v>193</v>
      </c>
      <c r="T167" s="286" t="s">
        <v>141</v>
      </c>
      <c r="U167" s="287"/>
      <c r="V167" s="288"/>
      <c r="W167" s="281"/>
      <c r="X167" s="281"/>
      <c r="Y167" s="281"/>
      <c r="Z167" s="281"/>
      <c r="AA167" s="294"/>
      <c r="AB167" s="295"/>
      <c r="AC167" s="347" t="s">
        <v>212</v>
      </c>
      <c r="AD167" s="632" t="str">
        <f>RJ59</f>
        <v>****************حبیبی -***********************منفرد-***********حیدری-****</v>
      </c>
      <c r="AE167" s="633"/>
      <c r="AF167" s="633"/>
      <c r="AG167" s="633"/>
      <c r="AH167" s="633"/>
      <c r="AI167" s="633"/>
      <c r="AJ167" s="633"/>
      <c r="AK167" s="633"/>
      <c r="AL167" s="633"/>
      <c r="AM167" s="633"/>
      <c r="AN167" s="633"/>
      <c r="AO167" s="633"/>
      <c r="AP167" s="633"/>
      <c r="AQ167" s="633"/>
      <c r="AR167" s="634"/>
      <c r="AS167" s="617"/>
      <c r="AT167" s="618"/>
      <c r="AU167" s="618"/>
      <c r="AV167" s="618"/>
      <c r="AW167" s="618"/>
      <c r="AX167" s="619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</row>
    <row r="168" spans="1:438" s="2" customFormat="1" ht="69.75" customHeight="1" thickTop="1" thickBot="1">
      <c r="A168" s="373" t="s">
        <v>290</v>
      </c>
      <c r="B168" s="374" t="s">
        <v>307</v>
      </c>
      <c r="C168" s="375"/>
      <c r="D168" s="376"/>
      <c r="E168" s="312"/>
      <c r="F168" s="329" t="s">
        <v>106</v>
      </c>
      <c r="G168" s="330" t="s">
        <v>28</v>
      </c>
      <c r="H168" s="562" t="s">
        <v>202</v>
      </c>
      <c r="I168" s="563"/>
      <c r="J168" s="307"/>
      <c r="K168" s="566" t="s">
        <v>225</v>
      </c>
      <c r="L168" s="567"/>
      <c r="M168" s="303"/>
      <c r="N168" s="377" t="s">
        <v>198</v>
      </c>
      <c r="O168" s="303"/>
      <c r="P168" s="292"/>
      <c r="Q168" s="292"/>
      <c r="R168" s="304"/>
      <c r="S168" s="378" t="s">
        <v>193</v>
      </c>
      <c r="T168" s="289"/>
      <c r="U168" s="290"/>
      <c r="V168" s="291"/>
      <c r="W168" s="292"/>
      <c r="X168" s="297"/>
      <c r="Y168" s="297"/>
      <c r="Z168" s="296"/>
      <c r="AA168" s="297"/>
      <c r="AB168" s="298"/>
      <c r="AC168" s="334" t="s">
        <v>213</v>
      </c>
      <c r="AD168" s="629" t="str">
        <f>RJ23</f>
        <v>********************************</v>
      </c>
      <c r="AE168" s="630"/>
      <c r="AF168" s="630"/>
      <c r="AG168" s="630"/>
      <c r="AH168" s="630"/>
      <c r="AI168" s="630"/>
      <c r="AJ168" s="630"/>
      <c r="AK168" s="630"/>
      <c r="AL168" s="630"/>
      <c r="AM168" s="630"/>
      <c r="AN168" s="630"/>
      <c r="AO168" s="630"/>
      <c r="AP168" s="630"/>
      <c r="AQ168" s="630"/>
      <c r="AR168" s="631"/>
      <c r="AS168" s="617"/>
      <c r="AT168" s="618"/>
      <c r="AU168" s="618"/>
      <c r="AV168" s="618"/>
      <c r="AW168" s="618"/>
      <c r="AX168" s="619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</row>
    <row r="169" spans="1:438" s="2" customFormat="1" ht="69.75" customHeight="1" thickTop="1" thickBot="1">
      <c r="A169" s="550" t="s">
        <v>291</v>
      </c>
      <c r="B169" s="552" t="s">
        <v>231</v>
      </c>
      <c r="C169" s="474"/>
      <c r="D169" s="475"/>
      <c r="E169" s="313"/>
      <c r="F169" s="338" t="s">
        <v>293</v>
      </c>
      <c r="G169" s="339" t="s">
        <v>28</v>
      </c>
      <c r="H169" s="564" t="s">
        <v>294</v>
      </c>
      <c r="I169" s="565"/>
      <c r="J169" s="481"/>
      <c r="K169" s="558" t="s">
        <v>225</v>
      </c>
      <c r="L169" s="559"/>
      <c r="M169" s="306"/>
      <c r="N169" s="381" t="s">
        <v>191</v>
      </c>
      <c r="O169" s="481"/>
      <c r="P169" s="381" t="s">
        <v>192</v>
      </c>
      <c r="Q169" s="479"/>
      <c r="R169" s="480"/>
      <c r="S169" s="428"/>
      <c r="T169" s="428"/>
      <c r="U169" s="302"/>
      <c r="V169" s="381" t="s">
        <v>131</v>
      </c>
      <c r="W169" s="300"/>
      <c r="X169" s="301"/>
      <c r="Y169" s="382" t="s">
        <v>199</v>
      </c>
      <c r="Z169" s="299" t="s">
        <v>184</v>
      </c>
      <c r="AA169" s="383"/>
      <c r="AB169" s="384"/>
      <c r="AC169" s="343" t="s">
        <v>214</v>
      </c>
      <c r="AD169" s="612" t="str">
        <f>RI95</f>
        <v>*****************</v>
      </c>
      <c r="AE169" s="607"/>
      <c r="AF169" s="607"/>
      <c r="AG169" s="607"/>
      <c r="AH169" s="607"/>
      <c r="AI169" s="607"/>
      <c r="AJ169" s="607"/>
      <c r="AK169" s="607"/>
      <c r="AL169" s="613"/>
      <c r="AM169" s="344" t="s">
        <v>211</v>
      </c>
      <c r="AN169" s="607" t="str">
        <f>RI131</f>
        <v>*******************</v>
      </c>
      <c r="AO169" s="607"/>
      <c r="AP169" s="607"/>
      <c r="AQ169" s="607"/>
      <c r="AR169" s="608"/>
      <c r="AS169" s="617"/>
      <c r="AT169" s="618"/>
      <c r="AU169" s="618"/>
      <c r="AV169" s="618"/>
      <c r="AW169" s="618"/>
      <c r="AX169" s="619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</row>
    <row r="170" spans="1:438" s="2" customFormat="1" ht="69.75" customHeight="1" thickTop="1">
      <c r="A170" s="385" t="s">
        <v>205</v>
      </c>
      <c r="B170" s="386" t="s">
        <v>209</v>
      </c>
      <c r="C170" s="387"/>
      <c r="D170" s="388"/>
      <c r="E170" s="318"/>
      <c r="F170" s="331" t="s">
        <v>156</v>
      </c>
      <c r="G170" s="572" t="s">
        <v>194</v>
      </c>
      <c r="H170" s="573"/>
      <c r="I170" s="573"/>
      <c r="J170" s="574"/>
      <c r="K170" s="583" t="s">
        <v>186</v>
      </c>
      <c r="L170" s="583"/>
      <c r="M170" s="583"/>
      <c r="N170" s="595" t="s">
        <v>195</v>
      </c>
      <c r="O170" s="595"/>
      <c r="P170" s="595"/>
      <c r="Q170" s="595" t="s">
        <v>196</v>
      </c>
      <c r="R170" s="595"/>
      <c r="S170" s="596"/>
      <c r="T170" s="592" t="s">
        <v>203</v>
      </c>
      <c r="U170" s="593"/>
      <c r="V170" s="593"/>
      <c r="W170" s="594"/>
      <c r="X170" s="589" t="s">
        <v>200</v>
      </c>
      <c r="Y170" s="590"/>
      <c r="Z170" s="590"/>
      <c r="AA170" s="590"/>
      <c r="AB170" s="591"/>
      <c r="AC170" s="603" t="str">
        <f>RO59</f>
        <v>************************************جعفری-</v>
      </c>
      <c r="AD170" s="603"/>
      <c r="AE170" s="603"/>
      <c r="AF170" s="603"/>
      <c r="AG170" s="603"/>
      <c r="AH170" s="603"/>
      <c r="AI170" s="604"/>
      <c r="AJ170" s="605"/>
      <c r="AK170" s="605"/>
      <c r="AL170" s="605"/>
      <c r="AM170" s="605"/>
      <c r="AN170" s="605"/>
      <c r="AO170" s="605"/>
      <c r="AP170" s="605"/>
      <c r="AQ170" s="605"/>
      <c r="AR170" s="606"/>
      <c r="AS170" s="617"/>
      <c r="AT170" s="618"/>
      <c r="AU170" s="618"/>
      <c r="AV170" s="618"/>
      <c r="AW170" s="618"/>
      <c r="AX170" s="619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</row>
    <row r="171" spans="1:438" s="2" customFormat="1" ht="69.75" customHeight="1" thickBot="1">
      <c r="A171" s="389" t="s">
        <v>29</v>
      </c>
      <c r="B171" s="390"/>
      <c r="C171" s="391"/>
      <c r="D171" s="392"/>
      <c r="E171" s="319"/>
      <c r="F171" s="320" t="s">
        <v>34</v>
      </c>
      <c r="G171" s="575"/>
      <c r="H171" s="576"/>
      <c r="I171" s="576"/>
      <c r="J171" s="577"/>
      <c r="K171" s="597"/>
      <c r="L171" s="597"/>
      <c r="M171" s="597"/>
      <c r="N171" s="597"/>
      <c r="O171" s="597"/>
      <c r="P171" s="597"/>
      <c r="Q171" s="597"/>
      <c r="R171" s="597"/>
      <c r="S171" s="598"/>
      <c r="T171" s="584"/>
      <c r="U171" s="585"/>
      <c r="V171" s="585"/>
      <c r="W171" s="586"/>
      <c r="X171" s="587" t="s">
        <v>365</v>
      </c>
      <c r="Y171" s="587"/>
      <c r="Z171" s="587"/>
      <c r="AA171" s="587"/>
      <c r="AB171" s="588"/>
      <c r="AC171" s="599" t="str">
        <f>RO23</f>
        <v>***********</v>
      </c>
      <c r="AD171" s="600"/>
      <c r="AE171" s="600"/>
      <c r="AF171" s="600"/>
      <c r="AG171" s="600"/>
      <c r="AH171" s="600"/>
      <c r="AI171" s="601"/>
      <c r="AJ171" s="602"/>
      <c r="AK171" s="587"/>
      <c r="AL171" s="587"/>
      <c r="AM171" s="587"/>
      <c r="AN171" s="587"/>
      <c r="AO171" s="587"/>
      <c r="AP171" s="587"/>
      <c r="AQ171" s="587"/>
      <c r="AR171" s="588"/>
      <c r="AS171" s="620"/>
      <c r="AT171" s="621"/>
      <c r="AU171" s="621"/>
      <c r="AV171" s="621"/>
      <c r="AW171" s="621"/>
      <c r="AX171" s="622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</row>
    <row r="172" spans="1:438" s="2" customFormat="1" ht="69.75" customHeight="1" thickTop="1" thickBot="1">
      <c r="A172" s="227" t="s">
        <v>38</v>
      </c>
      <c r="B172" s="251" t="s">
        <v>322</v>
      </c>
      <c r="C172" s="349" t="s">
        <v>171</v>
      </c>
      <c r="D172" s="350" t="s">
        <v>206</v>
      </c>
      <c r="E172" s="351"/>
      <c r="F172" s="352" t="s">
        <v>207</v>
      </c>
      <c r="G172" s="353"/>
      <c r="H172" s="191">
        <v>1</v>
      </c>
      <c r="I172" s="192">
        <v>2</v>
      </c>
      <c r="J172" s="193">
        <v>3</v>
      </c>
      <c r="K172" s="193">
        <v>4</v>
      </c>
      <c r="L172" s="405">
        <v>5</v>
      </c>
      <c r="M172" s="405">
        <v>6</v>
      </c>
      <c r="N172" s="244" t="s">
        <v>302</v>
      </c>
      <c r="O172" s="245" t="s">
        <v>302</v>
      </c>
      <c r="P172" s="193" t="s">
        <v>302</v>
      </c>
      <c r="Q172" s="581" t="s">
        <v>302</v>
      </c>
      <c r="R172" s="582"/>
      <c r="S172" s="246" t="s">
        <v>109</v>
      </c>
      <c r="T172" s="354"/>
      <c r="U172" s="354"/>
      <c r="V172" s="354"/>
      <c r="W172" s="354"/>
      <c r="X172" s="246" t="s">
        <v>110</v>
      </c>
      <c r="Y172" s="354"/>
      <c r="Z172" s="354"/>
      <c r="AA172" s="354"/>
      <c r="AB172" s="354"/>
      <c r="AC172" s="247" t="s">
        <v>134</v>
      </c>
      <c r="AD172" s="248"/>
      <c r="AE172" s="248"/>
      <c r="AF172" s="248"/>
      <c r="AG172" s="249" t="s">
        <v>31</v>
      </c>
      <c r="AH172" s="248"/>
      <c r="AI172" s="248"/>
      <c r="AJ172" s="248"/>
      <c r="AK172" s="247" t="s">
        <v>111</v>
      </c>
      <c r="AL172" s="248"/>
      <c r="AM172" s="248"/>
      <c r="AN172" s="248"/>
      <c r="AO172" s="249" t="s">
        <v>112</v>
      </c>
      <c r="AP172" s="248"/>
      <c r="AQ172" s="248"/>
      <c r="AR172" s="248"/>
      <c r="AS172" s="247" t="s">
        <v>197</v>
      </c>
      <c r="AT172" s="248"/>
      <c r="AU172" s="248"/>
      <c r="AV172" s="250" t="s">
        <v>113</v>
      </c>
      <c r="AW172" s="189"/>
      <c r="AX172" s="194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</row>
    <row r="173" spans="1:438" s="2" customFormat="1" ht="69.75" customHeight="1" thickTop="1" thickBot="1">
      <c r="A173" s="355" t="s">
        <v>289</v>
      </c>
      <c r="B173" s="252" t="s">
        <v>167</v>
      </c>
      <c r="C173" s="315"/>
      <c r="D173" s="314"/>
      <c r="E173" s="308"/>
      <c r="F173" s="321" t="s">
        <v>103</v>
      </c>
      <c r="G173" s="322" t="s">
        <v>27</v>
      </c>
      <c r="H173" s="560" t="s">
        <v>292</v>
      </c>
      <c r="I173" s="561"/>
      <c r="J173" s="279"/>
      <c r="K173" s="568" t="s">
        <v>296</v>
      </c>
      <c r="L173" s="569"/>
      <c r="M173" s="254"/>
      <c r="N173" s="356" t="s">
        <v>201</v>
      </c>
      <c r="O173" s="255"/>
      <c r="P173" s="253"/>
      <c r="Q173" s="256"/>
      <c r="R173" s="257"/>
      <c r="S173" s="357" t="s">
        <v>193</v>
      </c>
      <c r="T173" s="258"/>
      <c r="U173" s="259"/>
      <c r="V173" s="260"/>
      <c r="W173" s="253"/>
      <c r="X173" s="262"/>
      <c r="Y173" s="423"/>
      <c r="Z173" s="261"/>
      <c r="AA173" s="262"/>
      <c r="AB173" s="263"/>
      <c r="AC173" s="332" t="s">
        <v>212</v>
      </c>
      <c r="AD173" s="578" t="str">
        <f>RG60</f>
        <v>*حا ج محمدی- ******خوشروزاده- *****گذشتی- ***خورسند - ***********کاظمی-*********منفرد-******محبوبی-*********</v>
      </c>
      <c r="AE173" s="579"/>
      <c r="AF173" s="579"/>
      <c r="AG173" s="579"/>
      <c r="AH173" s="579"/>
      <c r="AI173" s="579"/>
      <c r="AJ173" s="579"/>
      <c r="AK173" s="579"/>
      <c r="AL173" s="579"/>
      <c r="AM173" s="579"/>
      <c r="AN173" s="579"/>
      <c r="AO173" s="579"/>
      <c r="AP173" s="579"/>
      <c r="AQ173" s="579"/>
      <c r="AR173" s="580"/>
      <c r="AS173" s="609" t="s">
        <v>215</v>
      </c>
      <c r="AT173" s="610"/>
      <c r="AU173" s="610"/>
      <c r="AV173" s="610"/>
      <c r="AW173" s="610"/>
      <c r="AX173" s="61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</row>
    <row r="174" spans="1:438" s="2" customFormat="1" ht="69.75" customHeight="1" thickTop="1" thickBot="1">
      <c r="A174" s="358" t="s">
        <v>290</v>
      </c>
      <c r="B174" s="359" t="s">
        <v>305</v>
      </c>
      <c r="C174" s="360"/>
      <c r="D174" s="361"/>
      <c r="E174" s="309"/>
      <c r="F174" s="323" t="s">
        <v>106</v>
      </c>
      <c r="G174" s="324" t="s">
        <v>27</v>
      </c>
      <c r="H174" s="560" t="s">
        <v>202</v>
      </c>
      <c r="I174" s="561"/>
      <c r="J174" s="279"/>
      <c r="K174" s="568" t="s">
        <v>225</v>
      </c>
      <c r="L174" s="569"/>
      <c r="M174" s="275"/>
      <c r="N174" s="362" t="s">
        <v>198</v>
      </c>
      <c r="O174" s="275"/>
      <c r="P174" s="271"/>
      <c r="Q174" s="271"/>
      <c r="R174" s="276"/>
      <c r="S174" s="363" t="s">
        <v>193</v>
      </c>
      <c r="T174" s="268"/>
      <c r="U174" s="269"/>
      <c r="V174" s="270"/>
      <c r="W174" s="271"/>
      <c r="X174" s="265"/>
      <c r="Y174" s="424"/>
      <c r="Z174" s="264"/>
      <c r="AA174" s="265"/>
      <c r="AB174" s="266"/>
      <c r="AC174" s="333" t="s">
        <v>213</v>
      </c>
      <c r="AD174" s="635" t="str">
        <f>RG24</f>
        <v>********************************</v>
      </c>
      <c r="AE174" s="636"/>
      <c r="AF174" s="636"/>
      <c r="AG174" s="636"/>
      <c r="AH174" s="636"/>
      <c r="AI174" s="636"/>
      <c r="AJ174" s="636"/>
      <c r="AK174" s="636"/>
      <c r="AL174" s="636"/>
      <c r="AM174" s="636"/>
      <c r="AN174" s="636"/>
      <c r="AO174" s="636"/>
      <c r="AP174" s="636"/>
      <c r="AQ174" s="636"/>
      <c r="AR174" s="637"/>
      <c r="AS174" s="614" t="s">
        <v>222</v>
      </c>
      <c r="AT174" s="615"/>
      <c r="AU174" s="615"/>
      <c r="AV174" s="615"/>
      <c r="AW174" s="615"/>
      <c r="AX174" s="616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</row>
    <row r="175" spans="1:438" s="2" customFormat="1" ht="69.75" customHeight="1" thickTop="1" thickBot="1">
      <c r="A175" s="549" t="s">
        <v>291</v>
      </c>
      <c r="B175" s="551" t="s">
        <v>167</v>
      </c>
      <c r="C175" s="472"/>
      <c r="D175" s="473"/>
      <c r="E175" s="310"/>
      <c r="F175" s="325" t="s">
        <v>293</v>
      </c>
      <c r="G175" s="326" t="s">
        <v>27</v>
      </c>
      <c r="H175" s="568" t="s">
        <v>294</v>
      </c>
      <c r="I175" s="569"/>
      <c r="J175" s="496"/>
      <c r="K175" s="570" t="s">
        <v>225</v>
      </c>
      <c r="L175" s="571"/>
      <c r="M175" s="278"/>
      <c r="N175" s="366" t="s">
        <v>191</v>
      </c>
      <c r="O175" s="476"/>
      <c r="P175" s="366" t="s">
        <v>192</v>
      </c>
      <c r="Q175" s="477"/>
      <c r="R175" s="478"/>
      <c r="S175" s="426"/>
      <c r="T175" s="426"/>
      <c r="U175" s="274"/>
      <c r="V175" s="366" t="s">
        <v>131</v>
      </c>
      <c r="W175" s="272"/>
      <c r="X175" s="499"/>
      <c r="Y175" s="367" t="s">
        <v>199</v>
      </c>
      <c r="Z175" s="267" t="s">
        <v>304</v>
      </c>
      <c r="AA175" s="368"/>
      <c r="AB175" s="369"/>
      <c r="AC175" s="345" t="s">
        <v>214</v>
      </c>
      <c r="AD175" s="626" t="str">
        <f>RG96</f>
        <v>*******خ جعفري - *********</v>
      </c>
      <c r="AE175" s="626"/>
      <c r="AF175" s="626"/>
      <c r="AG175" s="626"/>
      <c r="AH175" s="626"/>
      <c r="AI175" s="626"/>
      <c r="AJ175" s="626"/>
      <c r="AK175" s="626"/>
      <c r="AL175" s="627"/>
      <c r="AM175" s="346" t="s">
        <v>211</v>
      </c>
      <c r="AN175" s="626" t="str">
        <f>RG132</f>
        <v>*******************</v>
      </c>
      <c r="AO175" s="626"/>
      <c r="AP175" s="626"/>
      <c r="AQ175" s="626"/>
      <c r="AR175" s="628"/>
      <c r="AS175" s="617"/>
      <c r="AT175" s="618"/>
      <c r="AU175" s="618"/>
      <c r="AV175" s="618"/>
      <c r="AW175" s="618"/>
      <c r="AX175" s="619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</row>
    <row r="176" spans="1:438" s="2" customFormat="1" ht="69.75" customHeight="1" thickTop="1" thickBot="1">
      <c r="A176" s="370" t="s">
        <v>289</v>
      </c>
      <c r="B176" s="280" t="s">
        <v>147</v>
      </c>
      <c r="C176" s="316" t="s">
        <v>306</v>
      </c>
      <c r="D176" s="317"/>
      <c r="E176" s="311"/>
      <c r="F176" s="327" t="s">
        <v>103</v>
      </c>
      <c r="G176" s="328" t="s">
        <v>28</v>
      </c>
      <c r="H176" s="562" t="s">
        <v>292</v>
      </c>
      <c r="I176" s="563"/>
      <c r="J176" s="307"/>
      <c r="K176" s="566" t="s">
        <v>296</v>
      </c>
      <c r="L176" s="567"/>
      <c r="M176" s="282"/>
      <c r="N176" s="371" t="s">
        <v>201</v>
      </c>
      <c r="O176" s="283"/>
      <c r="P176" s="281"/>
      <c r="Q176" s="284"/>
      <c r="R176" s="285"/>
      <c r="S176" s="372" t="s">
        <v>193</v>
      </c>
      <c r="T176" s="286" t="s">
        <v>141</v>
      </c>
      <c r="U176" s="287"/>
      <c r="V176" s="288"/>
      <c r="W176" s="281"/>
      <c r="X176" s="281"/>
      <c r="Y176" s="281"/>
      <c r="Z176" s="281"/>
      <c r="AA176" s="294"/>
      <c r="AB176" s="295"/>
      <c r="AC176" s="347" t="s">
        <v>212</v>
      </c>
      <c r="AD176" s="632" t="str">
        <f>RJ60</f>
        <v>****************************************منفرد-****************</v>
      </c>
      <c r="AE176" s="633"/>
      <c r="AF176" s="633"/>
      <c r="AG176" s="633"/>
      <c r="AH176" s="633"/>
      <c r="AI176" s="633"/>
      <c r="AJ176" s="633"/>
      <c r="AK176" s="633"/>
      <c r="AL176" s="633"/>
      <c r="AM176" s="633"/>
      <c r="AN176" s="633"/>
      <c r="AO176" s="633"/>
      <c r="AP176" s="633"/>
      <c r="AQ176" s="633"/>
      <c r="AR176" s="634"/>
      <c r="AS176" s="617"/>
      <c r="AT176" s="618"/>
      <c r="AU176" s="618"/>
      <c r="AV176" s="618"/>
      <c r="AW176" s="618"/>
      <c r="AX176" s="619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</row>
    <row r="177" spans="1:487" s="2" customFormat="1" ht="69.75" customHeight="1" thickTop="1" thickBot="1">
      <c r="A177" s="373" t="s">
        <v>290</v>
      </c>
      <c r="B177" s="374"/>
      <c r="C177" s="375"/>
      <c r="D177" s="376"/>
      <c r="E177" s="312"/>
      <c r="F177" s="329" t="s">
        <v>106</v>
      </c>
      <c r="G177" s="330" t="s">
        <v>28</v>
      </c>
      <c r="H177" s="562" t="s">
        <v>202</v>
      </c>
      <c r="I177" s="563"/>
      <c r="J177" s="307"/>
      <c r="K177" s="566" t="s">
        <v>225</v>
      </c>
      <c r="L177" s="567"/>
      <c r="M177" s="303"/>
      <c r="N177" s="377" t="s">
        <v>198</v>
      </c>
      <c r="O177" s="303"/>
      <c r="P177" s="292"/>
      <c r="Q177" s="292"/>
      <c r="R177" s="304"/>
      <c r="S177" s="378" t="s">
        <v>193</v>
      </c>
      <c r="T177" s="289"/>
      <c r="U177" s="290"/>
      <c r="V177" s="291"/>
      <c r="W177" s="292"/>
      <c r="X177" s="297"/>
      <c r="Y177" s="297"/>
      <c r="Z177" s="296"/>
      <c r="AA177" s="297"/>
      <c r="AB177" s="298"/>
      <c r="AC177" s="334" t="s">
        <v>213</v>
      </c>
      <c r="AD177" s="629" t="str">
        <f>RJ24</f>
        <v>********************************</v>
      </c>
      <c r="AE177" s="630"/>
      <c r="AF177" s="630"/>
      <c r="AG177" s="630"/>
      <c r="AH177" s="630"/>
      <c r="AI177" s="630"/>
      <c r="AJ177" s="630"/>
      <c r="AK177" s="630"/>
      <c r="AL177" s="630"/>
      <c r="AM177" s="630"/>
      <c r="AN177" s="630"/>
      <c r="AO177" s="630"/>
      <c r="AP177" s="630"/>
      <c r="AQ177" s="630"/>
      <c r="AR177" s="631"/>
      <c r="AS177" s="617"/>
      <c r="AT177" s="618"/>
      <c r="AU177" s="618"/>
      <c r="AV177" s="618"/>
      <c r="AW177" s="618"/>
      <c r="AX177" s="619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</row>
    <row r="178" spans="1:487" s="2" customFormat="1" ht="69.75" customHeight="1" thickTop="1" thickBot="1">
      <c r="A178" s="550" t="s">
        <v>291</v>
      </c>
      <c r="B178" s="552" t="s">
        <v>147</v>
      </c>
      <c r="C178" s="474"/>
      <c r="D178" s="475"/>
      <c r="E178" s="313"/>
      <c r="F178" s="338" t="s">
        <v>293</v>
      </c>
      <c r="G178" s="339" t="s">
        <v>28</v>
      </c>
      <c r="H178" s="564" t="s">
        <v>294</v>
      </c>
      <c r="I178" s="565"/>
      <c r="J178" s="481"/>
      <c r="K178" s="558" t="s">
        <v>225</v>
      </c>
      <c r="L178" s="559"/>
      <c r="M178" s="306"/>
      <c r="N178" s="381" t="s">
        <v>191</v>
      </c>
      <c r="O178" s="481"/>
      <c r="P178" s="381" t="s">
        <v>192</v>
      </c>
      <c r="Q178" s="479"/>
      <c r="R178" s="480"/>
      <c r="S178" s="299"/>
      <c r="T178" s="299"/>
      <c r="U178" s="302"/>
      <c r="V178" s="381" t="s">
        <v>131</v>
      </c>
      <c r="W178" s="300"/>
      <c r="X178" s="301"/>
      <c r="Y178" s="382" t="s">
        <v>199</v>
      </c>
      <c r="Z178" s="299" t="s">
        <v>304</v>
      </c>
      <c r="AA178" s="383"/>
      <c r="AB178" s="384"/>
      <c r="AC178" s="343" t="s">
        <v>214</v>
      </c>
      <c r="AD178" s="612" t="str">
        <f>RI96</f>
        <v>*****************</v>
      </c>
      <c r="AE178" s="607"/>
      <c r="AF178" s="607"/>
      <c r="AG178" s="607"/>
      <c r="AH178" s="607"/>
      <c r="AI178" s="607"/>
      <c r="AJ178" s="607"/>
      <c r="AK178" s="607"/>
      <c r="AL178" s="613"/>
      <c r="AM178" s="344" t="s">
        <v>211</v>
      </c>
      <c r="AN178" s="607" t="str">
        <f>RI132</f>
        <v>*******************</v>
      </c>
      <c r="AO178" s="607"/>
      <c r="AP178" s="607"/>
      <c r="AQ178" s="607"/>
      <c r="AR178" s="608"/>
      <c r="AS178" s="617"/>
      <c r="AT178" s="618"/>
      <c r="AU178" s="618"/>
      <c r="AV178" s="618"/>
      <c r="AW178" s="618"/>
      <c r="AX178" s="619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</row>
    <row r="179" spans="1:487" s="2" customFormat="1" ht="69.75" customHeight="1" thickTop="1">
      <c r="A179" s="385" t="s">
        <v>205</v>
      </c>
      <c r="B179" s="386" t="s">
        <v>130</v>
      </c>
      <c r="C179" s="387"/>
      <c r="D179" s="388"/>
      <c r="E179" s="318" t="s">
        <v>119</v>
      </c>
      <c r="F179" s="331" t="s">
        <v>156</v>
      </c>
      <c r="G179" s="572" t="s">
        <v>194</v>
      </c>
      <c r="H179" s="573"/>
      <c r="I179" s="573"/>
      <c r="J179" s="574"/>
      <c r="K179" s="583" t="s">
        <v>186</v>
      </c>
      <c r="L179" s="583"/>
      <c r="M179" s="583"/>
      <c r="N179" s="595" t="s">
        <v>195</v>
      </c>
      <c r="O179" s="595"/>
      <c r="P179" s="595"/>
      <c r="Q179" s="595" t="s">
        <v>196</v>
      </c>
      <c r="R179" s="595"/>
      <c r="S179" s="596"/>
      <c r="T179" s="592" t="s">
        <v>203</v>
      </c>
      <c r="U179" s="593"/>
      <c r="V179" s="593"/>
      <c r="W179" s="594"/>
      <c r="X179" s="589" t="s">
        <v>200</v>
      </c>
      <c r="Y179" s="590"/>
      <c r="Z179" s="590"/>
      <c r="AA179" s="590"/>
      <c r="AB179" s="591"/>
      <c r="AC179" s="603" t="str">
        <f>RO60</f>
        <v>**********************************نجفی-**</v>
      </c>
      <c r="AD179" s="603"/>
      <c r="AE179" s="603"/>
      <c r="AF179" s="603"/>
      <c r="AG179" s="603"/>
      <c r="AH179" s="603"/>
      <c r="AI179" s="604"/>
      <c r="AJ179" s="605"/>
      <c r="AK179" s="605"/>
      <c r="AL179" s="605"/>
      <c r="AM179" s="605"/>
      <c r="AN179" s="605"/>
      <c r="AO179" s="605"/>
      <c r="AP179" s="605"/>
      <c r="AQ179" s="605"/>
      <c r="AR179" s="606"/>
      <c r="AS179" s="617"/>
      <c r="AT179" s="618"/>
      <c r="AU179" s="618"/>
      <c r="AV179" s="618"/>
      <c r="AW179" s="618"/>
      <c r="AX179" s="619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</row>
    <row r="180" spans="1:487" s="2" customFormat="1" ht="69.75" customHeight="1" thickBot="1">
      <c r="A180" s="389" t="s">
        <v>29</v>
      </c>
      <c r="B180" s="390"/>
      <c r="C180" s="391"/>
      <c r="D180" s="392"/>
      <c r="E180" s="319" t="s">
        <v>108</v>
      </c>
      <c r="F180" s="320" t="s">
        <v>34</v>
      </c>
      <c r="G180" s="575"/>
      <c r="H180" s="576"/>
      <c r="I180" s="576"/>
      <c r="J180" s="577"/>
      <c r="K180" s="597"/>
      <c r="L180" s="597"/>
      <c r="M180" s="597"/>
      <c r="N180" s="597"/>
      <c r="O180" s="597"/>
      <c r="P180" s="597"/>
      <c r="Q180" s="597"/>
      <c r="R180" s="597"/>
      <c r="S180" s="598"/>
      <c r="T180" s="584"/>
      <c r="U180" s="585"/>
      <c r="V180" s="585"/>
      <c r="W180" s="586"/>
      <c r="X180" s="587"/>
      <c r="Y180" s="587"/>
      <c r="Z180" s="587"/>
      <c r="AA180" s="587"/>
      <c r="AB180" s="588"/>
      <c r="AC180" s="599" t="str">
        <f>RO24</f>
        <v>***********</v>
      </c>
      <c r="AD180" s="600"/>
      <c r="AE180" s="600"/>
      <c r="AF180" s="600"/>
      <c r="AG180" s="600"/>
      <c r="AH180" s="600"/>
      <c r="AI180" s="601"/>
      <c r="AJ180" s="602"/>
      <c r="AK180" s="587"/>
      <c r="AL180" s="587"/>
      <c r="AM180" s="587"/>
      <c r="AN180" s="587"/>
      <c r="AO180" s="587"/>
      <c r="AP180" s="587"/>
      <c r="AQ180" s="587"/>
      <c r="AR180" s="588"/>
      <c r="AS180" s="620"/>
      <c r="AT180" s="621"/>
      <c r="AU180" s="621"/>
      <c r="AV180" s="621"/>
      <c r="AW180" s="621"/>
      <c r="AX180" s="622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</row>
    <row r="181" spans="1:487" s="2" customFormat="1" ht="69.75" customHeight="1" thickTop="1" thickBot="1">
      <c r="A181" s="227" t="s">
        <v>285</v>
      </c>
      <c r="B181" s="251" t="s">
        <v>323</v>
      </c>
      <c r="C181" s="349" t="s">
        <v>171</v>
      </c>
      <c r="D181" s="350" t="s">
        <v>206</v>
      </c>
      <c r="E181" s="351" t="s">
        <v>208</v>
      </c>
      <c r="F181" s="352" t="s">
        <v>207</v>
      </c>
      <c r="G181" s="353"/>
      <c r="H181" s="191">
        <v>1</v>
      </c>
      <c r="I181" s="192">
        <v>2</v>
      </c>
      <c r="J181" s="193">
        <v>3</v>
      </c>
      <c r="K181" s="193">
        <v>4</v>
      </c>
      <c r="L181" s="405">
        <v>5</v>
      </c>
      <c r="M181" s="405">
        <v>6</v>
      </c>
      <c r="N181" s="244" t="s">
        <v>302</v>
      </c>
      <c r="O181" s="245" t="s">
        <v>302</v>
      </c>
      <c r="P181" s="193" t="s">
        <v>302</v>
      </c>
      <c r="Q181" s="581" t="s">
        <v>302</v>
      </c>
      <c r="R181" s="582"/>
      <c r="S181" s="246" t="s">
        <v>109</v>
      </c>
      <c r="T181" s="354"/>
      <c r="U181" s="354"/>
      <c r="V181" s="354"/>
      <c r="W181" s="354"/>
      <c r="X181" s="246" t="s">
        <v>110</v>
      </c>
      <c r="Y181" s="354"/>
      <c r="Z181" s="354"/>
      <c r="AA181" s="354"/>
      <c r="AB181" s="354"/>
      <c r="AC181" s="247" t="s">
        <v>134</v>
      </c>
      <c r="AD181" s="248"/>
      <c r="AE181" s="248"/>
      <c r="AF181" s="248"/>
      <c r="AG181" s="249" t="s">
        <v>31</v>
      </c>
      <c r="AH181" s="248"/>
      <c r="AI181" s="248"/>
      <c r="AJ181" s="248"/>
      <c r="AK181" s="247" t="s">
        <v>111</v>
      </c>
      <c r="AL181" s="248"/>
      <c r="AM181" s="248"/>
      <c r="AN181" s="248"/>
      <c r="AO181" s="249" t="s">
        <v>112</v>
      </c>
      <c r="AP181" s="248"/>
      <c r="AQ181" s="248"/>
      <c r="AR181" s="248"/>
      <c r="AS181" s="247" t="s">
        <v>197</v>
      </c>
      <c r="AT181" s="248"/>
      <c r="AU181" s="248"/>
      <c r="AV181" s="250" t="s">
        <v>113</v>
      </c>
      <c r="AW181" s="189"/>
      <c r="AX181" s="194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</row>
    <row r="182" spans="1:487" s="2" customFormat="1" ht="69.75" customHeight="1" thickTop="1" thickBot="1">
      <c r="A182" s="355" t="s">
        <v>289</v>
      </c>
      <c r="B182" s="252" t="s">
        <v>148</v>
      </c>
      <c r="C182" s="315"/>
      <c r="D182" s="314"/>
      <c r="E182" s="308"/>
      <c r="F182" s="321" t="s">
        <v>103</v>
      </c>
      <c r="G182" s="322" t="s">
        <v>27</v>
      </c>
      <c r="H182" s="560" t="s">
        <v>292</v>
      </c>
      <c r="I182" s="561"/>
      <c r="J182" s="279"/>
      <c r="K182" s="568" t="s">
        <v>296</v>
      </c>
      <c r="L182" s="569"/>
      <c r="M182" s="254"/>
      <c r="N182" s="356" t="s">
        <v>201</v>
      </c>
      <c r="O182" s="255"/>
      <c r="P182" s="253"/>
      <c r="Q182" s="256"/>
      <c r="R182" s="257"/>
      <c r="S182" s="357" t="s">
        <v>193</v>
      </c>
      <c r="T182" s="258"/>
      <c r="U182" s="259"/>
      <c r="V182" s="260"/>
      <c r="W182" s="253"/>
      <c r="X182" s="261"/>
      <c r="Y182" s="261"/>
      <c r="Z182" s="261"/>
      <c r="AA182" s="262"/>
      <c r="AB182" s="263"/>
      <c r="AC182" s="332" t="s">
        <v>212</v>
      </c>
      <c r="AD182" s="578" t="str">
        <f>RG61</f>
        <v>********خوشروزاده- *******حبیبی - *خورسند - ****************************محبوبی-*********</v>
      </c>
      <c r="AE182" s="579"/>
      <c r="AF182" s="579"/>
      <c r="AG182" s="579"/>
      <c r="AH182" s="579"/>
      <c r="AI182" s="579"/>
      <c r="AJ182" s="579"/>
      <c r="AK182" s="579"/>
      <c r="AL182" s="579"/>
      <c r="AM182" s="579"/>
      <c r="AN182" s="579"/>
      <c r="AO182" s="579"/>
      <c r="AP182" s="579"/>
      <c r="AQ182" s="579"/>
      <c r="AR182" s="580"/>
      <c r="AS182" s="609" t="s">
        <v>215</v>
      </c>
      <c r="AT182" s="610"/>
      <c r="AU182" s="610"/>
      <c r="AV182" s="610"/>
      <c r="AW182" s="610"/>
      <c r="AX182" s="61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</row>
    <row r="183" spans="1:487" s="2" customFormat="1" ht="69.75" customHeight="1" thickTop="1" thickBot="1">
      <c r="A183" s="358" t="s">
        <v>290</v>
      </c>
      <c r="B183" s="359" t="s">
        <v>305</v>
      </c>
      <c r="C183" s="360"/>
      <c r="D183" s="361"/>
      <c r="E183" s="309"/>
      <c r="F183" s="323" t="s">
        <v>106</v>
      </c>
      <c r="G183" s="324" t="s">
        <v>27</v>
      </c>
      <c r="H183" s="560" t="s">
        <v>202</v>
      </c>
      <c r="I183" s="561"/>
      <c r="J183" s="279"/>
      <c r="K183" s="568" t="s">
        <v>225</v>
      </c>
      <c r="L183" s="569"/>
      <c r="M183" s="275"/>
      <c r="N183" s="362" t="s">
        <v>198</v>
      </c>
      <c r="O183" s="275"/>
      <c r="P183" s="271"/>
      <c r="Q183" s="271"/>
      <c r="R183" s="276"/>
      <c r="S183" s="363" t="s">
        <v>193</v>
      </c>
      <c r="T183" s="268"/>
      <c r="U183" s="269"/>
      <c r="V183" s="270"/>
      <c r="W183" s="271"/>
      <c r="X183" s="265"/>
      <c r="Y183" s="424"/>
      <c r="Z183" s="264"/>
      <c r="AA183" s="265"/>
      <c r="AB183" s="266"/>
      <c r="AC183" s="333" t="s">
        <v>213</v>
      </c>
      <c r="AD183" s="635" t="str">
        <f>RG25</f>
        <v>******************داداشي-*************</v>
      </c>
      <c r="AE183" s="636"/>
      <c r="AF183" s="636"/>
      <c r="AG183" s="636"/>
      <c r="AH183" s="636"/>
      <c r="AI183" s="636"/>
      <c r="AJ183" s="636"/>
      <c r="AK183" s="636"/>
      <c r="AL183" s="636"/>
      <c r="AM183" s="636"/>
      <c r="AN183" s="636"/>
      <c r="AO183" s="636"/>
      <c r="AP183" s="636"/>
      <c r="AQ183" s="636"/>
      <c r="AR183" s="637"/>
      <c r="AS183" s="614" t="s">
        <v>222</v>
      </c>
      <c r="AT183" s="615"/>
      <c r="AU183" s="615"/>
      <c r="AV183" s="615"/>
      <c r="AW183" s="615"/>
      <c r="AX183" s="616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</row>
    <row r="184" spans="1:487" s="2" customFormat="1" ht="69.75" customHeight="1" thickTop="1" thickBot="1">
      <c r="A184" s="549" t="s">
        <v>291</v>
      </c>
      <c r="B184" s="551" t="s">
        <v>81</v>
      </c>
      <c r="C184" s="472"/>
      <c r="D184" s="473"/>
      <c r="E184" s="310"/>
      <c r="F184" s="325" t="s">
        <v>293</v>
      </c>
      <c r="G184" s="326" t="s">
        <v>27</v>
      </c>
      <c r="H184" s="568" t="s">
        <v>294</v>
      </c>
      <c r="I184" s="569"/>
      <c r="J184" s="496"/>
      <c r="K184" s="570" t="s">
        <v>225</v>
      </c>
      <c r="L184" s="571"/>
      <c r="M184" s="278"/>
      <c r="N184" s="366" t="s">
        <v>191</v>
      </c>
      <c r="O184" s="476"/>
      <c r="P184" s="366" t="s">
        <v>192</v>
      </c>
      <c r="Q184" s="477"/>
      <c r="R184" s="478"/>
      <c r="S184" s="267"/>
      <c r="T184" s="267"/>
      <c r="U184" s="483"/>
      <c r="V184" s="366" t="s">
        <v>131</v>
      </c>
      <c r="W184" s="272"/>
      <c r="X184" s="273"/>
      <c r="Y184" s="367" t="s">
        <v>199</v>
      </c>
      <c r="Z184" s="267" t="s">
        <v>184</v>
      </c>
      <c r="AA184" s="368"/>
      <c r="AB184" s="369"/>
      <c r="AC184" s="345" t="s">
        <v>214</v>
      </c>
      <c r="AD184" s="626" t="str">
        <f>RG97</f>
        <v>*******خ جعفري - *********</v>
      </c>
      <c r="AE184" s="626"/>
      <c r="AF184" s="626"/>
      <c r="AG184" s="626"/>
      <c r="AH184" s="626"/>
      <c r="AI184" s="626"/>
      <c r="AJ184" s="626"/>
      <c r="AK184" s="626"/>
      <c r="AL184" s="627"/>
      <c r="AM184" s="346" t="s">
        <v>211</v>
      </c>
      <c r="AN184" s="626" t="str">
        <f>RG133</f>
        <v>*******************</v>
      </c>
      <c r="AO184" s="626"/>
      <c r="AP184" s="626"/>
      <c r="AQ184" s="626"/>
      <c r="AR184" s="628"/>
      <c r="AS184" s="617"/>
      <c r="AT184" s="618"/>
      <c r="AU184" s="618"/>
      <c r="AV184" s="618"/>
      <c r="AW184" s="618"/>
      <c r="AX184" s="619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</row>
    <row r="185" spans="1:487" s="2" customFormat="1" ht="69.75" customHeight="1" thickTop="1" thickBot="1">
      <c r="A185" s="370" t="s">
        <v>289</v>
      </c>
      <c r="B185" s="280" t="s">
        <v>231</v>
      </c>
      <c r="C185" s="316"/>
      <c r="D185" s="317"/>
      <c r="E185" s="311"/>
      <c r="F185" s="327" t="s">
        <v>103</v>
      </c>
      <c r="G185" s="328" t="s">
        <v>28</v>
      </c>
      <c r="H185" s="562" t="s">
        <v>292</v>
      </c>
      <c r="I185" s="563"/>
      <c r="J185" s="307"/>
      <c r="K185" s="566" t="s">
        <v>296</v>
      </c>
      <c r="L185" s="567"/>
      <c r="M185" s="282"/>
      <c r="N185" s="371" t="s">
        <v>201</v>
      </c>
      <c r="O185" s="283"/>
      <c r="P185" s="281"/>
      <c r="Q185" s="284"/>
      <c r="R185" s="285"/>
      <c r="S185" s="372" t="s">
        <v>193</v>
      </c>
      <c r="T185" s="286"/>
      <c r="U185" s="287"/>
      <c r="V185" s="288"/>
      <c r="W185" s="281"/>
      <c r="X185" s="281"/>
      <c r="Y185" s="281"/>
      <c r="Z185" s="281"/>
      <c r="AA185" s="294"/>
      <c r="AB185" s="295"/>
      <c r="AC185" s="347" t="s">
        <v>212</v>
      </c>
      <c r="AD185" s="632" t="str">
        <f>RJ61</f>
        <v>****************حبیبی -****************************************</v>
      </c>
      <c r="AE185" s="633"/>
      <c r="AF185" s="633"/>
      <c r="AG185" s="633"/>
      <c r="AH185" s="633"/>
      <c r="AI185" s="633"/>
      <c r="AJ185" s="633"/>
      <c r="AK185" s="633"/>
      <c r="AL185" s="633"/>
      <c r="AM185" s="633"/>
      <c r="AN185" s="633"/>
      <c r="AO185" s="633"/>
      <c r="AP185" s="633"/>
      <c r="AQ185" s="633"/>
      <c r="AR185" s="634"/>
      <c r="AS185" s="617"/>
      <c r="AT185" s="618"/>
      <c r="AU185" s="618"/>
      <c r="AV185" s="618"/>
      <c r="AW185" s="618"/>
      <c r="AX185" s="619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</row>
    <row r="186" spans="1:487" s="2" customFormat="1" ht="69.75" customHeight="1" thickTop="1" thickBot="1">
      <c r="A186" s="373" t="s">
        <v>290</v>
      </c>
      <c r="B186" s="374" t="s">
        <v>305</v>
      </c>
      <c r="C186" s="375"/>
      <c r="D186" s="376"/>
      <c r="E186" s="312"/>
      <c r="F186" s="329" t="s">
        <v>106</v>
      </c>
      <c r="G186" s="330" t="s">
        <v>28</v>
      </c>
      <c r="H186" s="562" t="s">
        <v>202</v>
      </c>
      <c r="I186" s="563"/>
      <c r="J186" s="307"/>
      <c r="K186" s="566" t="s">
        <v>225</v>
      </c>
      <c r="L186" s="567"/>
      <c r="M186" s="303"/>
      <c r="N186" s="377" t="s">
        <v>198</v>
      </c>
      <c r="O186" s="303"/>
      <c r="P186" s="292"/>
      <c r="Q186" s="292"/>
      <c r="R186" s="304"/>
      <c r="S186" s="378" t="s">
        <v>193</v>
      </c>
      <c r="T186" s="289"/>
      <c r="U186" s="290"/>
      <c r="V186" s="291"/>
      <c r="W186" s="292"/>
      <c r="X186" s="297"/>
      <c r="Y186" s="297"/>
      <c r="Z186" s="296"/>
      <c r="AA186" s="297"/>
      <c r="AB186" s="298"/>
      <c r="AC186" s="334" t="s">
        <v>213</v>
      </c>
      <c r="AD186" s="629" t="str">
        <f>RJ25</f>
        <v>********************************</v>
      </c>
      <c r="AE186" s="630"/>
      <c r="AF186" s="630"/>
      <c r="AG186" s="630"/>
      <c r="AH186" s="630"/>
      <c r="AI186" s="630"/>
      <c r="AJ186" s="630"/>
      <c r="AK186" s="630"/>
      <c r="AL186" s="630"/>
      <c r="AM186" s="630"/>
      <c r="AN186" s="630"/>
      <c r="AO186" s="630"/>
      <c r="AP186" s="630"/>
      <c r="AQ186" s="630"/>
      <c r="AR186" s="631"/>
      <c r="AS186" s="617"/>
      <c r="AT186" s="618"/>
      <c r="AU186" s="618"/>
      <c r="AV186" s="618"/>
      <c r="AW186" s="618"/>
      <c r="AX186" s="619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</row>
    <row r="187" spans="1:487" s="2" customFormat="1" ht="69.75" customHeight="1" thickTop="1" thickBot="1">
      <c r="A187" s="550" t="s">
        <v>291</v>
      </c>
      <c r="B187" s="552" t="s">
        <v>231</v>
      </c>
      <c r="C187" s="474"/>
      <c r="D187" s="475"/>
      <c r="E187" s="313"/>
      <c r="F187" s="338" t="s">
        <v>293</v>
      </c>
      <c r="G187" s="339" t="s">
        <v>28</v>
      </c>
      <c r="H187" s="564" t="s">
        <v>294</v>
      </c>
      <c r="I187" s="565"/>
      <c r="J187" s="481"/>
      <c r="K187" s="558" t="s">
        <v>225</v>
      </c>
      <c r="L187" s="559"/>
      <c r="M187" s="306"/>
      <c r="N187" s="381" t="s">
        <v>191</v>
      </c>
      <c r="O187" s="481"/>
      <c r="P187" s="381" t="s">
        <v>192</v>
      </c>
      <c r="Q187" s="479"/>
      <c r="R187" s="480"/>
      <c r="S187" s="299"/>
      <c r="T187" s="299"/>
      <c r="U187" s="484"/>
      <c r="V187" s="381" t="s">
        <v>131</v>
      </c>
      <c r="W187" s="300"/>
      <c r="X187" s="301"/>
      <c r="Y187" s="382" t="s">
        <v>199</v>
      </c>
      <c r="Z187" s="299" t="s">
        <v>184</v>
      </c>
      <c r="AA187" s="383"/>
      <c r="AB187" s="384"/>
      <c r="AC187" s="343" t="s">
        <v>214</v>
      </c>
      <c r="AD187" s="612" t="str">
        <f>RI97</f>
        <v>******آجعفری-**********</v>
      </c>
      <c r="AE187" s="607"/>
      <c r="AF187" s="607"/>
      <c r="AG187" s="607"/>
      <c r="AH187" s="607"/>
      <c r="AI187" s="607"/>
      <c r="AJ187" s="607"/>
      <c r="AK187" s="607"/>
      <c r="AL187" s="613"/>
      <c r="AM187" s="344" t="s">
        <v>211</v>
      </c>
      <c r="AN187" s="607" t="str">
        <f>RI133</f>
        <v>*******************</v>
      </c>
      <c r="AO187" s="607"/>
      <c r="AP187" s="607"/>
      <c r="AQ187" s="607"/>
      <c r="AR187" s="608"/>
      <c r="AS187" s="617"/>
      <c r="AT187" s="618"/>
      <c r="AU187" s="618"/>
      <c r="AV187" s="618"/>
      <c r="AW187" s="618"/>
      <c r="AX187" s="619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</row>
    <row r="188" spans="1:487" s="2" customFormat="1" ht="69.75" customHeight="1" thickTop="1">
      <c r="A188" s="385" t="s">
        <v>205</v>
      </c>
      <c r="B188" s="386" t="s">
        <v>153</v>
      </c>
      <c r="C188" s="387"/>
      <c r="D188" s="388"/>
      <c r="E188" s="318" t="s">
        <v>119</v>
      </c>
      <c r="F188" s="331" t="s">
        <v>156</v>
      </c>
      <c r="G188" s="572" t="s">
        <v>194</v>
      </c>
      <c r="H188" s="573"/>
      <c r="I188" s="573"/>
      <c r="J188" s="574"/>
      <c r="K188" s="583" t="s">
        <v>186</v>
      </c>
      <c r="L188" s="583"/>
      <c r="M188" s="583"/>
      <c r="N188" s="595" t="s">
        <v>195</v>
      </c>
      <c r="O188" s="595"/>
      <c r="P188" s="595"/>
      <c r="Q188" s="595" t="s">
        <v>196</v>
      </c>
      <c r="R188" s="595"/>
      <c r="S188" s="596"/>
      <c r="T188" s="592" t="s">
        <v>203</v>
      </c>
      <c r="U188" s="593"/>
      <c r="V188" s="593"/>
      <c r="W188" s="594"/>
      <c r="X188" s="589" t="s">
        <v>200</v>
      </c>
      <c r="Y188" s="590"/>
      <c r="Z188" s="590"/>
      <c r="AA188" s="590"/>
      <c r="AB188" s="591"/>
      <c r="AC188" s="603" t="str">
        <f>RO61</f>
        <v>*************************************</v>
      </c>
      <c r="AD188" s="603"/>
      <c r="AE188" s="603"/>
      <c r="AF188" s="603"/>
      <c r="AG188" s="603"/>
      <c r="AH188" s="603"/>
      <c r="AI188" s="604"/>
      <c r="AJ188" s="605"/>
      <c r="AK188" s="605"/>
      <c r="AL188" s="605"/>
      <c r="AM188" s="605"/>
      <c r="AN188" s="605"/>
      <c r="AO188" s="605"/>
      <c r="AP188" s="605"/>
      <c r="AQ188" s="605"/>
      <c r="AR188" s="606"/>
      <c r="AS188" s="617"/>
      <c r="AT188" s="618"/>
      <c r="AU188" s="618"/>
      <c r="AV188" s="618"/>
      <c r="AW188" s="618"/>
      <c r="AX188" s="619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</row>
    <row r="189" spans="1:487" s="2" customFormat="1" ht="69.75" customHeight="1" thickBot="1">
      <c r="A189" s="389" t="s">
        <v>29</v>
      </c>
      <c r="B189" s="390"/>
      <c r="C189" s="391"/>
      <c r="D189" s="392"/>
      <c r="E189" s="319" t="s">
        <v>108</v>
      </c>
      <c r="F189" s="320" t="s">
        <v>34</v>
      </c>
      <c r="G189" s="575"/>
      <c r="H189" s="576"/>
      <c r="I189" s="576"/>
      <c r="J189" s="577"/>
      <c r="K189" s="597"/>
      <c r="L189" s="597"/>
      <c r="M189" s="597"/>
      <c r="N189" s="597"/>
      <c r="O189" s="597"/>
      <c r="P189" s="597"/>
      <c r="Q189" s="597"/>
      <c r="R189" s="597"/>
      <c r="S189" s="598"/>
      <c r="T189" s="584"/>
      <c r="U189" s="585"/>
      <c r="V189" s="585"/>
      <c r="W189" s="586"/>
      <c r="X189" s="587"/>
      <c r="Y189" s="587"/>
      <c r="Z189" s="587"/>
      <c r="AA189" s="587"/>
      <c r="AB189" s="588"/>
      <c r="AC189" s="599" t="str">
        <f>RO25</f>
        <v>***********</v>
      </c>
      <c r="AD189" s="600"/>
      <c r="AE189" s="600"/>
      <c r="AF189" s="600"/>
      <c r="AG189" s="600"/>
      <c r="AH189" s="600"/>
      <c r="AI189" s="601"/>
      <c r="AJ189" s="602"/>
      <c r="AK189" s="587"/>
      <c r="AL189" s="587"/>
      <c r="AM189" s="587"/>
      <c r="AN189" s="587"/>
      <c r="AO189" s="587"/>
      <c r="AP189" s="587"/>
      <c r="AQ189" s="587"/>
      <c r="AR189" s="588"/>
      <c r="AS189" s="620"/>
      <c r="AT189" s="621"/>
      <c r="AU189" s="621"/>
      <c r="AV189" s="621"/>
      <c r="AW189" s="621"/>
      <c r="AX189" s="622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</row>
    <row r="190" spans="1:487" s="2" customFormat="1" ht="69.75" customHeight="1" thickTop="1" thickBot="1">
      <c r="A190" s="227" t="s">
        <v>40</v>
      </c>
      <c r="B190" s="251" t="s">
        <v>324</v>
      </c>
      <c r="C190" s="349" t="s">
        <v>171</v>
      </c>
      <c r="D190" s="350" t="s">
        <v>206</v>
      </c>
      <c r="E190" s="351" t="s">
        <v>208</v>
      </c>
      <c r="F190" s="352" t="s">
        <v>207</v>
      </c>
      <c r="G190" s="353"/>
      <c r="H190" s="191">
        <v>1</v>
      </c>
      <c r="I190" s="192">
        <v>2</v>
      </c>
      <c r="J190" s="193">
        <v>3</v>
      </c>
      <c r="K190" s="193">
        <v>4</v>
      </c>
      <c r="L190" s="405">
        <v>5</v>
      </c>
      <c r="M190" s="405">
        <v>6</v>
      </c>
      <c r="N190" s="244" t="s">
        <v>302</v>
      </c>
      <c r="O190" s="245" t="s">
        <v>302</v>
      </c>
      <c r="P190" s="193" t="s">
        <v>302</v>
      </c>
      <c r="Q190" s="581" t="s">
        <v>302</v>
      </c>
      <c r="R190" s="582"/>
      <c r="S190" s="246" t="s">
        <v>109</v>
      </c>
      <c r="T190" s="354"/>
      <c r="U190" s="354"/>
      <c r="V190" s="354"/>
      <c r="W190" s="354"/>
      <c r="X190" s="246" t="s">
        <v>110</v>
      </c>
      <c r="Y190" s="354"/>
      <c r="Z190" s="354"/>
      <c r="AA190" s="354"/>
      <c r="AB190" s="354"/>
      <c r="AC190" s="247" t="s">
        <v>134</v>
      </c>
      <c r="AD190" s="248"/>
      <c r="AE190" s="248"/>
      <c r="AF190" s="248"/>
      <c r="AG190" s="249" t="s">
        <v>31</v>
      </c>
      <c r="AH190" s="248"/>
      <c r="AI190" s="248"/>
      <c r="AJ190" s="248"/>
      <c r="AK190" s="247" t="s">
        <v>111</v>
      </c>
      <c r="AL190" s="248"/>
      <c r="AM190" s="248"/>
      <c r="AN190" s="248"/>
      <c r="AO190" s="249" t="s">
        <v>112</v>
      </c>
      <c r="AP190" s="248"/>
      <c r="AQ190" s="248"/>
      <c r="AR190" s="248"/>
      <c r="AS190" s="247" t="s">
        <v>197</v>
      </c>
      <c r="AT190" s="248"/>
      <c r="AU190" s="248"/>
      <c r="AV190" s="250" t="s">
        <v>113</v>
      </c>
      <c r="AW190" s="189"/>
      <c r="AX190" s="194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</row>
    <row r="191" spans="1:487" s="2" customFormat="1" ht="69.75" customHeight="1" thickTop="1" thickBot="1">
      <c r="A191" s="355" t="s">
        <v>289</v>
      </c>
      <c r="B191" s="252" t="s">
        <v>167</v>
      </c>
      <c r="C191" s="315"/>
      <c r="D191" s="314"/>
      <c r="E191" s="308"/>
      <c r="F191" s="321" t="s">
        <v>103</v>
      </c>
      <c r="G191" s="322" t="s">
        <v>27</v>
      </c>
      <c r="H191" s="560" t="s">
        <v>292</v>
      </c>
      <c r="I191" s="561"/>
      <c r="J191" s="279"/>
      <c r="K191" s="568" t="s">
        <v>296</v>
      </c>
      <c r="L191" s="569"/>
      <c r="M191" s="254"/>
      <c r="N191" s="356" t="s">
        <v>201</v>
      </c>
      <c r="O191" s="255"/>
      <c r="P191" s="253"/>
      <c r="Q191" s="256"/>
      <c r="R191" s="257"/>
      <c r="S191" s="357" t="s">
        <v>193</v>
      </c>
      <c r="T191" s="258"/>
      <c r="U191" s="259"/>
      <c r="V191" s="260"/>
      <c r="W191" s="253"/>
      <c r="X191" s="262"/>
      <c r="Y191" s="423"/>
      <c r="Z191" s="261"/>
      <c r="AA191" s="262"/>
      <c r="AB191" s="263"/>
      <c r="AC191" s="332" t="s">
        <v>212</v>
      </c>
      <c r="AD191" s="578" t="str">
        <f>RG62</f>
        <v>*حا ج محمدی- ******خوشروزاده- *****گذشتی- *حبیبی - *************کاظمی-*********منفرد-******محبوبی-*********</v>
      </c>
      <c r="AE191" s="579"/>
      <c r="AF191" s="579"/>
      <c r="AG191" s="579"/>
      <c r="AH191" s="579"/>
      <c r="AI191" s="579"/>
      <c r="AJ191" s="579"/>
      <c r="AK191" s="579"/>
      <c r="AL191" s="579"/>
      <c r="AM191" s="579"/>
      <c r="AN191" s="579"/>
      <c r="AO191" s="579"/>
      <c r="AP191" s="579"/>
      <c r="AQ191" s="579"/>
      <c r="AR191" s="580"/>
      <c r="AS191" s="609" t="s">
        <v>215</v>
      </c>
      <c r="AT191" s="610"/>
      <c r="AU191" s="610"/>
      <c r="AV191" s="610"/>
      <c r="AW191" s="610"/>
      <c r="AX191" s="61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</row>
    <row r="192" spans="1:487" s="2" customFormat="1" ht="69.75" customHeight="1" thickTop="1" thickBot="1">
      <c r="A192" s="358" t="s">
        <v>290</v>
      </c>
      <c r="B192" s="359" t="s">
        <v>307</v>
      </c>
      <c r="C192" s="360"/>
      <c r="D192" s="361"/>
      <c r="E192" s="309"/>
      <c r="F192" s="323" t="s">
        <v>106</v>
      </c>
      <c r="G192" s="324" t="s">
        <v>27</v>
      </c>
      <c r="H192" s="560" t="s">
        <v>202</v>
      </c>
      <c r="I192" s="561"/>
      <c r="J192" s="279"/>
      <c r="K192" s="568" t="s">
        <v>225</v>
      </c>
      <c r="L192" s="569"/>
      <c r="M192" s="275"/>
      <c r="N192" s="362" t="s">
        <v>198</v>
      </c>
      <c r="O192" s="275"/>
      <c r="P192" s="271"/>
      <c r="Q192" s="271"/>
      <c r="R192" s="276"/>
      <c r="S192" s="363" t="s">
        <v>193</v>
      </c>
      <c r="T192" s="268"/>
      <c r="U192" s="269"/>
      <c r="V192" s="270"/>
      <c r="W192" s="271"/>
      <c r="X192" s="265"/>
      <c r="Y192" s="424"/>
      <c r="Z192" s="264"/>
      <c r="AA192" s="265"/>
      <c r="AB192" s="266"/>
      <c r="AC192" s="333" t="s">
        <v>213</v>
      </c>
      <c r="AD192" s="635" t="str">
        <f>RG26</f>
        <v>******************داداشي-*************</v>
      </c>
      <c r="AE192" s="636"/>
      <c r="AF192" s="636"/>
      <c r="AG192" s="636"/>
      <c r="AH192" s="636"/>
      <c r="AI192" s="636"/>
      <c r="AJ192" s="636"/>
      <c r="AK192" s="636"/>
      <c r="AL192" s="636"/>
      <c r="AM192" s="636"/>
      <c r="AN192" s="636"/>
      <c r="AO192" s="636"/>
      <c r="AP192" s="636"/>
      <c r="AQ192" s="636"/>
      <c r="AR192" s="637"/>
      <c r="AS192" s="614" t="s">
        <v>222</v>
      </c>
      <c r="AT192" s="615"/>
      <c r="AU192" s="615"/>
      <c r="AV192" s="615"/>
      <c r="AW192" s="615"/>
      <c r="AX192" s="616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</row>
    <row r="193" spans="1:360" s="2" customFormat="1" ht="69.75" customHeight="1" thickTop="1" thickBot="1">
      <c r="A193" s="549" t="s">
        <v>291</v>
      </c>
      <c r="B193" s="551" t="s">
        <v>167</v>
      </c>
      <c r="C193" s="472"/>
      <c r="D193" s="473"/>
      <c r="E193" s="310"/>
      <c r="F193" s="325" t="s">
        <v>293</v>
      </c>
      <c r="G193" s="326" t="s">
        <v>27</v>
      </c>
      <c r="H193" s="568" t="s">
        <v>294</v>
      </c>
      <c r="I193" s="569"/>
      <c r="J193" s="496"/>
      <c r="K193" s="570" t="s">
        <v>225</v>
      </c>
      <c r="L193" s="571"/>
      <c r="M193" s="278"/>
      <c r="N193" s="366" t="s">
        <v>191</v>
      </c>
      <c r="O193" s="476"/>
      <c r="P193" s="366" t="s">
        <v>192</v>
      </c>
      <c r="Q193" s="477"/>
      <c r="R193" s="478"/>
      <c r="S193" s="267"/>
      <c r="T193" s="267"/>
      <c r="U193" s="483"/>
      <c r="V193" s="366" t="s">
        <v>131</v>
      </c>
      <c r="W193" s="272"/>
      <c r="X193" s="499"/>
      <c r="Y193" s="367" t="s">
        <v>199</v>
      </c>
      <c r="Z193" s="267" t="s">
        <v>304</v>
      </c>
      <c r="AA193" s="368"/>
      <c r="AB193" s="369"/>
      <c r="AC193" s="345" t="s">
        <v>214</v>
      </c>
      <c r="AD193" s="626" t="str">
        <f>RG98</f>
        <v>*****************</v>
      </c>
      <c r="AE193" s="626"/>
      <c r="AF193" s="626"/>
      <c r="AG193" s="626"/>
      <c r="AH193" s="626"/>
      <c r="AI193" s="626"/>
      <c r="AJ193" s="626"/>
      <c r="AK193" s="626"/>
      <c r="AL193" s="627"/>
      <c r="AM193" s="346" t="s">
        <v>211</v>
      </c>
      <c r="AN193" s="626" t="str">
        <f>RG134</f>
        <v>*******************</v>
      </c>
      <c r="AO193" s="626"/>
      <c r="AP193" s="626"/>
      <c r="AQ193" s="626"/>
      <c r="AR193" s="628"/>
      <c r="AS193" s="617"/>
      <c r="AT193" s="618"/>
      <c r="AU193" s="618"/>
      <c r="AV193" s="618"/>
      <c r="AW193" s="618"/>
      <c r="AX193" s="619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</row>
    <row r="194" spans="1:360" s="2" customFormat="1" ht="69.75" customHeight="1" thickTop="1" thickBot="1">
      <c r="A194" s="370" t="s">
        <v>289</v>
      </c>
      <c r="B194" s="280" t="s">
        <v>147</v>
      </c>
      <c r="C194" s="316"/>
      <c r="D194" s="317"/>
      <c r="E194" s="311"/>
      <c r="F194" s="327" t="s">
        <v>103</v>
      </c>
      <c r="G194" s="328" t="s">
        <v>28</v>
      </c>
      <c r="H194" s="562" t="s">
        <v>292</v>
      </c>
      <c r="I194" s="563"/>
      <c r="J194" s="307"/>
      <c r="K194" s="566" t="s">
        <v>296</v>
      </c>
      <c r="L194" s="567"/>
      <c r="M194" s="282"/>
      <c r="N194" s="371" t="s">
        <v>201</v>
      </c>
      <c r="O194" s="283"/>
      <c r="P194" s="281"/>
      <c r="Q194" s="284"/>
      <c r="R194" s="285"/>
      <c r="S194" s="372" t="s">
        <v>193</v>
      </c>
      <c r="T194" s="286"/>
      <c r="U194" s="287"/>
      <c r="V194" s="288"/>
      <c r="W194" s="281"/>
      <c r="X194" s="281"/>
      <c r="Y194" s="281"/>
      <c r="Z194" s="281"/>
      <c r="AA194" s="294"/>
      <c r="AB194" s="295"/>
      <c r="AC194" s="347" t="s">
        <v>212</v>
      </c>
      <c r="AD194" s="632" t="str">
        <f>RJ62</f>
        <v>****************حبیبی -****************************************</v>
      </c>
      <c r="AE194" s="633"/>
      <c r="AF194" s="633"/>
      <c r="AG194" s="633"/>
      <c r="AH194" s="633"/>
      <c r="AI194" s="633"/>
      <c r="AJ194" s="633"/>
      <c r="AK194" s="633"/>
      <c r="AL194" s="633"/>
      <c r="AM194" s="633"/>
      <c r="AN194" s="633"/>
      <c r="AO194" s="633"/>
      <c r="AP194" s="633"/>
      <c r="AQ194" s="633"/>
      <c r="AR194" s="634"/>
      <c r="AS194" s="617"/>
      <c r="AT194" s="618"/>
      <c r="AU194" s="618"/>
      <c r="AV194" s="618"/>
      <c r="AW194" s="618"/>
      <c r="AX194" s="619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</row>
    <row r="195" spans="1:360" s="2" customFormat="1" ht="69.75" customHeight="1" thickTop="1" thickBot="1">
      <c r="A195" s="373" t="s">
        <v>290</v>
      </c>
      <c r="B195" s="374" t="s">
        <v>307</v>
      </c>
      <c r="C195" s="375"/>
      <c r="D195" s="376"/>
      <c r="E195" s="312"/>
      <c r="F195" s="329" t="s">
        <v>106</v>
      </c>
      <c r="G195" s="330" t="s">
        <v>28</v>
      </c>
      <c r="H195" s="562" t="s">
        <v>202</v>
      </c>
      <c r="I195" s="563"/>
      <c r="J195" s="307"/>
      <c r="K195" s="566" t="s">
        <v>225</v>
      </c>
      <c r="L195" s="567"/>
      <c r="M195" s="303"/>
      <c r="N195" s="377" t="s">
        <v>198</v>
      </c>
      <c r="O195" s="303"/>
      <c r="P195" s="292"/>
      <c r="Q195" s="292"/>
      <c r="R195" s="304"/>
      <c r="S195" s="378" t="s">
        <v>193</v>
      </c>
      <c r="T195" s="289"/>
      <c r="U195" s="290"/>
      <c r="V195" s="291"/>
      <c r="W195" s="292"/>
      <c r="X195" s="297"/>
      <c r="Y195" s="297"/>
      <c r="Z195" s="296"/>
      <c r="AA195" s="297"/>
      <c r="AB195" s="298"/>
      <c r="AC195" s="334" t="s">
        <v>213</v>
      </c>
      <c r="AD195" s="629" t="str">
        <f>RJ26</f>
        <v>********************************</v>
      </c>
      <c r="AE195" s="630"/>
      <c r="AF195" s="630"/>
      <c r="AG195" s="630"/>
      <c r="AH195" s="630"/>
      <c r="AI195" s="630"/>
      <c r="AJ195" s="630"/>
      <c r="AK195" s="630"/>
      <c r="AL195" s="630"/>
      <c r="AM195" s="630"/>
      <c r="AN195" s="630"/>
      <c r="AO195" s="630"/>
      <c r="AP195" s="630"/>
      <c r="AQ195" s="630"/>
      <c r="AR195" s="631"/>
      <c r="AS195" s="617"/>
      <c r="AT195" s="618"/>
      <c r="AU195" s="618"/>
      <c r="AV195" s="618"/>
      <c r="AW195" s="618"/>
      <c r="AX195" s="619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</row>
    <row r="196" spans="1:360" s="2" customFormat="1" ht="69.75" customHeight="1" thickTop="1" thickBot="1">
      <c r="A196" s="550" t="s">
        <v>291</v>
      </c>
      <c r="B196" s="552" t="s">
        <v>147</v>
      </c>
      <c r="C196" s="474"/>
      <c r="D196" s="475"/>
      <c r="E196" s="313"/>
      <c r="F196" s="338" t="s">
        <v>293</v>
      </c>
      <c r="G196" s="339" t="s">
        <v>28</v>
      </c>
      <c r="H196" s="564" t="s">
        <v>294</v>
      </c>
      <c r="I196" s="565"/>
      <c r="J196" s="481"/>
      <c r="K196" s="558" t="s">
        <v>225</v>
      </c>
      <c r="L196" s="559"/>
      <c r="M196" s="306"/>
      <c r="N196" s="381" t="s">
        <v>191</v>
      </c>
      <c r="O196" s="481"/>
      <c r="P196" s="381" t="s">
        <v>192</v>
      </c>
      <c r="Q196" s="479"/>
      <c r="R196" s="480"/>
      <c r="S196" s="299"/>
      <c r="T196" s="299"/>
      <c r="U196" s="484"/>
      <c r="V196" s="381" t="s">
        <v>131</v>
      </c>
      <c r="W196" s="485"/>
      <c r="X196" s="301"/>
      <c r="Y196" s="382" t="s">
        <v>199</v>
      </c>
      <c r="Z196" s="299" t="s">
        <v>304</v>
      </c>
      <c r="AA196" s="383"/>
      <c r="AB196" s="384"/>
      <c r="AC196" s="343" t="s">
        <v>214</v>
      </c>
      <c r="AD196" s="612" t="str">
        <f>RI98</f>
        <v>*****************</v>
      </c>
      <c r="AE196" s="607"/>
      <c r="AF196" s="607"/>
      <c r="AG196" s="607"/>
      <c r="AH196" s="607"/>
      <c r="AI196" s="607"/>
      <c r="AJ196" s="607"/>
      <c r="AK196" s="607"/>
      <c r="AL196" s="613"/>
      <c r="AM196" s="344" t="s">
        <v>211</v>
      </c>
      <c r="AN196" s="607" t="str">
        <f>RI134</f>
        <v>*******************</v>
      </c>
      <c r="AO196" s="607"/>
      <c r="AP196" s="607"/>
      <c r="AQ196" s="607"/>
      <c r="AR196" s="608"/>
      <c r="AS196" s="617"/>
      <c r="AT196" s="618"/>
      <c r="AU196" s="618"/>
      <c r="AV196" s="618"/>
      <c r="AW196" s="618"/>
      <c r="AX196" s="619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</row>
    <row r="197" spans="1:360" s="2" customFormat="1" ht="69.75" customHeight="1" thickTop="1">
      <c r="A197" s="385" t="s">
        <v>205</v>
      </c>
      <c r="B197" s="386" t="s">
        <v>209</v>
      </c>
      <c r="C197" s="387"/>
      <c r="D197" s="388"/>
      <c r="E197" s="318" t="s">
        <v>119</v>
      </c>
      <c r="F197" s="331" t="s">
        <v>156</v>
      </c>
      <c r="G197" s="572" t="s">
        <v>194</v>
      </c>
      <c r="H197" s="573"/>
      <c r="I197" s="573"/>
      <c r="J197" s="574"/>
      <c r="K197" s="583" t="s">
        <v>186</v>
      </c>
      <c r="L197" s="583"/>
      <c r="M197" s="583"/>
      <c r="N197" s="595" t="s">
        <v>195</v>
      </c>
      <c r="O197" s="595"/>
      <c r="P197" s="595"/>
      <c r="Q197" s="595" t="s">
        <v>196</v>
      </c>
      <c r="R197" s="595"/>
      <c r="S197" s="596"/>
      <c r="T197" s="592" t="s">
        <v>203</v>
      </c>
      <c r="U197" s="593"/>
      <c r="V197" s="593"/>
      <c r="W197" s="594"/>
      <c r="X197" s="589" t="s">
        <v>200</v>
      </c>
      <c r="Y197" s="590"/>
      <c r="Z197" s="590"/>
      <c r="AA197" s="590"/>
      <c r="AB197" s="591"/>
      <c r="AC197" s="603" t="str">
        <f>RO62</f>
        <v>************************************جعفری-</v>
      </c>
      <c r="AD197" s="603"/>
      <c r="AE197" s="603"/>
      <c r="AF197" s="603"/>
      <c r="AG197" s="603"/>
      <c r="AH197" s="603"/>
      <c r="AI197" s="604"/>
      <c r="AJ197" s="605"/>
      <c r="AK197" s="605"/>
      <c r="AL197" s="605"/>
      <c r="AM197" s="605"/>
      <c r="AN197" s="605"/>
      <c r="AO197" s="605"/>
      <c r="AP197" s="605"/>
      <c r="AQ197" s="605"/>
      <c r="AR197" s="606"/>
      <c r="AS197" s="617"/>
      <c r="AT197" s="618"/>
      <c r="AU197" s="618"/>
      <c r="AV197" s="618"/>
      <c r="AW197" s="618"/>
      <c r="AX197" s="619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</row>
    <row r="198" spans="1:360" s="2" customFormat="1" ht="69.75" customHeight="1" thickBot="1">
      <c r="A198" s="389" t="s">
        <v>29</v>
      </c>
      <c r="B198" s="390"/>
      <c r="C198" s="391"/>
      <c r="D198" s="392"/>
      <c r="E198" s="319" t="s">
        <v>108</v>
      </c>
      <c r="F198" s="320" t="s">
        <v>34</v>
      </c>
      <c r="G198" s="575"/>
      <c r="H198" s="576"/>
      <c r="I198" s="576"/>
      <c r="J198" s="577"/>
      <c r="K198" s="597"/>
      <c r="L198" s="597"/>
      <c r="M198" s="597"/>
      <c r="N198" s="597"/>
      <c r="O198" s="597"/>
      <c r="P198" s="597"/>
      <c r="Q198" s="597"/>
      <c r="R198" s="597"/>
      <c r="S198" s="598"/>
      <c r="T198" s="584"/>
      <c r="U198" s="585"/>
      <c r="V198" s="585"/>
      <c r="W198" s="586"/>
      <c r="X198" s="587"/>
      <c r="Y198" s="587"/>
      <c r="Z198" s="587"/>
      <c r="AA198" s="587"/>
      <c r="AB198" s="588"/>
      <c r="AC198" s="599" t="str">
        <f>RO26</f>
        <v>***********</v>
      </c>
      <c r="AD198" s="600"/>
      <c r="AE198" s="600"/>
      <c r="AF198" s="600"/>
      <c r="AG198" s="600"/>
      <c r="AH198" s="600"/>
      <c r="AI198" s="601"/>
      <c r="AJ198" s="602"/>
      <c r="AK198" s="587"/>
      <c r="AL198" s="587"/>
      <c r="AM198" s="587"/>
      <c r="AN198" s="587"/>
      <c r="AO198" s="587"/>
      <c r="AP198" s="587"/>
      <c r="AQ198" s="587"/>
      <c r="AR198" s="588"/>
      <c r="AS198" s="620"/>
      <c r="AT198" s="621"/>
      <c r="AU198" s="621"/>
      <c r="AV198" s="621"/>
      <c r="AW198" s="621"/>
      <c r="AX198" s="622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</row>
    <row r="199" spans="1:360" s="2" customFormat="1" ht="69.75" customHeight="1" thickTop="1" thickBot="1">
      <c r="A199" s="227" t="s">
        <v>298</v>
      </c>
      <c r="B199" s="251" t="s">
        <v>325</v>
      </c>
      <c r="C199" s="349" t="s">
        <v>171</v>
      </c>
      <c r="D199" s="350" t="s">
        <v>206</v>
      </c>
      <c r="E199" s="351" t="s">
        <v>208</v>
      </c>
      <c r="F199" s="352" t="s">
        <v>207</v>
      </c>
      <c r="G199" s="353"/>
      <c r="H199" s="191">
        <v>1</v>
      </c>
      <c r="I199" s="192">
        <v>2</v>
      </c>
      <c r="J199" s="193">
        <v>3</v>
      </c>
      <c r="K199" s="193">
        <v>4</v>
      </c>
      <c r="L199" s="405">
        <v>5</v>
      </c>
      <c r="M199" s="405">
        <v>6</v>
      </c>
      <c r="N199" s="244" t="s">
        <v>302</v>
      </c>
      <c r="O199" s="245" t="s">
        <v>302</v>
      </c>
      <c r="P199" s="193" t="s">
        <v>302</v>
      </c>
      <c r="Q199" s="581" t="s">
        <v>302</v>
      </c>
      <c r="R199" s="582"/>
      <c r="S199" s="246" t="s">
        <v>109</v>
      </c>
      <c r="T199" s="354"/>
      <c r="U199" s="354"/>
      <c r="V199" s="354"/>
      <c r="W199" s="354"/>
      <c r="X199" s="246" t="s">
        <v>110</v>
      </c>
      <c r="Y199" s="354"/>
      <c r="Z199" s="354"/>
      <c r="AA199" s="354"/>
      <c r="AB199" s="354"/>
      <c r="AC199" s="247" t="s">
        <v>134</v>
      </c>
      <c r="AD199" s="248"/>
      <c r="AE199" s="248"/>
      <c r="AF199" s="248"/>
      <c r="AG199" s="249" t="s">
        <v>31</v>
      </c>
      <c r="AH199" s="248"/>
      <c r="AI199" s="248"/>
      <c r="AJ199" s="248"/>
      <c r="AK199" s="247" t="s">
        <v>111</v>
      </c>
      <c r="AL199" s="248"/>
      <c r="AM199" s="248"/>
      <c r="AN199" s="248"/>
      <c r="AO199" s="249" t="s">
        <v>112</v>
      </c>
      <c r="AP199" s="248"/>
      <c r="AQ199" s="248"/>
      <c r="AR199" s="248"/>
      <c r="AS199" s="247" t="s">
        <v>197</v>
      </c>
      <c r="AT199" s="248"/>
      <c r="AU199" s="248"/>
      <c r="AV199" s="250" t="s">
        <v>113</v>
      </c>
      <c r="AW199" s="189"/>
      <c r="AX199" s="194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</row>
    <row r="200" spans="1:360" s="2" customFormat="1" ht="69.75" customHeight="1" thickTop="1" thickBot="1">
      <c r="A200" s="355" t="s">
        <v>289</v>
      </c>
      <c r="B200" s="252" t="s">
        <v>148</v>
      </c>
      <c r="C200" s="315"/>
      <c r="D200" s="314"/>
      <c r="E200" s="308"/>
      <c r="F200" s="321" t="s">
        <v>103</v>
      </c>
      <c r="G200" s="322" t="s">
        <v>27</v>
      </c>
      <c r="H200" s="560" t="s">
        <v>292</v>
      </c>
      <c r="I200" s="561"/>
      <c r="J200" s="279"/>
      <c r="K200" s="568" t="s">
        <v>296</v>
      </c>
      <c r="L200" s="569"/>
      <c r="M200" s="254"/>
      <c r="N200" s="356" t="s">
        <v>201</v>
      </c>
      <c r="O200" s="255"/>
      <c r="P200" s="253"/>
      <c r="Q200" s="256"/>
      <c r="R200" s="257"/>
      <c r="S200" s="357" t="s">
        <v>193</v>
      </c>
      <c r="T200" s="258"/>
      <c r="U200" s="259"/>
      <c r="V200" s="260"/>
      <c r="W200" s="253"/>
      <c r="X200" s="261"/>
      <c r="Y200" s="261"/>
      <c r="Z200" s="261"/>
      <c r="AA200" s="262"/>
      <c r="AB200" s="263"/>
      <c r="AC200" s="332" t="s">
        <v>212</v>
      </c>
      <c r="AD200" s="578" t="str">
        <f>RG63</f>
        <v>********خوشروزاده- *******حبیبی - *************کاظمی-*********منفرد-****************</v>
      </c>
      <c r="AE200" s="579"/>
      <c r="AF200" s="579"/>
      <c r="AG200" s="579"/>
      <c r="AH200" s="579"/>
      <c r="AI200" s="579"/>
      <c r="AJ200" s="579"/>
      <c r="AK200" s="579"/>
      <c r="AL200" s="579"/>
      <c r="AM200" s="579"/>
      <c r="AN200" s="579"/>
      <c r="AO200" s="579"/>
      <c r="AP200" s="579"/>
      <c r="AQ200" s="579"/>
      <c r="AR200" s="580"/>
      <c r="AS200" s="609" t="s">
        <v>215</v>
      </c>
      <c r="AT200" s="610"/>
      <c r="AU200" s="610"/>
      <c r="AV200" s="610"/>
      <c r="AW200" s="610"/>
      <c r="AX200" s="61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</row>
    <row r="201" spans="1:360" s="2" customFormat="1" ht="69.75" customHeight="1" thickTop="1" thickBot="1">
      <c r="A201" s="358" t="s">
        <v>290</v>
      </c>
      <c r="B201" s="359" t="s">
        <v>305</v>
      </c>
      <c r="C201" s="360"/>
      <c r="D201" s="361"/>
      <c r="E201" s="309"/>
      <c r="F201" s="323" t="s">
        <v>106</v>
      </c>
      <c r="G201" s="324" t="s">
        <v>27</v>
      </c>
      <c r="H201" s="560" t="s">
        <v>202</v>
      </c>
      <c r="I201" s="561"/>
      <c r="J201" s="279"/>
      <c r="K201" s="568" t="s">
        <v>225</v>
      </c>
      <c r="L201" s="569"/>
      <c r="M201" s="275"/>
      <c r="N201" s="362" t="s">
        <v>198</v>
      </c>
      <c r="O201" s="275"/>
      <c r="P201" s="271"/>
      <c r="Q201" s="271"/>
      <c r="R201" s="276"/>
      <c r="S201" s="363" t="s">
        <v>193</v>
      </c>
      <c r="T201" s="268"/>
      <c r="U201" s="269"/>
      <c r="V201" s="270"/>
      <c r="W201" s="271"/>
      <c r="X201" s="265"/>
      <c r="Y201" s="424"/>
      <c r="Z201" s="264"/>
      <c r="AA201" s="265"/>
      <c r="AB201" s="266"/>
      <c r="AC201" s="333" t="s">
        <v>213</v>
      </c>
      <c r="AD201" s="635" t="str">
        <f>RG27</f>
        <v>********************************</v>
      </c>
      <c r="AE201" s="636"/>
      <c r="AF201" s="636"/>
      <c r="AG201" s="636"/>
      <c r="AH201" s="636"/>
      <c r="AI201" s="636"/>
      <c r="AJ201" s="636"/>
      <c r="AK201" s="636"/>
      <c r="AL201" s="636"/>
      <c r="AM201" s="636"/>
      <c r="AN201" s="636"/>
      <c r="AO201" s="636"/>
      <c r="AP201" s="636"/>
      <c r="AQ201" s="636"/>
      <c r="AR201" s="637"/>
      <c r="AS201" s="614" t="s">
        <v>222</v>
      </c>
      <c r="AT201" s="615"/>
      <c r="AU201" s="615"/>
      <c r="AV201" s="615"/>
      <c r="AW201" s="615"/>
      <c r="AX201" s="616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</row>
    <row r="202" spans="1:360" s="2" customFormat="1" ht="69.75" customHeight="1" thickTop="1" thickBot="1">
      <c r="A202" s="549" t="s">
        <v>291</v>
      </c>
      <c r="B202" s="551" t="s">
        <v>148</v>
      </c>
      <c r="C202" s="472"/>
      <c r="D202" s="473"/>
      <c r="E202" s="310"/>
      <c r="F202" s="325" t="s">
        <v>293</v>
      </c>
      <c r="G202" s="326" t="s">
        <v>27</v>
      </c>
      <c r="H202" s="568" t="s">
        <v>294</v>
      </c>
      <c r="I202" s="569"/>
      <c r="J202" s="496"/>
      <c r="K202" s="570" t="s">
        <v>225</v>
      </c>
      <c r="L202" s="571"/>
      <c r="M202" s="278"/>
      <c r="N202" s="366" t="s">
        <v>191</v>
      </c>
      <c r="O202" s="476"/>
      <c r="P202" s="366" t="s">
        <v>192</v>
      </c>
      <c r="Q202" s="477"/>
      <c r="R202" s="478"/>
      <c r="S202" s="267"/>
      <c r="T202" s="267"/>
      <c r="U202" s="483"/>
      <c r="V202" s="366" t="s">
        <v>131</v>
      </c>
      <c r="W202" s="482"/>
      <c r="X202" s="273"/>
      <c r="Y202" s="367" t="s">
        <v>199</v>
      </c>
      <c r="Z202" s="267" t="s">
        <v>184</v>
      </c>
      <c r="AA202" s="368"/>
      <c r="AB202" s="369"/>
      <c r="AC202" s="345" t="s">
        <v>214</v>
      </c>
      <c r="AD202" s="626" t="str">
        <f>RG99</f>
        <v>*****************</v>
      </c>
      <c r="AE202" s="626"/>
      <c r="AF202" s="626"/>
      <c r="AG202" s="626"/>
      <c r="AH202" s="626"/>
      <c r="AI202" s="626"/>
      <c r="AJ202" s="626"/>
      <c r="AK202" s="626"/>
      <c r="AL202" s="627"/>
      <c r="AM202" s="346" t="s">
        <v>211</v>
      </c>
      <c r="AN202" s="626" t="str">
        <f>RG135</f>
        <v>*******************</v>
      </c>
      <c r="AO202" s="626"/>
      <c r="AP202" s="626"/>
      <c r="AQ202" s="626"/>
      <c r="AR202" s="628"/>
      <c r="AS202" s="617"/>
      <c r="AT202" s="618"/>
      <c r="AU202" s="618"/>
      <c r="AV202" s="618"/>
      <c r="AW202" s="618"/>
      <c r="AX202" s="619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</row>
    <row r="203" spans="1:360" s="2" customFormat="1" ht="69.75" customHeight="1" thickTop="1" thickBot="1">
      <c r="A203" s="370" t="s">
        <v>289</v>
      </c>
      <c r="B203" s="280" t="s">
        <v>231</v>
      </c>
      <c r="C203" s="316"/>
      <c r="D203" s="317"/>
      <c r="E203" s="311"/>
      <c r="F203" s="327" t="s">
        <v>103</v>
      </c>
      <c r="G203" s="328" t="s">
        <v>28</v>
      </c>
      <c r="H203" s="562" t="s">
        <v>292</v>
      </c>
      <c r="I203" s="563"/>
      <c r="J203" s="307"/>
      <c r="K203" s="566" t="s">
        <v>296</v>
      </c>
      <c r="L203" s="567"/>
      <c r="M203" s="282"/>
      <c r="N203" s="371" t="s">
        <v>201</v>
      </c>
      <c r="O203" s="283"/>
      <c r="P203" s="281"/>
      <c r="Q203" s="284"/>
      <c r="R203" s="285"/>
      <c r="S203" s="372" t="s">
        <v>193</v>
      </c>
      <c r="T203" s="286"/>
      <c r="U203" s="287"/>
      <c r="V203" s="288"/>
      <c r="W203" s="281"/>
      <c r="X203" s="281"/>
      <c r="Y203" s="281"/>
      <c r="Z203" s="281"/>
      <c r="AA203" s="294"/>
      <c r="AB203" s="295"/>
      <c r="AC203" s="347" t="s">
        <v>212</v>
      </c>
      <c r="AD203" s="632" t="str">
        <f>RJ63</f>
        <v>*********************************************************</v>
      </c>
      <c r="AE203" s="633"/>
      <c r="AF203" s="633"/>
      <c r="AG203" s="633"/>
      <c r="AH203" s="633"/>
      <c r="AI203" s="633"/>
      <c r="AJ203" s="633"/>
      <c r="AK203" s="633"/>
      <c r="AL203" s="633"/>
      <c r="AM203" s="633"/>
      <c r="AN203" s="633"/>
      <c r="AO203" s="633"/>
      <c r="AP203" s="633"/>
      <c r="AQ203" s="633"/>
      <c r="AR203" s="634"/>
      <c r="AS203" s="617"/>
      <c r="AT203" s="618"/>
      <c r="AU203" s="618"/>
      <c r="AV203" s="618"/>
      <c r="AW203" s="618"/>
      <c r="AX203" s="619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</row>
    <row r="204" spans="1:360" s="2" customFormat="1" ht="69.75" customHeight="1" thickTop="1" thickBot="1">
      <c r="A204" s="373" t="s">
        <v>290</v>
      </c>
      <c r="B204" s="374" t="s">
        <v>305</v>
      </c>
      <c r="C204" s="375"/>
      <c r="D204" s="376"/>
      <c r="E204" s="312"/>
      <c r="F204" s="329" t="s">
        <v>106</v>
      </c>
      <c r="G204" s="330" t="s">
        <v>28</v>
      </c>
      <c r="H204" s="562" t="s">
        <v>202</v>
      </c>
      <c r="I204" s="563"/>
      <c r="J204" s="307"/>
      <c r="K204" s="566" t="s">
        <v>225</v>
      </c>
      <c r="L204" s="567"/>
      <c r="M204" s="303"/>
      <c r="N204" s="377" t="s">
        <v>198</v>
      </c>
      <c r="O204" s="303"/>
      <c r="P204" s="292"/>
      <c r="Q204" s="292"/>
      <c r="R204" s="304"/>
      <c r="S204" s="378" t="s">
        <v>193</v>
      </c>
      <c r="T204" s="289"/>
      <c r="U204" s="290"/>
      <c r="V204" s="291"/>
      <c r="W204" s="292"/>
      <c r="X204" s="297"/>
      <c r="Y204" s="297"/>
      <c r="Z204" s="296"/>
      <c r="AA204" s="297"/>
      <c r="AB204" s="298"/>
      <c r="AC204" s="334" t="s">
        <v>213</v>
      </c>
      <c r="AD204" s="629" t="str">
        <f>RJ27</f>
        <v>********************************</v>
      </c>
      <c r="AE204" s="630"/>
      <c r="AF204" s="630"/>
      <c r="AG204" s="630"/>
      <c r="AH204" s="630"/>
      <c r="AI204" s="630"/>
      <c r="AJ204" s="630"/>
      <c r="AK204" s="630"/>
      <c r="AL204" s="630"/>
      <c r="AM204" s="630"/>
      <c r="AN204" s="630"/>
      <c r="AO204" s="630"/>
      <c r="AP204" s="630"/>
      <c r="AQ204" s="630"/>
      <c r="AR204" s="631"/>
      <c r="AS204" s="617"/>
      <c r="AT204" s="618"/>
      <c r="AU204" s="618"/>
      <c r="AV204" s="618"/>
      <c r="AW204" s="618"/>
      <c r="AX204" s="619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</row>
    <row r="205" spans="1:360" s="2" customFormat="1" ht="69.75" customHeight="1" thickTop="1" thickBot="1">
      <c r="A205" s="550" t="s">
        <v>291</v>
      </c>
      <c r="B205" s="552" t="s">
        <v>231</v>
      </c>
      <c r="C205" s="474"/>
      <c r="D205" s="475"/>
      <c r="E205" s="313"/>
      <c r="F205" s="338" t="s">
        <v>293</v>
      </c>
      <c r="G205" s="339" t="s">
        <v>28</v>
      </c>
      <c r="H205" s="564" t="s">
        <v>294</v>
      </c>
      <c r="I205" s="565"/>
      <c r="J205" s="481"/>
      <c r="K205" s="558" t="s">
        <v>225</v>
      </c>
      <c r="L205" s="559"/>
      <c r="M205" s="306"/>
      <c r="N205" s="381" t="s">
        <v>191</v>
      </c>
      <c r="O205" s="306"/>
      <c r="P205" s="381" t="s">
        <v>192</v>
      </c>
      <c r="Q205" s="479"/>
      <c r="R205" s="480"/>
      <c r="S205" s="299"/>
      <c r="T205" s="299"/>
      <c r="U205" s="484"/>
      <c r="V205" s="381" t="s">
        <v>131</v>
      </c>
      <c r="W205" s="300"/>
      <c r="X205" s="301"/>
      <c r="Y205" s="382" t="s">
        <v>199</v>
      </c>
      <c r="Z205" s="299" t="s">
        <v>184</v>
      </c>
      <c r="AA205" s="383"/>
      <c r="AB205" s="384"/>
      <c r="AC205" s="343" t="s">
        <v>214</v>
      </c>
      <c r="AD205" s="612" t="str">
        <f>RI99</f>
        <v>*****************</v>
      </c>
      <c r="AE205" s="607"/>
      <c r="AF205" s="607"/>
      <c r="AG205" s="607"/>
      <c r="AH205" s="607"/>
      <c r="AI205" s="607"/>
      <c r="AJ205" s="607"/>
      <c r="AK205" s="607"/>
      <c r="AL205" s="613"/>
      <c r="AM205" s="344" t="s">
        <v>211</v>
      </c>
      <c r="AN205" s="607" t="str">
        <f>RI135</f>
        <v>*******************</v>
      </c>
      <c r="AO205" s="607"/>
      <c r="AP205" s="607"/>
      <c r="AQ205" s="607"/>
      <c r="AR205" s="608"/>
      <c r="AS205" s="617"/>
      <c r="AT205" s="618"/>
      <c r="AU205" s="618"/>
      <c r="AV205" s="618"/>
      <c r="AW205" s="618"/>
      <c r="AX205" s="619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</row>
    <row r="206" spans="1:360" s="2" customFormat="1" ht="69.75" customHeight="1" thickTop="1">
      <c r="A206" s="385" t="s">
        <v>205</v>
      </c>
      <c r="B206" s="386" t="s">
        <v>130</v>
      </c>
      <c r="C206" s="387"/>
      <c r="D206" s="388"/>
      <c r="E206" s="318" t="s">
        <v>119</v>
      </c>
      <c r="F206" s="331" t="s">
        <v>156</v>
      </c>
      <c r="G206" s="572" t="s">
        <v>194</v>
      </c>
      <c r="H206" s="573"/>
      <c r="I206" s="573"/>
      <c r="J206" s="574"/>
      <c r="K206" s="583" t="s">
        <v>186</v>
      </c>
      <c r="L206" s="583"/>
      <c r="M206" s="583"/>
      <c r="N206" s="595" t="s">
        <v>195</v>
      </c>
      <c r="O206" s="595"/>
      <c r="P206" s="595"/>
      <c r="Q206" s="595" t="s">
        <v>196</v>
      </c>
      <c r="R206" s="595"/>
      <c r="S206" s="596"/>
      <c r="T206" s="592" t="s">
        <v>203</v>
      </c>
      <c r="U206" s="593"/>
      <c r="V206" s="593"/>
      <c r="W206" s="594"/>
      <c r="X206" s="589" t="s">
        <v>200</v>
      </c>
      <c r="Y206" s="590"/>
      <c r="Z206" s="590"/>
      <c r="AA206" s="590"/>
      <c r="AB206" s="591"/>
      <c r="AC206" s="603" t="str">
        <f>RO63</f>
        <v>**********************************نجفی-**</v>
      </c>
      <c r="AD206" s="603"/>
      <c r="AE206" s="603"/>
      <c r="AF206" s="603"/>
      <c r="AG206" s="603"/>
      <c r="AH206" s="603"/>
      <c r="AI206" s="604"/>
      <c r="AJ206" s="605"/>
      <c r="AK206" s="605"/>
      <c r="AL206" s="605"/>
      <c r="AM206" s="605"/>
      <c r="AN206" s="605"/>
      <c r="AO206" s="605"/>
      <c r="AP206" s="605"/>
      <c r="AQ206" s="605"/>
      <c r="AR206" s="606"/>
      <c r="AS206" s="617"/>
      <c r="AT206" s="618"/>
      <c r="AU206" s="618"/>
      <c r="AV206" s="618"/>
      <c r="AW206" s="618"/>
      <c r="AX206" s="619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</row>
    <row r="207" spans="1:360" s="2" customFormat="1" ht="69.75" customHeight="1" thickBot="1">
      <c r="A207" s="389" t="s">
        <v>29</v>
      </c>
      <c r="B207" s="390"/>
      <c r="C207" s="391"/>
      <c r="D207" s="392"/>
      <c r="E207" s="319" t="s">
        <v>108</v>
      </c>
      <c r="F207" s="320" t="s">
        <v>34</v>
      </c>
      <c r="G207" s="575"/>
      <c r="H207" s="576"/>
      <c r="I207" s="576"/>
      <c r="J207" s="577"/>
      <c r="K207" s="597"/>
      <c r="L207" s="597"/>
      <c r="M207" s="597"/>
      <c r="N207" s="597"/>
      <c r="O207" s="597"/>
      <c r="P207" s="597"/>
      <c r="Q207" s="597"/>
      <c r="R207" s="597"/>
      <c r="S207" s="598"/>
      <c r="T207" s="584"/>
      <c r="U207" s="585"/>
      <c r="V207" s="585"/>
      <c r="W207" s="586"/>
      <c r="X207" s="587"/>
      <c r="Y207" s="587"/>
      <c r="Z207" s="587"/>
      <c r="AA207" s="587"/>
      <c r="AB207" s="588"/>
      <c r="AC207" s="599" t="str">
        <f>RO27</f>
        <v>***********</v>
      </c>
      <c r="AD207" s="600"/>
      <c r="AE207" s="600"/>
      <c r="AF207" s="600"/>
      <c r="AG207" s="600"/>
      <c r="AH207" s="600"/>
      <c r="AI207" s="601"/>
      <c r="AJ207" s="602"/>
      <c r="AK207" s="587"/>
      <c r="AL207" s="587"/>
      <c r="AM207" s="587"/>
      <c r="AN207" s="587"/>
      <c r="AO207" s="587"/>
      <c r="AP207" s="587"/>
      <c r="AQ207" s="587"/>
      <c r="AR207" s="588"/>
      <c r="AS207" s="620"/>
      <c r="AT207" s="621"/>
      <c r="AU207" s="621"/>
      <c r="AV207" s="621"/>
      <c r="AW207" s="621"/>
      <c r="AX207" s="622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</row>
    <row r="208" spans="1:360" s="2" customFormat="1" ht="69.75" customHeight="1" thickTop="1" thickBot="1">
      <c r="A208" s="227" t="s">
        <v>42</v>
      </c>
      <c r="B208" s="251" t="s">
        <v>300</v>
      </c>
      <c r="C208" s="349" t="s">
        <v>171</v>
      </c>
      <c r="D208" s="350" t="s">
        <v>206</v>
      </c>
      <c r="E208" s="351" t="s">
        <v>208</v>
      </c>
      <c r="F208" s="352" t="s">
        <v>207</v>
      </c>
      <c r="G208" s="353"/>
      <c r="H208" s="191">
        <v>1</v>
      </c>
      <c r="I208" s="192">
        <v>2</v>
      </c>
      <c r="J208" s="193">
        <v>3</v>
      </c>
      <c r="K208" s="193">
        <v>4</v>
      </c>
      <c r="L208" s="405">
        <v>5</v>
      </c>
      <c r="M208" s="405">
        <v>6</v>
      </c>
      <c r="N208" s="244" t="s">
        <v>302</v>
      </c>
      <c r="O208" s="245" t="s">
        <v>302</v>
      </c>
      <c r="P208" s="193" t="s">
        <v>302</v>
      </c>
      <c r="Q208" s="581" t="s">
        <v>302</v>
      </c>
      <c r="R208" s="582"/>
      <c r="S208" s="246" t="s">
        <v>109</v>
      </c>
      <c r="T208" s="354"/>
      <c r="U208" s="354"/>
      <c r="V208" s="354"/>
      <c r="W208" s="354"/>
      <c r="X208" s="246" t="s">
        <v>110</v>
      </c>
      <c r="Y208" s="354"/>
      <c r="Z208" s="354"/>
      <c r="AA208" s="354"/>
      <c r="AB208" s="354"/>
      <c r="AC208" s="247" t="s">
        <v>134</v>
      </c>
      <c r="AD208" s="248"/>
      <c r="AE208" s="248"/>
      <c r="AF208" s="248"/>
      <c r="AG208" s="249" t="s">
        <v>31</v>
      </c>
      <c r="AH208" s="248"/>
      <c r="AI208" s="248"/>
      <c r="AJ208" s="248"/>
      <c r="AK208" s="247" t="s">
        <v>111</v>
      </c>
      <c r="AL208" s="248"/>
      <c r="AM208" s="248"/>
      <c r="AN208" s="248"/>
      <c r="AO208" s="249" t="s">
        <v>112</v>
      </c>
      <c r="AP208" s="248"/>
      <c r="AQ208" s="248"/>
      <c r="AR208" s="248"/>
      <c r="AS208" s="247" t="s">
        <v>197</v>
      </c>
      <c r="AT208" s="248"/>
      <c r="AU208" s="248"/>
      <c r="AV208" s="250" t="s">
        <v>113</v>
      </c>
      <c r="AW208" s="189"/>
      <c r="AX208" s="194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</row>
    <row r="209" spans="1:360" s="2" customFormat="1" ht="69.75" customHeight="1" thickTop="1" thickBot="1">
      <c r="A209" s="355" t="s">
        <v>289</v>
      </c>
      <c r="B209" s="252" t="s">
        <v>148</v>
      </c>
      <c r="C209" s="315"/>
      <c r="D209" s="314"/>
      <c r="E209" s="308"/>
      <c r="F209" s="321" t="s">
        <v>103</v>
      </c>
      <c r="G209" s="322" t="s">
        <v>27</v>
      </c>
      <c r="H209" s="560" t="s">
        <v>292</v>
      </c>
      <c r="I209" s="561"/>
      <c r="J209" s="279"/>
      <c r="K209" s="568" t="s">
        <v>296</v>
      </c>
      <c r="L209" s="569"/>
      <c r="M209" s="254"/>
      <c r="N209" s="356" t="s">
        <v>201</v>
      </c>
      <c r="O209" s="255"/>
      <c r="P209" s="253"/>
      <c r="Q209" s="256"/>
      <c r="R209" s="257"/>
      <c r="S209" s="357" t="s">
        <v>193</v>
      </c>
      <c r="T209" s="258"/>
      <c r="U209" s="259"/>
      <c r="V209" s="260"/>
      <c r="W209" s="253"/>
      <c r="X209" s="262"/>
      <c r="Y209" s="423"/>
      <c r="Z209" s="261"/>
      <c r="AA209" s="262"/>
      <c r="AB209" s="263"/>
      <c r="AC209" s="332" t="s">
        <v>212</v>
      </c>
      <c r="AD209" s="578" t="str">
        <f>RG64</f>
        <v>*حا ج محمدی- ******خوشروزاده- *****گذشتی- ***خورسند - ***********کاظمی-**************************</v>
      </c>
      <c r="AE209" s="579"/>
      <c r="AF209" s="579"/>
      <c r="AG209" s="579"/>
      <c r="AH209" s="579"/>
      <c r="AI209" s="579"/>
      <c r="AJ209" s="579"/>
      <c r="AK209" s="579"/>
      <c r="AL209" s="579"/>
      <c r="AM209" s="579"/>
      <c r="AN209" s="579"/>
      <c r="AO209" s="579"/>
      <c r="AP209" s="579"/>
      <c r="AQ209" s="579"/>
      <c r="AR209" s="580"/>
      <c r="AS209" s="609" t="s">
        <v>215</v>
      </c>
      <c r="AT209" s="610"/>
      <c r="AU209" s="610"/>
      <c r="AV209" s="610"/>
      <c r="AW209" s="610"/>
      <c r="AX209" s="61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</row>
    <row r="210" spans="1:360" s="2" customFormat="1" ht="69.75" customHeight="1" thickTop="1" thickBot="1">
      <c r="A210" s="358" t="s">
        <v>290</v>
      </c>
      <c r="B210" s="359" t="s">
        <v>307</v>
      </c>
      <c r="C210" s="360"/>
      <c r="D210" s="361"/>
      <c r="E210" s="309"/>
      <c r="F210" s="323" t="s">
        <v>106</v>
      </c>
      <c r="G210" s="324" t="s">
        <v>27</v>
      </c>
      <c r="H210" s="560" t="s">
        <v>202</v>
      </c>
      <c r="I210" s="561"/>
      <c r="J210" s="279"/>
      <c r="K210" s="568" t="s">
        <v>225</v>
      </c>
      <c r="L210" s="569"/>
      <c r="M210" s="275"/>
      <c r="N210" s="362" t="s">
        <v>198</v>
      </c>
      <c r="O210" s="275"/>
      <c r="P210" s="271"/>
      <c r="Q210" s="271"/>
      <c r="R210" s="276"/>
      <c r="S210" s="363" t="s">
        <v>193</v>
      </c>
      <c r="T210" s="268"/>
      <c r="U210" s="269"/>
      <c r="V210" s="270"/>
      <c r="W210" s="271"/>
      <c r="X210" s="265"/>
      <c r="Y210" s="424"/>
      <c r="Z210" s="264"/>
      <c r="AA210" s="265"/>
      <c r="AB210" s="266"/>
      <c r="AC210" s="333" t="s">
        <v>213</v>
      </c>
      <c r="AD210" s="635" t="str">
        <f>RG28</f>
        <v>******************داداشي-*************</v>
      </c>
      <c r="AE210" s="636"/>
      <c r="AF210" s="636"/>
      <c r="AG210" s="636"/>
      <c r="AH210" s="636"/>
      <c r="AI210" s="636"/>
      <c r="AJ210" s="636"/>
      <c r="AK210" s="636"/>
      <c r="AL210" s="636"/>
      <c r="AM210" s="636"/>
      <c r="AN210" s="636"/>
      <c r="AO210" s="636"/>
      <c r="AP210" s="636"/>
      <c r="AQ210" s="636"/>
      <c r="AR210" s="637"/>
      <c r="AS210" s="614" t="s">
        <v>222</v>
      </c>
      <c r="AT210" s="615"/>
      <c r="AU210" s="615"/>
      <c r="AV210" s="615"/>
      <c r="AW210" s="615"/>
      <c r="AX210" s="616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</row>
    <row r="211" spans="1:360" s="2" customFormat="1" ht="69.75" customHeight="1" thickTop="1" thickBot="1">
      <c r="A211" s="549" t="s">
        <v>291</v>
      </c>
      <c r="B211" s="551" t="s">
        <v>148</v>
      </c>
      <c r="C211" s="472"/>
      <c r="D211" s="473"/>
      <c r="E211" s="310"/>
      <c r="F211" s="325" t="s">
        <v>293</v>
      </c>
      <c r="G211" s="326" t="s">
        <v>27</v>
      </c>
      <c r="H211" s="568" t="s">
        <v>294</v>
      </c>
      <c r="I211" s="569"/>
      <c r="J211" s="496"/>
      <c r="K211" s="570" t="s">
        <v>225</v>
      </c>
      <c r="L211" s="571"/>
      <c r="M211" s="278"/>
      <c r="N211" s="366" t="s">
        <v>191</v>
      </c>
      <c r="O211" s="476"/>
      <c r="P211" s="366" t="s">
        <v>192</v>
      </c>
      <c r="Q211" s="477"/>
      <c r="R211" s="478"/>
      <c r="S211" s="267"/>
      <c r="T211" s="267"/>
      <c r="U211" s="483"/>
      <c r="V211" s="366" t="s">
        <v>131</v>
      </c>
      <c r="W211" s="272"/>
      <c r="X211" s="499"/>
      <c r="Y211" s="367" t="s">
        <v>199</v>
      </c>
      <c r="Z211" s="267" t="s">
        <v>304</v>
      </c>
      <c r="AA211" s="368"/>
      <c r="AB211" s="369"/>
      <c r="AC211" s="345" t="s">
        <v>214</v>
      </c>
      <c r="AD211" s="626" t="str">
        <f>RG100</f>
        <v>*******خ جعفري - *********</v>
      </c>
      <c r="AE211" s="626"/>
      <c r="AF211" s="626"/>
      <c r="AG211" s="626"/>
      <c r="AH211" s="626"/>
      <c r="AI211" s="626"/>
      <c r="AJ211" s="626"/>
      <c r="AK211" s="626"/>
      <c r="AL211" s="627"/>
      <c r="AM211" s="346" t="s">
        <v>211</v>
      </c>
      <c r="AN211" s="626" t="str">
        <f>RG136</f>
        <v>*******************</v>
      </c>
      <c r="AO211" s="626"/>
      <c r="AP211" s="626"/>
      <c r="AQ211" s="626"/>
      <c r="AR211" s="628"/>
      <c r="AS211" s="617"/>
      <c r="AT211" s="618"/>
      <c r="AU211" s="618"/>
      <c r="AV211" s="618"/>
      <c r="AW211" s="618"/>
      <c r="AX211" s="619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</row>
    <row r="212" spans="1:360" s="2" customFormat="1" ht="69.75" customHeight="1" thickTop="1" thickBot="1">
      <c r="A212" s="370" t="s">
        <v>289</v>
      </c>
      <c r="B212" s="280" t="s">
        <v>147</v>
      </c>
      <c r="C212" s="316"/>
      <c r="D212" s="317"/>
      <c r="E212" s="311"/>
      <c r="F212" s="327" t="s">
        <v>103</v>
      </c>
      <c r="G212" s="328" t="s">
        <v>28</v>
      </c>
      <c r="H212" s="562" t="s">
        <v>292</v>
      </c>
      <c r="I212" s="563"/>
      <c r="J212" s="307"/>
      <c r="K212" s="566" t="s">
        <v>296</v>
      </c>
      <c r="L212" s="567"/>
      <c r="M212" s="282"/>
      <c r="N212" s="371" t="s">
        <v>201</v>
      </c>
      <c r="O212" s="283" t="s">
        <v>141</v>
      </c>
      <c r="P212" s="281"/>
      <c r="Q212" s="284"/>
      <c r="R212" s="285"/>
      <c r="S212" s="372" t="s">
        <v>193</v>
      </c>
      <c r="T212" s="286"/>
      <c r="U212" s="287"/>
      <c r="V212" s="288"/>
      <c r="W212" s="281"/>
      <c r="X212" s="281"/>
      <c r="Y212" s="281"/>
      <c r="Z212" s="281"/>
      <c r="AA212" s="294"/>
      <c r="AB212" s="295"/>
      <c r="AC212" s="347" t="s">
        <v>212</v>
      </c>
      <c r="AD212" s="632" t="str">
        <f>RJ64</f>
        <v>***********************************************محبوبی-****حیدری-****</v>
      </c>
      <c r="AE212" s="633"/>
      <c r="AF212" s="633"/>
      <c r="AG212" s="633"/>
      <c r="AH212" s="633"/>
      <c r="AI212" s="633"/>
      <c r="AJ212" s="633"/>
      <c r="AK212" s="633"/>
      <c r="AL212" s="633"/>
      <c r="AM212" s="633"/>
      <c r="AN212" s="633"/>
      <c r="AO212" s="633"/>
      <c r="AP212" s="633"/>
      <c r="AQ212" s="633"/>
      <c r="AR212" s="634"/>
      <c r="AS212" s="617"/>
      <c r="AT212" s="618"/>
      <c r="AU212" s="618"/>
      <c r="AV212" s="618"/>
      <c r="AW212" s="618"/>
      <c r="AX212" s="619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</row>
    <row r="213" spans="1:360" s="2" customFormat="1" ht="69.75" customHeight="1" thickTop="1" thickBot="1">
      <c r="A213" s="373" t="s">
        <v>290</v>
      </c>
      <c r="B213" s="374" t="s">
        <v>307</v>
      </c>
      <c r="C213" s="375"/>
      <c r="D213" s="376"/>
      <c r="E213" s="312"/>
      <c r="F213" s="329" t="s">
        <v>106</v>
      </c>
      <c r="G213" s="330" t="s">
        <v>28</v>
      </c>
      <c r="H213" s="562" t="s">
        <v>202</v>
      </c>
      <c r="I213" s="563"/>
      <c r="J213" s="307"/>
      <c r="K213" s="566" t="s">
        <v>225</v>
      </c>
      <c r="L213" s="567"/>
      <c r="M213" s="303"/>
      <c r="N213" s="377" t="s">
        <v>198</v>
      </c>
      <c r="O213" s="303"/>
      <c r="P213" s="292"/>
      <c r="Q213" s="292"/>
      <c r="R213" s="304"/>
      <c r="S213" s="378" t="s">
        <v>193</v>
      </c>
      <c r="T213" s="289"/>
      <c r="U213" s="290"/>
      <c r="V213" s="291"/>
      <c r="W213" s="292"/>
      <c r="X213" s="297"/>
      <c r="Y213" s="297"/>
      <c r="Z213" s="296"/>
      <c r="AA213" s="297"/>
      <c r="AB213" s="298"/>
      <c r="AC213" s="334" t="s">
        <v>213</v>
      </c>
      <c r="AD213" s="629" t="str">
        <f>RJ28</f>
        <v>********************************</v>
      </c>
      <c r="AE213" s="630"/>
      <c r="AF213" s="630"/>
      <c r="AG213" s="630"/>
      <c r="AH213" s="630"/>
      <c r="AI213" s="630"/>
      <c r="AJ213" s="630"/>
      <c r="AK213" s="630"/>
      <c r="AL213" s="630"/>
      <c r="AM213" s="630"/>
      <c r="AN213" s="630"/>
      <c r="AO213" s="630"/>
      <c r="AP213" s="630"/>
      <c r="AQ213" s="630"/>
      <c r="AR213" s="631"/>
      <c r="AS213" s="617"/>
      <c r="AT213" s="618"/>
      <c r="AU213" s="618"/>
      <c r="AV213" s="618"/>
      <c r="AW213" s="618"/>
      <c r="AX213" s="619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</row>
    <row r="214" spans="1:360" s="2" customFormat="1" ht="69.75" customHeight="1" thickTop="1" thickBot="1">
      <c r="A214" s="550" t="s">
        <v>291</v>
      </c>
      <c r="B214" s="552" t="s">
        <v>147</v>
      </c>
      <c r="C214" s="474"/>
      <c r="D214" s="475"/>
      <c r="E214" s="313"/>
      <c r="F214" s="338" t="s">
        <v>293</v>
      </c>
      <c r="G214" s="339" t="s">
        <v>28</v>
      </c>
      <c r="H214" s="564" t="s">
        <v>294</v>
      </c>
      <c r="I214" s="565"/>
      <c r="J214" s="481"/>
      <c r="K214" s="558" t="s">
        <v>225</v>
      </c>
      <c r="L214" s="559"/>
      <c r="M214" s="306"/>
      <c r="N214" s="381" t="s">
        <v>191</v>
      </c>
      <c r="O214" s="481"/>
      <c r="P214" s="381" t="s">
        <v>192</v>
      </c>
      <c r="Q214" s="479"/>
      <c r="R214" s="480"/>
      <c r="S214" s="299"/>
      <c r="T214" s="299"/>
      <c r="U214" s="484"/>
      <c r="V214" s="381" t="s">
        <v>131</v>
      </c>
      <c r="W214" s="300"/>
      <c r="X214" s="301"/>
      <c r="Y214" s="382" t="s">
        <v>199</v>
      </c>
      <c r="Z214" s="299" t="s">
        <v>304</v>
      </c>
      <c r="AA214" s="383"/>
      <c r="AB214" s="384"/>
      <c r="AC214" s="343" t="s">
        <v>214</v>
      </c>
      <c r="AD214" s="612" t="str">
        <f>RI100</f>
        <v>******آجعفری-**********</v>
      </c>
      <c r="AE214" s="607"/>
      <c r="AF214" s="607"/>
      <c r="AG214" s="607"/>
      <c r="AH214" s="607"/>
      <c r="AI214" s="607"/>
      <c r="AJ214" s="607"/>
      <c r="AK214" s="607"/>
      <c r="AL214" s="613"/>
      <c r="AM214" s="344" t="s">
        <v>211</v>
      </c>
      <c r="AN214" s="607" t="str">
        <f>RI136</f>
        <v>*******************</v>
      </c>
      <c r="AO214" s="607"/>
      <c r="AP214" s="607"/>
      <c r="AQ214" s="607"/>
      <c r="AR214" s="608"/>
      <c r="AS214" s="617"/>
      <c r="AT214" s="618"/>
      <c r="AU214" s="618"/>
      <c r="AV214" s="618"/>
      <c r="AW214" s="618"/>
      <c r="AX214" s="619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</row>
    <row r="215" spans="1:360" s="2" customFormat="1" ht="69.75" customHeight="1" thickTop="1">
      <c r="A215" s="385" t="s">
        <v>205</v>
      </c>
      <c r="B215" s="386" t="s">
        <v>153</v>
      </c>
      <c r="C215" s="387"/>
      <c r="D215" s="388"/>
      <c r="E215" s="318" t="s">
        <v>119</v>
      </c>
      <c r="F215" s="331" t="s">
        <v>156</v>
      </c>
      <c r="G215" s="572" t="s">
        <v>194</v>
      </c>
      <c r="H215" s="573"/>
      <c r="I215" s="573"/>
      <c r="J215" s="574"/>
      <c r="K215" s="583" t="s">
        <v>186</v>
      </c>
      <c r="L215" s="583"/>
      <c r="M215" s="583"/>
      <c r="N215" s="595" t="s">
        <v>195</v>
      </c>
      <c r="O215" s="595"/>
      <c r="P215" s="595"/>
      <c r="Q215" s="595" t="s">
        <v>196</v>
      </c>
      <c r="R215" s="595"/>
      <c r="S215" s="596"/>
      <c r="T215" s="592" t="s">
        <v>203</v>
      </c>
      <c r="U215" s="593"/>
      <c r="V215" s="593"/>
      <c r="W215" s="594"/>
      <c r="X215" s="589" t="s">
        <v>200</v>
      </c>
      <c r="Y215" s="590"/>
      <c r="Z215" s="590"/>
      <c r="AA215" s="590"/>
      <c r="AB215" s="591"/>
      <c r="AC215" s="603" t="str">
        <f>RO64</f>
        <v>*************************************</v>
      </c>
      <c r="AD215" s="603"/>
      <c r="AE215" s="603"/>
      <c r="AF215" s="603"/>
      <c r="AG215" s="603"/>
      <c r="AH215" s="603"/>
      <c r="AI215" s="604"/>
      <c r="AJ215" s="605"/>
      <c r="AK215" s="605"/>
      <c r="AL215" s="605"/>
      <c r="AM215" s="605"/>
      <c r="AN215" s="605"/>
      <c r="AO215" s="605"/>
      <c r="AP215" s="605"/>
      <c r="AQ215" s="605"/>
      <c r="AR215" s="606"/>
      <c r="AS215" s="617"/>
      <c r="AT215" s="618"/>
      <c r="AU215" s="618"/>
      <c r="AV215" s="618"/>
      <c r="AW215" s="618"/>
      <c r="AX215" s="619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</row>
    <row r="216" spans="1:360" s="2" customFormat="1" ht="69.75" customHeight="1" thickBot="1">
      <c r="A216" s="389" t="s">
        <v>29</v>
      </c>
      <c r="B216" s="390"/>
      <c r="C216" s="391"/>
      <c r="D216" s="392"/>
      <c r="E216" s="319" t="s">
        <v>108</v>
      </c>
      <c r="F216" s="320" t="s">
        <v>34</v>
      </c>
      <c r="G216" s="575"/>
      <c r="H216" s="576"/>
      <c r="I216" s="576"/>
      <c r="J216" s="577"/>
      <c r="K216" s="597"/>
      <c r="L216" s="597"/>
      <c r="M216" s="597"/>
      <c r="N216" s="597"/>
      <c r="O216" s="597"/>
      <c r="P216" s="597"/>
      <c r="Q216" s="597"/>
      <c r="R216" s="597"/>
      <c r="S216" s="598"/>
      <c r="T216" s="584"/>
      <c r="U216" s="585"/>
      <c r="V216" s="585"/>
      <c r="W216" s="586"/>
      <c r="X216" s="587"/>
      <c r="Y216" s="587"/>
      <c r="Z216" s="587"/>
      <c r="AA216" s="587"/>
      <c r="AB216" s="588"/>
      <c r="AC216" s="599" t="str">
        <f>RO28</f>
        <v>***********</v>
      </c>
      <c r="AD216" s="600"/>
      <c r="AE216" s="600"/>
      <c r="AF216" s="600"/>
      <c r="AG216" s="600"/>
      <c r="AH216" s="600"/>
      <c r="AI216" s="601"/>
      <c r="AJ216" s="602"/>
      <c r="AK216" s="587"/>
      <c r="AL216" s="587"/>
      <c r="AM216" s="587"/>
      <c r="AN216" s="587"/>
      <c r="AO216" s="587"/>
      <c r="AP216" s="587"/>
      <c r="AQ216" s="587"/>
      <c r="AR216" s="588"/>
      <c r="AS216" s="620"/>
      <c r="AT216" s="621"/>
      <c r="AU216" s="621"/>
      <c r="AV216" s="621"/>
      <c r="AW216" s="621"/>
      <c r="AX216" s="622"/>
      <c r="AY216" s="203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</row>
    <row r="217" spans="1:360" s="2" customFormat="1" ht="69.75" customHeight="1" thickTop="1" thickBot="1">
      <c r="A217" s="227" t="s">
        <v>43</v>
      </c>
      <c r="B217" s="251" t="s">
        <v>326</v>
      </c>
      <c r="C217" s="349" t="s">
        <v>171</v>
      </c>
      <c r="D217" s="350" t="s">
        <v>206</v>
      </c>
      <c r="E217" s="351" t="s">
        <v>208</v>
      </c>
      <c r="F217" s="352" t="s">
        <v>207</v>
      </c>
      <c r="G217" s="353"/>
      <c r="H217" s="191">
        <v>1</v>
      </c>
      <c r="I217" s="192">
        <v>2</v>
      </c>
      <c r="J217" s="193">
        <v>3</v>
      </c>
      <c r="K217" s="193">
        <v>4</v>
      </c>
      <c r="L217" s="405">
        <v>5</v>
      </c>
      <c r="M217" s="405">
        <v>6</v>
      </c>
      <c r="N217" s="244" t="s">
        <v>302</v>
      </c>
      <c r="O217" s="245" t="s">
        <v>302</v>
      </c>
      <c r="P217" s="193" t="s">
        <v>302</v>
      </c>
      <c r="Q217" s="581" t="s">
        <v>302</v>
      </c>
      <c r="R217" s="582"/>
      <c r="S217" s="246" t="s">
        <v>109</v>
      </c>
      <c r="T217" s="354"/>
      <c r="U217" s="354"/>
      <c r="V217" s="354"/>
      <c r="W217" s="354"/>
      <c r="X217" s="246" t="s">
        <v>110</v>
      </c>
      <c r="Y217" s="354"/>
      <c r="Z217" s="354"/>
      <c r="AA217" s="354"/>
      <c r="AB217" s="354"/>
      <c r="AC217" s="247" t="s">
        <v>134</v>
      </c>
      <c r="AD217" s="248"/>
      <c r="AE217" s="248"/>
      <c r="AF217" s="248"/>
      <c r="AG217" s="249" t="s">
        <v>31</v>
      </c>
      <c r="AH217" s="248"/>
      <c r="AI217" s="248"/>
      <c r="AJ217" s="248"/>
      <c r="AK217" s="247" t="s">
        <v>111</v>
      </c>
      <c r="AL217" s="248"/>
      <c r="AM217" s="248"/>
      <c r="AN217" s="248"/>
      <c r="AO217" s="249" t="s">
        <v>112</v>
      </c>
      <c r="AP217" s="248"/>
      <c r="AQ217" s="248"/>
      <c r="AR217" s="248"/>
      <c r="AS217" s="247" t="s">
        <v>197</v>
      </c>
      <c r="AT217" s="248"/>
      <c r="AU217" s="248"/>
      <c r="AV217" s="250" t="s">
        <v>113</v>
      </c>
      <c r="AW217" s="189"/>
      <c r="AX217" s="194"/>
      <c r="AY217" s="195" t="e">
        <f>#REF!</f>
        <v>#REF!</v>
      </c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</row>
    <row r="218" spans="1:360" s="2" customFormat="1" ht="69.75" customHeight="1" thickTop="1" thickBot="1">
      <c r="A218" s="355" t="s">
        <v>289</v>
      </c>
      <c r="B218" s="252" t="s">
        <v>167</v>
      </c>
      <c r="C218" s="315"/>
      <c r="D218" s="314"/>
      <c r="E218" s="308"/>
      <c r="F218" s="321" t="s">
        <v>103</v>
      </c>
      <c r="G218" s="322" t="s">
        <v>27</v>
      </c>
      <c r="H218" s="560" t="s">
        <v>292</v>
      </c>
      <c r="I218" s="561"/>
      <c r="J218" s="279"/>
      <c r="K218" s="568" t="s">
        <v>296</v>
      </c>
      <c r="L218" s="569"/>
      <c r="M218" s="254"/>
      <c r="N218" s="356" t="s">
        <v>201</v>
      </c>
      <c r="O218" s="255"/>
      <c r="P218" s="253"/>
      <c r="Q218" s="256"/>
      <c r="R218" s="257"/>
      <c r="S218" s="357" t="s">
        <v>193</v>
      </c>
      <c r="T218" s="258"/>
      <c r="U218" s="259"/>
      <c r="V218" s="260"/>
      <c r="W218" s="253"/>
      <c r="X218" s="261"/>
      <c r="Y218" s="261"/>
      <c r="Z218" s="261"/>
      <c r="AA218" s="262"/>
      <c r="AB218" s="263"/>
      <c r="AC218" s="332" t="s">
        <v>212</v>
      </c>
      <c r="AD218" s="578" t="str">
        <f>RG65</f>
        <v>********خوشروزاده- *****گذشتی- *حبیبی - *خورسند - ***********کاظمی-****************محبوبی-*********</v>
      </c>
      <c r="AE218" s="579"/>
      <c r="AF218" s="579"/>
      <c r="AG218" s="579"/>
      <c r="AH218" s="579"/>
      <c r="AI218" s="579"/>
      <c r="AJ218" s="579"/>
      <c r="AK218" s="579"/>
      <c r="AL218" s="579"/>
      <c r="AM218" s="579"/>
      <c r="AN218" s="579"/>
      <c r="AO218" s="579"/>
      <c r="AP218" s="579"/>
      <c r="AQ218" s="579"/>
      <c r="AR218" s="580"/>
      <c r="AS218" s="609" t="s">
        <v>215</v>
      </c>
      <c r="AT218" s="610"/>
      <c r="AU218" s="610"/>
      <c r="AV218" s="610"/>
      <c r="AW218" s="610"/>
      <c r="AX218" s="61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</row>
    <row r="219" spans="1:360" s="2" customFormat="1" ht="69.75" customHeight="1" thickTop="1" thickBot="1">
      <c r="A219" s="358" t="s">
        <v>290</v>
      </c>
      <c r="B219" s="359" t="s">
        <v>305</v>
      </c>
      <c r="C219" s="360"/>
      <c r="D219" s="361"/>
      <c r="E219" s="309"/>
      <c r="F219" s="323" t="s">
        <v>106</v>
      </c>
      <c r="G219" s="324" t="s">
        <v>27</v>
      </c>
      <c r="H219" s="560" t="s">
        <v>202</v>
      </c>
      <c r="I219" s="561"/>
      <c r="J219" s="279"/>
      <c r="K219" s="568" t="s">
        <v>225</v>
      </c>
      <c r="L219" s="569"/>
      <c r="M219" s="275"/>
      <c r="N219" s="362" t="s">
        <v>198</v>
      </c>
      <c r="O219" s="275"/>
      <c r="P219" s="271"/>
      <c r="Q219" s="271"/>
      <c r="R219" s="276"/>
      <c r="S219" s="363" t="s">
        <v>193</v>
      </c>
      <c r="T219" s="268"/>
      <c r="U219" s="269"/>
      <c r="V219" s="270"/>
      <c r="W219" s="271"/>
      <c r="X219" s="265"/>
      <c r="Y219" s="424"/>
      <c r="Z219" s="264"/>
      <c r="AA219" s="265"/>
      <c r="AB219" s="266"/>
      <c r="AC219" s="333" t="s">
        <v>213</v>
      </c>
      <c r="AD219" s="635" t="str">
        <f>RG29</f>
        <v>******************داداشي-*************</v>
      </c>
      <c r="AE219" s="636"/>
      <c r="AF219" s="636"/>
      <c r="AG219" s="636"/>
      <c r="AH219" s="636"/>
      <c r="AI219" s="636"/>
      <c r="AJ219" s="636"/>
      <c r="AK219" s="636"/>
      <c r="AL219" s="636"/>
      <c r="AM219" s="636"/>
      <c r="AN219" s="636"/>
      <c r="AO219" s="636"/>
      <c r="AP219" s="636"/>
      <c r="AQ219" s="636"/>
      <c r="AR219" s="637"/>
      <c r="AS219" s="614" t="s">
        <v>222</v>
      </c>
      <c r="AT219" s="615"/>
      <c r="AU219" s="615"/>
      <c r="AV219" s="615"/>
      <c r="AW219" s="615"/>
      <c r="AX219" s="616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</row>
    <row r="220" spans="1:360" s="2" customFormat="1" ht="69.75" customHeight="1" thickTop="1" thickBot="1">
      <c r="A220" s="549" t="s">
        <v>291</v>
      </c>
      <c r="B220" s="551" t="s">
        <v>81</v>
      </c>
      <c r="C220" s="472"/>
      <c r="D220" s="473"/>
      <c r="E220" s="310"/>
      <c r="F220" s="325" t="s">
        <v>293</v>
      </c>
      <c r="G220" s="326" t="s">
        <v>27</v>
      </c>
      <c r="H220" s="568" t="s">
        <v>294</v>
      </c>
      <c r="I220" s="569"/>
      <c r="J220" s="496"/>
      <c r="K220" s="570" t="s">
        <v>225</v>
      </c>
      <c r="L220" s="571"/>
      <c r="M220" s="278"/>
      <c r="N220" s="366" t="s">
        <v>191</v>
      </c>
      <c r="O220" s="476"/>
      <c r="P220" s="366" t="s">
        <v>192</v>
      </c>
      <c r="Q220" s="477"/>
      <c r="R220" s="478"/>
      <c r="S220" s="267"/>
      <c r="T220" s="267"/>
      <c r="U220" s="483"/>
      <c r="V220" s="366" t="s">
        <v>131</v>
      </c>
      <c r="W220" s="482"/>
      <c r="X220" s="273"/>
      <c r="Y220" s="367" t="s">
        <v>199</v>
      </c>
      <c r="Z220" s="267" t="s">
        <v>184</v>
      </c>
      <c r="AA220" s="368"/>
      <c r="AB220" s="369"/>
      <c r="AC220" s="345" t="s">
        <v>214</v>
      </c>
      <c r="AD220" s="626" t="str">
        <f>RG101</f>
        <v>*******خ جعفري - *********</v>
      </c>
      <c r="AE220" s="626"/>
      <c r="AF220" s="626"/>
      <c r="AG220" s="626"/>
      <c r="AH220" s="626"/>
      <c r="AI220" s="626"/>
      <c r="AJ220" s="626"/>
      <c r="AK220" s="626"/>
      <c r="AL220" s="627"/>
      <c r="AM220" s="346" t="s">
        <v>211</v>
      </c>
      <c r="AN220" s="626" t="str">
        <f>RG137</f>
        <v>*******************</v>
      </c>
      <c r="AO220" s="626"/>
      <c r="AP220" s="626"/>
      <c r="AQ220" s="626"/>
      <c r="AR220" s="628"/>
      <c r="AS220" s="617"/>
      <c r="AT220" s="618"/>
      <c r="AU220" s="618"/>
      <c r="AV220" s="618"/>
      <c r="AW220" s="618"/>
      <c r="AX220" s="619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</row>
    <row r="221" spans="1:360" s="2" customFormat="1" ht="69.75" customHeight="1" thickTop="1" thickBot="1">
      <c r="A221" s="370" t="s">
        <v>289</v>
      </c>
      <c r="B221" s="280" t="s">
        <v>231</v>
      </c>
      <c r="C221" s="316"/>
      <c r="D221" s="317"/>
      <c r="E221" s="311"/>
      <c r="F221" s="327" t="s">
        <v>103</v>
      </c>
      <c r="G221" s="328" t="s">
        <v>28</v>
      </c>
      <c r="H221" s="562" t="s">
        <v>292</v>
      </c>
      <c r="I221" s="563"/>
      <c r="J221" s="307"/>
      <c r="K221" s="566" t="s">
        <v>296</v>
      </c>
      <c r="L221" s="567"/>
      <c r="M221" s="282"/>
      <c r="N221" s="371" t="s">
        <v>201</v>
      </c>
      <c r="O221" s="283"/>
      <c r="P221" s="281"/>
      <c r="Q221" s="284"/>
      <c r="R221" s="285"/>
      <c r="S221" s="372" t="s">
        <v>193</v>
      </c>
      <c r="T221" s="286" t="s">
        <v>141</v>
      </c>
      <c r="U221" s="287"/>
      <c r="V221" s="288"/>
      <c r="W221" s="281"/>
      <c r="X221" s="281"/>
      <c r="Y221" s="281"/>
      <c r="Z221" s="281"/>
      <c r="AA221" s="294"/>
      <c r="AB221" s="295"/>
      <c r="AC221" s="347" t="s">
        <v>212</v>
      </c>
      <c r="AD221" s="632" t="str">
        <f>RJ65</f>
        <v>****************************************************حیدری-****</v>
      </c>
      <c r="AE221" s="633"/>
      <c r="AF221" s="633"/>
      <c r="AG221" s="633"/>
      <c r="AH221" s="633"/>
      <c r="AI221" s="633"/>
      <c r="AJ221" s="633"/>
      <c r="AK221" s="633"/>
      <c r="AL221" s="633"/>
      <c r="AM221" s="633"/>
      <c r="AN221" s="633"/>
      <c r="AO221" s="633"/>
      <c r="AP221" s="633"/>
      <c r="AQ221" s="633"/>
      <c r="AR221" s="634"/>
      <c r="AS221" s="617"/>
      <c r="AT221" s="618"/>
      <c r="AU221" s="618"/>
      <c r="AV221" s="618"/>
      <c r="AW221" s="618"/>
      <c r="AX221" s="619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</row>
    <row r="222" spans="1:360" s="2" customFormat="1" ht="69.75" customHeight="1" thickTop="1" thickBot="1">
      <c r="A222" s="373" t="s">
        <v>290</v>
      </c>
      <c r="B222" s="374" t="s">
        <v>305</v>
      </c>
      <c r="C222" s="375"/>
      <c r="D222" s="376"/>
      <c r="E222" s="312"/>
      <c r="F222" s="329" t="s">
        <v>106</v>
      </c>
      <c r="G222" s="330" t="s">
        <v>28</v>
      </c>
      <c r="H222" s="562" t="s">
        <v>202</v>
      </c>
      <c r="I222" s="563"/>
      <c r="J222" s="307"/>
      <c r="K222" s="566" t="s">
        <v>225</v>
      </c>
      <c r="L222" s="567"/>
      <c r="M222" s="303"/>
      <c r="N222" s="377" t="s">
        <v>198</v>
      </c>
      <c r="O222" s="303"/>
      <c r="P222" s="292"/>
      <c r="Q222" s="292"/>
      <c r="R222" s="304"/>
      <c r="S222" s="378" t="s">
        <v>193</v>
      </c>
      <c r="T222" s="289"/>
      <c r="U222" s="290"/>
      <c r="V222" s="291"/>
      <c r="W222" s="292"/>
      <c r="X222" s="297"/>
      <c r="Y222" s="297"/>
      <c r="Z222" s="296"/>
      <c r="AA222" s="297"/>
      <c r="AB222" s="298"/>
      <c r="AC222" s="334" t="s">
        <v>213</v>
      </c>
      <c r="AD222" s="629" t="str">
        <f>RJ29</f>
        <v>********************************</v>
      </c>
      <c r="AE222" s="630"/>
      <c r="AF222" s="630"/>
      <c r="AG222" s="630"/>
      <c r="AH222" s="630"/>
      <c r="AI222" s="630"/>
      <c r="AJ222" s="630"/>
      <c r="AK222" s="630"/>
      <c r="AL222" s="630"/>
      <c r="AM222" s="630"/>
      <c r="AN222" s="630"/>
      <c r="AO222" s="630"/>
      <c r="AP222" s="630"/>
      <c r="AQ222" s="630"/>
      <c r="AR222" s="631"/>
      <c r="AS222" s="617"/>
      <c r="AT222" s="618"/>
      <c r="AU222" s="618"/>
      <c r="AV222" s="618"/>
      <c r="AW222" s="618"/>
      <c r="AX222" s="619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</row>
    <row r="223" spans="1:360" s="2" customFormat="1" ht="69.75" customHeight="1" thickTop="1" thickBot="1">
      <c r="A223" s="550" t="s">
        <v>291</v>
      </c>
      <c r="B223" s="552" t="s">
        <v>231</v>
      </c>
      <c r="C223" s="474"/>
      <c r="D223" s="475"/>
      <c r="E223" s="313"/>
      <c r="F223" s="338" t="s">
        <v>293</v>
      </c>
      <c r="G223" s="339" t="s">
        <v>28</v>
      </c>
      <c r="H223" s="564" t="s">
        <v>294</v>
      </c>
      <c r="I223" s="565"/>
      <c r="J223" s="481"/>
      <c r="K223" s="558" t="s">
        <v>225</v>
      </c>
      <c r="L223" s="559"/>
      <c r="M223" s="306"/>
      <c r="N223" s="381" t="s">
        <v>191</v>
      </c>
      <c r="O223" s="481"/>
      <c r="P223" s="381" t="s">
        <v>192</v>
      </c>
      <c r="Q223" s="479"/>
      <c r="R223" s="480"/>
      <c r="S223" s="299"/>
      <c r="T223" s="428"/>
      <c r="U223" s="302"/>
      <c r="V223" s="381" t="s">
        <v>131</v>
      </c>
      <c r="W223" s="300"/>
      <c r="X223" s="301"/>
      <c r="Y223" s="382" t="s">
        <v>199</v>
      </c>
      <c r="Z223" s="299" t="s">
        <v>184</v>
      </c>
      <c r="AA223" s="383"/>
      <c r="AB223" s="384"/>
      <c r="AC223" s="343" t="s">
        <v>214</v>
      </c>
      <c r="AD223" s="612" t="str">
        <f>RI101</f>
        <v>******آجعفری-**********</v>
      </c>
      <c r="AE223" s="607"/>
      <c r="AF223" s="607"/>
      <c r="AG223" s="607"/>
      <c r="AH223" s="607"/>
      <c r="AI223" s="607"/>
      <c r="AJ223" s="607"/>
      <c r="AK223" s="607"/>
      <c r="AL223" s="613"/>
      <c r="AM223" s="344" t="s">
        <v>211</v>
      </c>
      <c r="AN223" s="607" t="str">
        <f>RI137</f>
        <v>*******************</v>
      </c>
      <c r="AO223" s="607"/>
      <c r="AP223" s="607"/>
      <c r="AQ223" s="607"/>
      <c r="AR223" s="608"/>
      <c r="AS223" s="617"/>
      <c r="AT223" s="618"/>
      <c r="AU223" s="618"/>
      <c r="AV223" s="618"/>
      <c r="AW223" s="618"/>
      <c r="AX223" s="619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</row>
    <row r="224" spans="1:360" s="2" customFormat="1" ht="69.75" customHeight="1" thickTop="1">
      <c r="A224" s="385" t="s">
        <v>205</v>
      </c>
      <c r="B224" s="386" t="s">
        <v>209</v>
      </c>
      <c r="C224" s="387"/>
      <c r="D224" s="388"/>
      <c r="E224" s="318" t="s">
        <v>119</v>
      </c>
      <c r="F224" s="331" t="s">
        <v>156</v>
      </c>
      <c r="G224" s="572" t="s">
        <v>194</v>
      </c>
      <c r="H224" s="573"/>
      <c r="I224" s="573"/>
      <c r="J224" s="574"/>
      <c r="K224" s="583" t="s">
        <v>186</v>
      </c>
      <c r="L224" s="583"/>
      <c r="M224" s="583"/>
      <c r="N224" s="595" t="s">
        <v>195</v>
      </c>
      <c r="O224" s="595"/>
      <c r="P224" s="595"/>
      <c r="Q224" s="595" t="s">
        <v>196</v>
      </c>
      <c r="R224" s="595"/>
      <c r="S224" s="596"/>
      <c r="T224" s="592" t="s">
        <v>203</v>
      </c>
      <c r="U224" s="593"/>
      <c r="V224" s="593"/>
      <c r="W224" s="594"/>
      <c r="X224" s="589" t="s">
        <v>200</v>
      </c>
      <c r="Y224" s="590"/>
      <c r="Z224" s="590"/>
      <c r="AA224" s="590"/>
      <c r="AB224" s="591"/>
      <c r="AC224" s="603" t="str">
        <f>RO65</f>
        <v>************************************جعفری-</v>
      </c>
      <c r="AD224" s="603"/>
      <c r="AE224" s="603"/>
      <c r="AF224" s="603"/>
      <c r="AG224" s="603"/>
      <c r="AH224" s="603"/>
      <c r="AI224" s="604"/>
      <c r="AJ224" s="605"/>
      <c r="AK224" s="605"/>
      <c r="AL224" s="605"/>
      <c r="AM224" s="605"/>
      <c r="AN224" s="605"/>
      <c r="AO224" s="605"/>
      <c r="AP224" s="605"/>
      <c r="AQ224" s="605"/>
      <c r="AR224" s="606"/>
      <c r="AS224" s="617"/>
      <c r="AT224" s="618"/>
      <c r="AU224" s="618"/>
      <c r="AV224" s="618"/>
      <c r="AW224" s="618"/>
      <c r="AX224" s="619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</row>
    <row r="225" spans="1:360" s="2" customFormat="1" ht="69.75" customHeight="1" thickBot="1">
      <c r="A225" s="389" t="s">
        <v>29</v>
      </c>
      <c r="B225" s="390"/>
      <c r="C225" s="391"/>
      <c r="D225" s="392"/>
      <c r="E225" s="319" t="s">
        <v>108</v>
      </c>
      <c r="F225" s="320" t="s">
        <v>34</v>
      </c>
      <c r="G225" s="575"/>
      <c r="H225" s="576"/>
      <c r="I225" s="576"/>
      <c r="J225" s="577"/>
      <c r="K225" s="597"/>
      <c r="L225" s="597"/>
      <c r="M225" s="597"/>
      <c r="N225" s="597"/>
      <c r="O225" s="597"/>
      <c r="P225" s="597"/>
      <c r="Q225" s="597"/>
      <c r="R225" s="597"/>
      <c r="S225" s="598"/>
      <c r="T225" s="584"/>
      <c r="U225" s="585"/>
      <c r="V225" s="585"/>
      <c r="W225" s="586"/>
      <c r="X225" s="587" t="s">
        <v>365</v>
      </c>
      <c r="Y225" s="587"/>
      <c r="Z225" s="587"/>
      <c r="AA225" s="587"/>
      <c r="AB225" s="588"/>
      <c r="AC225" s="599" t="str">
        <f>RO29</f>
        <v>***********</v>
      </c>
      <c r="AD225" s="600"/>
      <c r="AE225" s="600"/>
      <c r="AF225" s="600"/>
      <c r="AG225" s="600"/>
      <c r="AH225" s="600"/>
      <c r="AI225" s="601"/>
      <c r="AJ225" s="602"/>
      <c r="AK225" s="587"/>
      <c r="AL225" s="587"/>
      <c r="AM225" s="587"/>
      <c r="AN225" s="587"/>
      <c r="AO225" s="587"/>
      <c r="AP225" s="587"/>
      <c r="AQ225" s="587"/>
      <c r="AR225" s="588"/>
      <c r="AS225" s="620"/>
      <c r="AT225" s="621"/>
      <c r="AU225" s="621"/>
      <c r="AV225" s="621"/>
      <c r="AW225" s="621"/>
      <c r="AX225" s="622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</row>
    <row r="226" spans="1:360" s="2" customFormat="1" ht="69.75" customHeight="1" thickTop="1" thickBot="1">
      <c r="A226" s="227" t="s">
        <v>299</v>
      </c>
      <c r="B226" s="251" t="s">
        <v>327</v>
      </c>
      <c r="C226" s="349" t="s">
        <v>171</v>
      </c>
      <c r="D226" s="350" t="s">
        <v>206</v>
      </c>
      <c r="E226" s="351" t="s">
        <v>208</v>
      </c>
      <c r="F226" s="352" t="s">
        <v>207</v>
      </c>
      <c r="G226" s="353"/>
      <c r="H226" s="191">
        <v>1</v>
      </c>
      <c r="I226" s="192">
        <v>2</v>
      </c>
      <c r="J226" s="193">
        <v>3</v>
      </c>
      <c r="K226" s="193">
        <v>4</v>
      </c>
      <c r="L226" s="405">
        <v>5</v>
      </c>
      <c r="M226" s="405">
        <v>6</v>
      </c>
      <c r="N226" s="244" t="s">
        <v>302</v>
      </c>
      <c r="O226" s="245" t="s">
        <v>302</v>
      </c>
      <c r="P226" s="193" t="s">
        <v>302</v>
      </c>
      <c r="Q226" s="581" t="s">
        <v>302</v>
      </c>
      <c r="R226" s="582"/>
      <c r="S226" s="246" t="s">
        <v>109</v>
      </c>
      <c r="T226" s="354"/>
      <c r="U226" s="354"/>
      <c r="V226" s="354"/>
      <c r="W226" s="354"/>
      <c r="X226" s="246" t="s">
        <v>110</v>
      </c>
      <c r="Y226" s="354"/>
      <c r="Z226" s="354"/>
      <c r="AA226" s="354"/>
      <c r="AB226" s="354"/>
      <c r="AC226" s="247" t="s">
        <v>134</v>
      </c>
      <c r="AD226" s="248"/>
      <c r="AE226" s="248"/>
      <c r="AF226" s="248"/>
      <c r="AG226" s="249" t="s">
        <v>31</v>
      </c>
      <c r="AH226" s="248"/>
      <c r="AI226" s="248"/>
      <c r="AJ226" s="248"/>
      <c r="AK226" s="247" t="s">
        <v>111</v>
      </c>
      <c r="AL226" s="248"/>
      <c r="AM226" s="248"/>
      <c r="AN226" s="248"/>
      <c r="AO226" s="249" t="s">
        <v>112</v>
      </c>
      <c r="AP226" s="248"/>
      <c r="AQ226" s="248"/>
      <c r="AR226" s="248"/>
      <c r="AS226" s="247" t="s">
        <v>197</v>
      </c>
      <c r="AT226" s="248"/>
      <c r="AU226" s="248"/>
      <c r="AV226" s="250" t="s">
        <v>113</v>
      </c>
      <c r="AW226" s="189"/>
      <c r="AX226" s="194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</row>
    <row r="227" spans="1:360" s="2" customFormat="1" ht="69.75" customHeight="1" thickTop="1" thickBot="1">
      <c r="A227" s="355" t="s">
        <v>289</v>
      </c>
      <c r="B227" s="252" t="s">
        <v>148</v>
      </c>
      <c r="C227" s="315"/>
      <c r="D227" s="314"/>
      <c r="E227" s="308"/>
      <c r="F227" s="321" t="s">
        <v>103</v>
      </c>
      <c r="G227" s="322" t="s">
        <v>27</v>
      </c>
      <c r="H227" s="560" t="s">
        <v>292</v>
      </c>
      <c r="I227" s="561"/>
      <c r="J227" s="279"/>
      <c r="K227" s="568" t="s">
        <v>296</v>
      </c>
      <c r="L227" s="569"/>
      <c r="M227" s="254"/>
      <c r="N227" s="356" t="s">
        <v>201</v>
      </c>
      <c r="O227" s="255"/>
      <c r="P227" s="253"/>
      <c r="Q227" s="256"/>
      <c r="R227" s="257"/>
      <c r="S227" s="357" t="s">
        <v>193</v>
      </c>
      <c r="T227" s="258"/>
      <c r="U227" s="259"/>
      <c r="V227" s="260"/>
      <c r="W227" s="253"/>
      <c r="X227" s="262"/>
      <c r="Y227" s="423"/>
      <c r="Z227" s="261"/>
      <c r="AA227" s="262"/>
      <c r="AB227" s="263"/>
      <c r="AC227" s="332" t="s">
        <v>212</v>
      </c>
      <c r="AD227" s="578" t="str">
        <f>RG66</f>
        <v>********خوشروزاده- *******حبیبی - *خورسند - ***********کاظمی-****************محبوبی-*********</v>
      </c>
      <c r="AE227" s="579"/>
      <c r="AF227" s="579"/>
      <c r="AG227" s="579"/>
      <c r="AH227" s="579"/>
      <c r="AI227" s="579"/>
      <c r="AJ227" s="579"/>
      <c r="AK227" s="579"/>
      <c r="AL227" s="579"/>
      <c r="AM227" s="579"/>
      <c r="AN227" s="579"/>
      <c r="AO227" s="579"/>
      <c r="AP227" s="579"/>
      <c r="AQ227" s="579"/>
      <c r="AR227" s="580"/>
      <c r="AS227" s="609" t="s">
        <v>215</v>
      </c>
      <c r="AT227" s="610"/>
      <c r="AU227" s="610"/>
      <c r="AV227" s="610"/>
      <c r="AW227" s="610"/>
      <c r="AX227" s="61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</row>
    <row r="228" spans="1:360" s="2" customFormat="1" ht="69.75" customHeight="1" thickTop="1" thickBot="1">
      <c r="A228" s="358" t="s">
        <v>290</v>
      </c>
      <c r="B228" s="359" t="s">
        <v>307</v>
      </c>
      <c r="C228" s="360"/>
      <c r="D228" s="361"/>
      <c r="E228" s="309"/>
      <c r="F228" s="323" t="s">
        <v>106</v>
      </c>
      <c r="G228" s="324" t="s">
        <v>27</v>
      </c>
      <c r="H228" s="560" t="s">
        <v>202</v>
      </c>
      <c r="I228" s="561"/>
      <c r="J228" s="279"/>
      <c r="K228" s="568" t="s">
        <v>225</v>
      </c>
      <c r="L228" s="569"/>
      <c r="M228" s="275"/>
      <c r="N228" s="362" t="s">
        <v>198</v>
      </c>
      <c r="O228" s="275"/>
      <c r="P228" s="271"/>
      <c r="Q228" s="271"/>
      <c r="R228" s="276"/>
      <c r="S228" s="363" t="s">
        <v>193</v>
      </c>
      <c r="T228" s="268"/>
      <c r="U228" s="269"/>
      <c r="V228" s="270"/>
      <c r="W228" s="271"/>
      <c r="X228" s="265"/>
      <c r="Y228" s="424"/>
      <c r="Z228" s="264"/>
      <c r="AA228" s="265"/>
      <c r="AB228" s="266"/>
      <c r="AC228" s="333" t="s">
        <v>213</v>
      </c>
      <c r="AD228" s="635" t="str">
        <f>RG30</f>
        <v>******************داداشي-*************</v>
      </c>
      <c r="AE228" s="636"/>
      <c r="AF228" s="636"/>
      <c r="AG228" s="636"/>
      <c r="AH228" s="636"/>
      <c r="AI228" s="636"/>
      <c r="AJ228" s="636"/>
      <c r="AK228" s="636"/>
      <c r="AL228" s="636"/>
      <c r="AM228" s="636"/>
      <c r="AN228" s="636"/>
      <c r="AO228" s="636"/>
      <c r="AP228" s="636"/>
      <c r="AQ228" s="636"/>
      <c r="AR228" s="637"/>
      <c r="AS228" s="614" t="s">
        <v>222</v>
      </c>
      <c r="AT228" s="615"/>
      <c r="AU228" s="615"/>
      <c r="AV228" s="615"/>
      <c r="AW228" s="615"/>
      <c r="AX228" s="616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</row>
    <row r="229" spans="1:360" s="2" customFormat="1" ht="69.75" customHeight="1" thickTop="1" thickBot="1">
      <c r="A229" s="549" t="s">
        <v>291</v>
      </c>
      <c r="B229" s="551" t="s">
        <v>81</v>
      </c>
      <c r="C229" s="472"/>
      <c r="D229" s="473"/>
      <c r="E229" s="310"/>
      <c r="F229" s="325" t="s">
        <v>293</v>
      </c>
      <c r="G229" s="326" t="s">
        <v>27</v>
      </c>
      <c r="H229" s="568" t="s">
        <v>294</v>
      </c>
      <c r="I229" s="569"/>
      <c r="J229" s="496"/>
      <c r="K229" s="570" t="s">
        <v>225</v>
      </c>
      <c r="L229" s="571"/>
      <c r="M229" s="278"/>
      <c r="N229" s="366" t="s">
        <v>191</v>
      </c>
      <c r="O229" s="476"/>
      <c r="P229" s="366" t="s">
        <v>192</v>
      </c>
      <c r="Q229" s="477"/>
      <c r="R229" s="478"/>
      <c r="S229" s="426"/>
      <c r="T229" s="426"/>
      <c r="U229" s="274"/>
      <c r="V229" s="366" t="s">
        <v>131</v>
      </c>
      <c r="W229" s="272"/>
      <c r="X229" s="499"/>
      <c r="Y229" s="367" t="s">
        <v>199</v>
      </c>
      <c r="Z229" s="267" t="s">
        <v>304</v>
      </c>
      <c r="AA229" s="368"/>
      <c r="AB229" s="369"/>
      <c r="AC229" s="345" t="s">
        <v>214</v>
      </c>
      <c r="AD229" s="626" t="str">
        <f>RG102</f>
        <v>*****************</v>
      </c>
      <c r="AE229" s="626"/>
      <c r="AF229" s="626"/>
      <c r="AG229" s="626"/>
      <c r="AH229" s="626"/>
      <c r="AI229" s="626"/>
      <c r="AJ229" s="626"/>
      <c r="AK229" s="626"/>
      <c r="AL229" s="627"/>
      <c r="AM229" s="346" t="s">
        <v>211</v>
      </c>
      <c r="AN229" s="626" t="str">
        <f>RG138</f>
        <v>*******************</v>
      </c>
      <c r="AO229" s="626"/>
      <c r="AP229" s="626"/>
      <c r="AQ229" s="626"/>
      <c r="AR229" s="628"/>
      <c r="AS229" s="617"/>
      <c r="AT229" s="618"/>
      <c r="AU229" s="618"/>
      <c r="AV229" s="618"/>
      <c r="AW229" s="618"/>
      <c r="AX229" s="619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</row>
    <row r="230" spans="1:360" s="2" customFormat="1" ht="69.75" customHeight="1" thickTop="1" thickBot="1">
      <c r="A230" s="370" t="s">
        <v>289</v>
      </c>
      <c r="B230" s="280" t="s">
        <v>147</v>
      </c>
      <c r="C230" s="316"/>
      <c r="D230" s="317"/>
      <c r="E230" s="311"/>
      <c r="F230" s="327" t="s">
        <v>103</v>
      </c>
      <c r="G230" s="328" t="s">
        <v>28</v>
      </c>
      <c r="H230" s="562" t="s">
        <v>292</v>
      </c>
      <c r="I230" s="563"/>
      <c r="J230" s="307"/>
      <c r="K230" s="566" t="s">
        <v>296</v>
      </c>
      <c r="L230" s="567"/>
      <c r="M230" s="282"/>
      <c r="N230" s="371" t="s">
        <v>201</v>
      </c>
      <c r="O230" s="283"/>
      <c r="P230" s="281"/>
      <c r="Q230" s="284"/>
      <c r="R230" s="285"/>
      <c r="S230" s="372" t="s">
        <v>193</v>
      </c>
      <c r="T230" s="286" t="s">
        <v>141</v>
      </c>
      <c r="U230" s="287"/>
      <c r="V230" s="288"/>
      <c r="W230" s="281"/>
      <c r="X230" s="281"/>
      <c r="Y230" s="281"/>
      <c r="Z230" s="281"/>
      <c r="AA230" s="294"/>
      <c r="AB230" s="295"/>
      <c r="AC230" s="347" t="s">
        <v>212</v>
      </c>
      <c r="AD230" s="632" t="str">
        <f>RJ66</f>
        <v>****************حبیبی -***********************************حیدری-****</v>
      </c>
      <c r="AE230" s="633"/>
      <c r="AF230" s="633"/>
      <c r="AG230" s="633"/>
      <c r="AH230" s="633"/>
      <c r="AI230" s="633"/>
      <c r="AJ230" s="633"/>
      <c r="AK230" s="633"/>
      <c r="AL230" s="633"/>
      <c r="AM230" s="633"/>
      <c r="AN230" s="633"/>
      <c r="AO230" s="633"/>
      <c r="AP230" s="633"/>
      <c r="AQ230" s="633"/>
      <c r="AR230" s="634"/>
      <c r="AS230" s="617"/>
      <c r="AT230" s="618"/>
      <c r="AU230" s="618"/>
      <c r="AV230" s="618"/>
      <c r="AW230" s="618"/>
      <c r="AX230" s="619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</row>
    <row r="231" spans="1:360" s="2" customFormat="1" ht="69.75" customHeight="1" thickTop="1" thickBot="1">
      <c r="A231" s="373" t="s">
        <v>290</v>
      </c>
      <c r="B231" s="374" t="s">
        <v>307</v>
      </c>
      <c r="C231" s="375"/>
      <c r="D231" s="376"/>
      <c r="E231" s="312"/>
      <c r="F231" s="329" t="s">
        <v>106</v>
      </c>
      <c r="G231" s="330" t="s">
        <v>28</v>
      </c>
      <c r="H231" s="562" t="s">
        <v>202</v>
      </c>
      <c r="I231" s="563"/>
      <c r="J231" s="307"/>
      <c r="K231" s="566" t="s">
        <v>225</v>
      </c>
      <c r="L231" s="567"/>
      <c r="M231" s="303"/>
      <c r="N231" s="377" t="s">
        <v>198</v>
      </c>
      <c r="O231" s="303"/>
      <c r="P231" s="292"/>
      <c r="Q231" s="292"/>
      <c r="R231" s="304"/>
      <c r="S231" s="378" t="s">
        <v>193</v>
      </c>
      <c r="T231" s="289"/>
      <c r="U231" s="290"/>
      <c r="V231" s="291"/>
      <c r="W231" s="292"/>
      <c r="X231" s="297"/>
      <c r="Y231" s="297"/>
      <c r="Z231" s="296"/>
      <c r="AA231" s="297"/>
      <c r="AB231" s="298"/>
      <c r="AC231" s="334" t="s">
        <v>213</v>
      </c>
      <c r="AD231" s="629" t="str">
        <f>RJ30</f>
        <v>********************************</v>
      </c>
      <c r="AE231" s="630"/>
      <c r="AF231" s="630"/>
      <c r="AG231" s="630"/>
      <c r="AH231" s="630"/>
      <c r="AI231" s="630"/>
      <c r="AJ231" s="630"/>
      <c r="AK231" s="630"/>
      <c r="AL231" s="630"/>
      <c r="AM231" s="630"/>
      <c r="AN231" s="630"/>
      <c r="AO231" s="630"/>
      <c r="AP231" s="630"/>
      <c r="AQ231" s="630"/>
      <c r="AR231" s="631"/>
      <c r="AS231" s="617"/>
      <c r="AT231" s="618"/>
      <c r="AU231" s="618"/>
      <c r="AV231" s="618"/>
      <c r="AW231" s="618"/>
      <c r="AX231" s="619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</row>
    <row r="232" spans="1:360" s="2" customFormat="1" ht="69.75" customHeight="1" thickTop="1" thickBot="1">
      <c r="A232" s="550" t="s">
        <v>291</v>
      </c>
      <c r="B232" s="552" t="s">
        <v>147</v>
      </c>
      <c r="C232" s="474"/>
      <c r="D232" s="475"/>
      <c r="E232" s="313"/>
      <c r="F232" s="338" t="s">
        <v>293</v>
      </c>
      <c r="G232" s="339" t="s">
        <v>28</v>
      </c>
      <c r="H232" s="564" t="s">
        <v>294</v>
      </c>
      <c r="I232" s="565"/>
      <c r="J232" s="481"/>
      <c r="K232" s="558" t="s">
        <v>225</v>
      </c>
      <c r="L232" s="559"/>
      <c r="M232" s="306"/>
      <c r="N232" s="381" t="s">
        <v>191</v>
      </c>
      <c r="O232" s="481"/>
      <c r="P232" s="381" t="s">
        <v>192</v>
      </c>
      <c r="Q232" s="479"/>
      <c r="R232" s="480"/>
      <c r="S232" s="299"/>
      <c r="T232" s="428"/>
      <c r="U232" s="302"/>
      <c r="V232" s="381" t="s">
        <v>131</v>
      </c>
      <c r="W232" s="300"/>
      <c r="X232" s="301"/>
      <c r="Y232" s="382" t="s">
        <v>199</v>
      </c>
      <c r="Z232" s="299" t="s">
        <v>304</v>
      </c>
      <c r="AA232" s="383"/>
      <c r="AB232" s="384"/>
      <c r="AC232" s="343" t="s">
        <v>214</v>
      </c>
      <c r="AD232" s="612" t="str">
        <f>RI102</f>
        <v>*****************</v>
      </c>
      <c r="AE232" s="607"/>
      <c r="AF232" s="607"/>
      <c r="AG232" s="607"/>
      <c r="AH232" s="607"/>
      <c r="AI232" s="607"/>
      <c r="AJ232" s="607"/>
      <c r="AK232" s="607"/>
      <c r="AL232" s="613"/>
      <c r="AM232" s="344" t="s">
        <v>211</v>
      </c>
      <c r="AN232" s="607" t="str">
        <f>RI138</f>
        <v>*******************</v>
      </c>
      <c r="AO232" s="607"/>
      <c r="AP232" s="607"/>
      <c r="AQ232" s="607"/>
      <c r="AR232" s="608"/>
      <c r="AS232" s="617"/>
      <c r="AT232" s="618"/>
      <c r="AU232" s="618"/>
      <c r="AV232" s="618"/>
      <c r="AW232" s="618"/>
      <c r="AX232" s="619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</row>
    <row r="233" spans="1:360" s="2" customFormat="1" ht="69.75" customHeight="1" thickTop="1">
      <c r="A233" s="385" t="s">
        <v>205</v>
      </c>
      <c r="B233" s="386" t="s">
        <v>130</v>
      </c>
      <c r="C233" s="387"/>
      <c r="D233" s="388"/>
      <c r="E233" s="318" t="s">
        <v>119</v>
      </c>
      <c r="F233" s="331" t="s">
        <v>156</v>
      </c>
      <c r="G233" s="572" t="s">
        <v>194</v>
      </c>
      <c r="H233" s="573"/>
      <c r="I233" s="573"/>
      <c r="J233" s="574"/>
      <c r="K233" s="583" t="s">
        <v>186</v>
      </c>
      <c r="L233" s="583"/>
      <c r="M233" s="583"/>
      <c r="N233" s="595" t="s">
        <v>195</v>
      </c>
      <c r="O233" s="595"/>
      <c r="P233" s="595"/>
      <c r="Q233" s="595" t="s">
        <v>196</v>
      </c>
      <c r="R233" s="595"/>
      <c r="S233" s="596"/>
      <c r="T233" s="592" t="s">
        <v>203</v>
      </c>
      <c r="U233" s="593"/>
      <c r="V233" s="593"/>
      <c r="W233" s="594"/>
      <c r="X233" s="589" t="s">
        <v>200</v>
      </c>
      <c r="Y233" s="590"/>
      <c r="Z233" s="590"/>
      <c r="AA233" s="590"/>
      <c r="AB233" s="591"/>
      <c r="AC233" s="603" t="str">
        <f>RO66</f>
        <v>**********************************نجفی-**</v>
      </c>
      <c r="AD233" s="603"/>
      <c r="AE233" s="603"/>
      <c r="AF233" s="603"/>
      <c r="AG233" s="603"/>
      <c r="AH233" s="603"/>
      <c r="AI233" s="604"/>
      <c r="AJ233" s="605"/>
      <c r="AK233" s="605"/>
      <c r="AL233" s="605"/>
      <c r="AM233" s="605"/>
      <c r="AN233" s="605"/>
      <c r="AO233" s="605"/>
      <c r="AP233" s="605"/>
      <c r="AQ233" s="605"/>
      <c r="AR233" s="606"/>
      <c r="AS233" s="617"/>
      <c r="AT233" s="618"/>
      <c r="AU233" s="618"/>
      <c r="AV233" s="618"/>
      <c r="AW233" s="618"/>
      <c r="AX233" s="619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</row>
    <row r="234" spans="1:360" s="2" customFormat="1" ht="69.75" customHeight="1" thickBot="1">
      <c r="A234" s="389" t="s">
        <v>29</v>
      </c>
      <c r="B234" s="390"/>
      <c r="C234" s="391"/>
      <c r="D234" s="392"/>
      <c r="E234" s="319" t="s">
        <v>108</v>
      </c>
      <c r="F234" s="320" t="s">
        <v>34</v>
      </c>
      <c r="G234" s="575"/>
      <c r="H234" s="576"/>
      <c r="I234" s="576"/>
      <c r="J234" s="577"/>
      <c r="K234" s="597"/>
      <c r="L234" s="597"/>
      <c r="M234" s="597"/>
      <c r="N234" s="597"/>
      <c r="O234" s="597"/>
      <c r="P234" s="597"/>
      <c r="Q234" s="597"/>
      <c r="R234" s="597"/>
      <c r="S234" s="598"/>
      <c r="T234" s="584"/>
      <c r="U234" s="585"/>
      <c r="V234" s="585"/>
      <c r="W234" s="586"/>
      <c r="X234" s="587"/>
      <c r="Y234" s="587"/>
      <c r="Z234" s="587"/>
      <c r="AA234" s="587"/>
      <c r="AB234" s="588"/>
      <c r="AC234" s="599" t="str">
        <f>RO30</f>
        <v>***********</v>
      </c>
      <c r="AD234" s="600"/>
      <c r="AE234" s="600"/>
      <c r="AF234" s="600"/>
      <c r="AG234" s="600"/>
      <c r="AH234" s="600"/>
      <c r="AI234" s="601"/>
      <c r="AJ234" s="602"/>
      <c r="AK234" s="587"/>
      <c r="AL234" s="587"/>
      <c r="AM234" s="587"/>
      <c r="AN234" s="587"/>
      <c r="AO234" s="587"/>
      <c r="AP234" s="587"/>
      <c r="AQ234" s="587"/>
      <c r="AR234" s="588"/>
      <c r="AS234" s="620"/>
      <c r="AT234" s="621"/>
      <c r="AU234" s="621"/>
      <c r="AV234" s="621"/>
      <c r="AW234" s="621"/>
      <c r="AX234" s="622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</row>
    <row r="235" spans="1:360" s="2" customFormat="1" ht="69.75" customHeight="1" thickTop="1" thickBot="1">
      <c r="A235" s="227" t="s">
        <v>38</v>
      </c>
      <c r="B235" s="251" t="s">
        <v>328</v>
      </c>
      <c r="C235" s="349" t="s">
        <v>171</v>
      </c>
      <c r="D235" s="350" t="s">
        <v>206</v>
      </c>
      <c r="E235" s="351" t="s">
        <v>208</v>
      </c>
      <c r="F235" s="352" t="s">
        <v>207</v>
      </c>
      <c r="G235" s="353"/>
      <c r="H235" s="191">
        <v>1</v>
      </c>
      <c r="I235" s="192">
        <v>2</v>
      </c>
      <c r="J235" s="193">
        <v>3</v>
      </c>
      <c r="K235" s="193">
        <v>4</v>
      </c>
      <c r="L235" s="405">
        <v>5</v>
      </c>
      <c r="M235" s="405">
        <v>6</v>
      </c>
      <c r="N235" s="244" t="s">
        <v>302</v>
      </c>
      <c r="O235" s="245" t="s">
        <v>302</v>
      </c>
      <c r="P235" s="193" t="s">
        <v>302</v>
      </c>
      <c r="Q235" s="581" t="s">
        <v>302</v>
      </c>
      <c r="R235" s="582"/>
      <c r="S235" s="246" t="s">
        <v>109</v>
      </c>
      <c r="T235" s="354"/>
      <c r="U235" s="354"/>
      <c r="V235" s="354"/>
      <c r="W235" s="354"/>
      <c r="X235" s="246" t="s">
        <v>110</v>
      </c>
      <c r="Y235" s="354"/>
      <c r="Z235" s="354"/>
      <c r="AA235" s="354"/>
      <c r="AB235" s="354"/>
      <c r="AC235" s="247" t="s">
        <v>134</v>
      </c>
      <c r="AD235" s="248"/>
      <c r="AE235" s="248"/>
      <c r="AF235" s="248"/>
      <c r="AG235" s="249" t="s">
        <v>31</v>
      </c>
      <c r="AH235" s="248"/>
      <c r="AI235" s="248"/>
      <c r="AJ235" s="248"/>
      <c r="AK235" s="247" t="s">
        <v>111</v>
      </c>
      <c r="AL235" s="248"/>
      <c r="AM235" s="248"/>
      <c r="AN235" s="248"/>
      <c r="AO235" s="249" t="s">
        <v>112</v>
      </c>
      <c r="AP235" s="248"/>
      <c r="AQ235" s="248"/>
      <c r="AR235" s="248"/>
      <c r="AS235" s="247" t="s">
        <v>197</v>
      </c>
      <c r="AT235" s="248"/>
      <c r="AU235" s="248"/>
      <c r="AV235" s="250" t="s">
        <v>113</v>
      </c>
      <c r="AW235" s="189"/>
      <c r="AX235" s="194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</row>
    <row r="236" spans="1:360" s="2" customFormat="1" ht="69.75" customHeight="1" thickTop="1" thickBot="1">
      <c r="A236" s="355" t="s">
        <v>289</v>
      </c>
      <c r="B236" s="252" t="s">
        <v>167</v>
      </c>
      <c r="C236" s="315"/>
      <c r="D236" s="314"/>
      <c r="E236" s="308"/>
      <c r="F236" s="321" t="s">
        <v>103</v>
      </c>
      <c r="G236" s="322" t="s">
        <v>27</v>
      </c>
      <c r="H236" s="560" t="s">
        <v>292</v>
      </c>
      <c r="I236" s="561"/>
      <c r="J236" s="279"/>
      <c r="K236" s="568" t="s">
        <v>296</v>
      </c>
      <c r="L236" s="569"/>
      <c r="M236" s="254"/>
      <c r="N236" s="356" t="s">
        <v>201</v>
      </c>
      <c r="O236" s="255"/>
      <c r="P236" s="253"/>
      <c r="Q236" s="256"/>
      <c r="R236" s="257"/>
      <c r="S236" s="357" t="s">
        <v>193</v>
      </c>
      <c r="T236" s="258"/>
      <c r="U236" s="259"/>
      <c r="V236" s="260"/>
      <c r="W236" s="253"/>
      <c r="X236" s="261"/>
      <c r="Y236" s="261"/>
      <c r="Z236" s="261"/>
      <c r="AA236" s="262"/>
      <c r="AB236" s="263"/>
      <c r="AC236" s="332" t="s">
        <v>212</v>
      </c>
      <c r="AD236" s="578" t="str">
        <f>RG67</f>
        <v>*حا ج محمدی- ******خوشروزاده- *****گذشتی- ***خورسند - ***********کاظمی-****************محبوبی-*********</v>
      </c>
      <c r="AE236" s="579"/>
      <c r="AF236" s="579"/>
      <c r="AG236" s="579"/>
      <c r="AH236" s="579"/>
      <c r="AI236" s="579"/>
      <c r="AJ236" s="579"/>
      <c r="AK236" s="579"/>
      <c r="AL236" s="579"/>
      <c r="AM236" s="579"/>
      <c r="AN236" s="579"/>
      <c r="AO236" s="579"/>
      <c r="AP236" s="579"/>
      <c r="AQ236" s="579"/>
      <c r="AR236" s="580"/>
      <c r="AS236" s="609" t="s">
        <v>215</v>
      </c>
      <c r="AT236" s="610"/>
      <c r="AU236" s="610"/>
      <c r="AV236" s="610"/>
      <c r="AW236" s="610"/>
      <c r="AX236" s="61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</row>
    <row r="237" spans="1:360" s="2" customFormat="1" ht="69.75" customHeight="1" thickTop="1" thickBot="1">
      <c r="A237" s="358" t="s">
        <v>290</v>
      </c>
      <c r="B237" s="359" t="s">
        <v>305</v>
      </c>
      <c r="C237" s="360"/>
      <c r="D237" s="361"/>
      <c r="E237" s="309"/>
      <c r="F237" s="323" t="s">
        <v>106</v>
      </c>
      <c r="G237" s="324" t="s">
        <v>27</v>
      </c>
      <c r="H237" s="560" t="s">
        <v>202</v>
      </c>
      <c r="I237" s="561"/>
      <c r="J237" s="279"/>
      <c r="K237" s="568" t="s">
        <v>225</v>
      </c>
      <c r="L237" s="569"/>
      <c r="M237" s="275"/>
      <c r="N237" s="362" t="s">
        <v>198</v>
      </c>
      <c r="O237" s="275"/>
      <c r="P237" s="271"/>
      <c r="Q237" s="271"/>
      <c r="R237" s="276"/>
      <c r="S237" s="363" t="s">
        <v>193</v>
      </c>
      <c r="T237" s="268"/>
      <c r="U237" s="269"/>
      <c r="V237" s="270"/>
      <c r="W237" s="271"/>
      <c r="X237" s="265"/>
      <c r="Y237" s="424"/>
      <c r="Z237" s="264"/>
      <c r="AA237" s="265"/>
      <c r="AB237" s="266"/>
      <c r="AC237" s="333" t="s">
        <v>213</v>
      </c>
      <c r="AD237" s="635" t="str">
        <f>RG31</f>
        <v>******************داداشي-*************</v>
      </c>
      <c r="AE237" s="636"/>
      <c r="AF237" s="636"/>
      <c r="AG237" s="636"/>
      <c r="AH237" s="636"/>
      <c r="AI237" s="636"/>
      <c r="AJ237" s="636"/>
      <c r="AK237" s="636"/>
      <c r="AL237" s="636"/>
      <c r="AM237" s="636"/>
      <c r="AN237" s="636"/>
      <c r="AO237" s="636"/>
      <c r="AP237" s="636"/>
      <c r="AQ237" s="636"/>
      <c r="AR237" s="637"/>
      <c r="AS237" s="614" t="s">
        <v>222</v>
      </c>
      <c r="AT237" s="615"/>
      <c r="AU237" s="615"/>
      <c r="AV237" s="615"/>
      <c r="AW237" s="615"/>
      <c r="AX237" s="616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</row>
    <row r="238" spans="1:360" s="2" customFormat="1" ht="69.75" customHeight="1" thickTop="1" thickBot="1">
      <c r="A238" s="549" t="s">
        <v>291</v>
      </c>
      <c r="B238" s="551" t="s">
        <v>167</v>
      </c>
      <c r="C238" s="472"/>
      <c r="D238" s="473"/>
      <c r="E238" s="310"/>
      <c r="F238" s="325" t="s">
        <v>293</v>
      </c>
      <c r="G238" s="326" t="s">
        <v>27</v>
      </c>
      <c r="H238" s="568" t="s">
        <v>294</v>
      </c>
      <c r="I238" s="569"/>
      <c r="J238" s="496"/>
      <c r="K238" s="570" t="s">
        <v>225</v>
      </c>
      <c r="L238" s="571"/>
      <c r="M238" s="278"/>
      <c r="N238" s="366" t="s">
        <v>191</v>
      </c>
      <c r="O238" s="476"/>
      <c r="P238" s="366" t="s">
        <v>192</v>
      </c>
      <c r="Q238" s="477"/>
      <c r="R238" s="478"/>
      <c r="S238" s="267"/>
      <c r="T238" s="267"/>
      <c r="U238" s="483"/>
      <c r="V238" s="366" t="s">
        <v>131</v>
      </c>
      <c r="W238" s="272"/>
      <c r="X238" s="273"/>
      <c r="Y238" s="367" t="s">
        <v>199</v>
      </c>
      <c r="Z238" s="267" t="s">
        <v>184</v>
      </c>
      <c r="AA238" s="368"/>
      <c r="AB238" s="369"/>
      <c r="AC238" s="345" t="s">
        <v>214</v>
      </c>
      <c r="AD238" s="626" t="str">
        <f>RG103</f>
        <v>*******خ جعفري - *********</v>
      </c>
      <c r="AE238" s="626"/>
      <c r="AF238" s="626"/>
      <c r="AG238" s="626"/>
      <c r="AH238" s="626"/>
      <c r="AI238" s="626"/>
      <c r="AJ238" s="626"/>
      <c r="AK238" s="626"/>
      <c r="AL238" s="627"/>
      <c r="AM238" s="346" t="s">
        <v>211</v>
      </c>
      <c r="AN238" s="626" t="str">
        <f>RG139</f>
        <v>*******************</v>
      </c>
      <c r="AO238" s="626"/>
      <c r="AP238" s="626"/>
      <c r="AQ238" s="626"/>
      <c r="AR238" s="628"/>
      <c r="AS238" s="617"/>
      <c r="AT238" s="618"/>
      <c r="AU238" s="618"/>
      <c r="AV238" s="618"/>
      <c r="AW238" s="618"/>
      <c r="AX238" s="619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</row>
    <row r="239" spans="1:360" s="2" customFormat="1" ht="69.75" customHeight="1" thickTop="1" thickBot="1">
      <c r="A239" s="370" t="s">
        <v>289</v>
      </c>
      <c r="B239" s="280" t="s">
        <v>231</v>
      </c>
      <c r="C239" s="316" t="s">
        <v>305</v>
      </c>
      <c r="D239" s="317"/>
      <c r="E239" s="311"/>
      <c r="F239" s="327" t="s">
        <v>103</v>
      </c>
      <c r="G239" s="328" t="s">
        <v>28</v>
      </c>
      <c r="H239" s="562" t="s">
        <v>292</v>
      </c>
      <c r="I239" s="563"/>
      <c r="J239" s="307"/>
      <c r="K239" s="566" t="s">
        <v>296</v>
      </c>
      <c r="L239" s="567"/>
      <c r="M239" s="282"/>
      <c r="N239" s="371" t="s">
        <v>201</v>
      </c>
      <c r="O239" s="283" t="s">
        <v>141</v>
      </c>
      <c r="P239" s="281"/>
      <c r="Q239" s="284"/>
      <c r="R239" s="285"/>
      <c r="S239" s="372" t="s">
        <v>193</v>
      </c>
      <c r="T239" s="286"/>
      <c r="U239" s="287"/>
      <c r="V239" s="288"/>
      <c r="W239" s="281"/>
      <c r="X239" s="281"/>
      <c r="Y239" s="281"/>
      <c r="Z239" s="281"/>
      <c r="AA239" s="294"/>
      <c r="AB239" s="295"/>
      <c r="AC239" s="347" t="s">
        <v>212</v>
      </c>
      <c r="AD239" s="632" t="str">
        <f>RJ67</f>
        <v>****************************************************حیدری-****</v>
      </c>
      <c r="AE239" s="633"/>
      <c r="AF239" s="633"/>
      <c r="AG239" s="633"/>
      <c r="AH239" s="633"/>
      <c r="AI239" s="633"/>
      <c r="AJ239" s="633"/>
      <c r="AK239" s="633"/>
      <c r="AL239" s="633"/>
      <c r="AM239" s="633"/>
      <c r="AN239" s="633"/>
      <c r="AO239" s="633"/>
      <c r="AP239" s="633"/>
      <c r="AQ239" s="633"/>
      <c r="AR239" s="634"/>
      <c r="AS239" s="617"/>
      <c r="AT239" s="618"/>
      <c r="AU239" s="618"/>
      <c r="AV239" s="618"/>
      <c r="AW239" s="618"/>
      <c r="AX239" s="619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</row>
    <row r="240" spans="1:360" s="2" customFormat="1" ht="69.75" customHeight="1" thickTop="1" thickBot="1">
      <c r="A240" s="373" t="s">
        <v>290</v>
      </c>
      <c r="B240" s="374"/>
      <c r="C240" s="375"/>
      <c r="D240" s="376"/>
      <c r="E240" s="312"/>
      <c r="F240" s="329" t="s">
        <v>106</v>
      </c>
      <c r="G240" s="330" t="s">
        <v>28</v>
      </c>
      <c r="H240" s="562" t="s">
        <v>202</v>
      </c>
      <c r="I240" s="563"/>
      <c r="J240" s="307"/>
      <c r="K240" s="566" t="s">
        <v>225</v>
      </c>
      <c r="L240" s="567"/>
      <c r="M240" s="303"/>
      <c r="N240" s="377" t="s">
        <v>198</v>
      </c>
      <c r="O240" s="303"/>
      <c r="P240" s="292"/>
      <c r="Q240" s="292"/>
      <c r="R240" s="304"/>
      <c r="S240" s="378" t="s">
        <v>193</v>
      </c>
      <c r="T240" s="289"/>
      <c r="U240" s="290"/>
      <c r="V240" s="291"/>
      <c r="W240" s="292"/>
      <c r="X240" s="297"/>
      <c r="Y240" s="297"/>
      <c r="Z240" s="296"/>
      <c r="AA240" s="297"/>
      <c r="AB240" s="298"/>
      <c r="AC240" s="334" t="s">
        <v>213</v>
      </c>
      <c r="AD240" s="629" t="str">
        <f>RJ31</f>
        <v>********************************</v>
      </c>
      <c r="AE240" s="630"/>
      <c r="AF240" s="630"/>
      <c r="AG240" s="630"/>
      <c r="AH240" s="630"/>
      <c r="AI240" s="630"/>
      <c r="AJ240" s="630"/>
      <c r="AK240" s="630"/>
      <c r="AL240" s="630"/>
      <c r="AM240" s="630"/>
      <c r="AN240" s="630"/>
      <c r="AO240" s="630"/>
      <c r="AP240" s="630"/>
      <c r="AQ240" s="630"/>
      <c r="AR240" s="631"/>
      <c r="AS240" s="617"/>
      <c r="AT240" s="618"/>
      <c r="AU240" s="618"/>
      <c r="AV240" s="618"/>
      <c r="AW240" s="618"/>
      <c r="AX240" s="619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</row>
    <row r="241" spans="1:507" s="2" customFormat="1" ht="69.75" customHeight="1" thickTop="1" thickBot="1">
      <c r="A241" s="550" t="s">
        <v>291</v>
      </c>
      <c r="B241" s="552" t="s">
        <v>231</v>
      </c>
      <c r="C241" s="474"/>
      <c r="D241" s="475"/>
      <c r="E241" s="313"/>
      <c r="F241" s="338" t="s">
        <v>293</v>
      </c>
      <c r="G241" s="339" t="s">
        <v>28</v>
      </c>
      <c r="H241" s="564" t="s">
        <v>294</v>
      </c>
      <c r="I241" s="565"/>
      <c r="J241" s="481"/>
      <c r="K241" s="558" t="s">
        <v>225</v>
      </c>
      <c r="L241" s="559"/>
      <c r="M241" s="306"/>
      <c r="N241" s="381" t="s">
        <v>191</v>
      </c>
      <c r="O241" s="481"/>
      <c r="P241" s="381" t="s">
        <v>192</v>
      </c>
      <c r="Q241" s="479"/>
      <c r="R241" s="480"/>
      <c r="S241" s="299"/>
      <c r="T241" s="299"/>
      <c r="U241" s="484"/>
      <c r="V241" s="381" t="s">
        <v>131</v>
      </c>
      <c r="W241" s="300"/>
      <c r="X241" s="301"/>
      <c r="Y241" s="382" t="s">
        <v>199</v>
      </c>
      <c r="Z241" s="299" t="s">
        <v>184</v>
      </c>
      <c r="AA241" s="383"/>
      <c r="AB241" s="384"/>
      <c r="AC241" s="343" t="s">
        <v>214</v>
      </c>
      <c r="AD241" s="612" t="str">
        <f>RI103</f>
        <v>******آجعفری-**********</v>
      </c>
      <c r="AE241" s="607"/>
      <c r="AF241" s="607"/>
      <c r="AG241" s="607"/>
      <c r="AH241" s="607"/>
      <c r="AI241" s="607"/>
      <c r="AJ241" s="607"/>
      <c r="AK241" s="607"/>
      <c r="AL241" s="613"/>
      <c r="AM241" s="344" t="s">
        <v>211</v>
      </c>
      <c r="AN241" s="607" t="str">
        <f>RI139</f>
        <v>*******************</v>
      </c>
      <c r="AO241" s="607"/>
      <c r="AP241" s="607"/>
      <c r="AQ241" s="607"/>
      <c r="AR241" s="608"/>
      <c r="AS241" s="617"/>
      <c r="AT241" s="618"/>
      <c r="AU241" s="618"/>
      <c r="AV241" s="618"/>
      <c r="AW241" s="618"/>
      <c r="AX241" s="619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</row>
    <row r="242" spans="1:507" s="2" customFormat="1" ht="69.75" customHeight="1" thickTop="1">
      <c r="A242" s="385" t="s">
        <v>205</v>
      </c>
      <c r="B242" s="386" t="s">
        <v>153</v>
      </c>
      <c r="C242" s="387"/>
      <c r="D242" s="388"/>
      <c r="E242" s="318" t="s">
        <v>119</v>
      </c>
      <c r="F242" s="331" t="s">
        <v>156</v>
      </c>
      <c r="G242" s="572" t="s">
        <v>194</v>
      </c>
      <c r="H242" s="573"/>
      <c r="I242" s="573"/>
      <c r="J242" s="574"/>
      <c r="K242" s="583" t="s">
        <v>186</v>
      </c>
      <c r="L242" s="583"/>
      <c r="M242" s="583"/>
      <c r="N242" s="595" t="s">
        <v>195</v>
      </c>
      <c r="O242" s="595"/>
      <c r="P242" s="595"/>
      <c r="Q242" s="595" t="s">
        <v>196</v>
      </c>
      <c r="R242" s="595"/>
      <c r="S242" s="596"/>
      <c r="T242" s="592" t="s">
        <v>203</v>
      </c>
      <c r="U242" s="593"/>
      <c r="V242" s="593"/>
      <c r="W242" s="594"/>
      <c r="X242" s="589" t="s">
        <v>200</v>
      </c>
      <c r="Y242" s="590"/>
      <c r="Z242" s="590"/>
      <c r="AA242" s="590"/>
      <c r="AB242" s="591"/>
      <c r="AC242" s="603" t="str">
        <f>RO67</f>
        <v>*************************************</v>
      </c>
      <c r="AD242" s="603"/>
      <c r="AE242" s="603"/>
      <c r="AF242" s="603"/>
      <c r="AG242" s="603"/>
      <c r="AH242" s="603"/>
      <c r="AI242" s="604"/>
      <c r="AJ242" s="605"/>
      <c r="AK242" s="605"/>
      <c r="AL242" s="605"/>
      <c r="AM242" s="605"/>
      <c r="AN242" s="605"/>
      <c r="AO242" s="605"/>
      <c r="AP242" s="605"/>
      <c r="AQ242" s="605"/>
      <c r="AR242" s="606"/>
      <c r="AS242" s="617"/>
      <c r="AT242" s="618"/>
      <c r="AU242" s="618"/>
      <c r="AV242" s="618"/>
      <c r="AW242" s="618"/>
      <c r="AX242" s="619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12"/>
      <c r="NR242" s="112"/>
      <c r="NS242" s="112"/>
      <c r="NT242" s="112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</row>
    <row r="243" spans="1:507" s="2" customFormat="1" ht="69.75" customHeight="1" thickBot="1">
      <c r="A243" s="389" t="s">
        <v>29</v>
      </c>
      <c r="B243" s="390"/>
      <c r="C243" s="391"/>
      <c r="D243" s="392"/>
      <c r="E243" s="319" t="s">
        <v>108</v>
      </c>
      <c r="F243" s="320" t="s">
        <v>34</v>
      </c>
      <c r="G243" s="575"/>
      <c r="H243" s="576"/>
      <c r="I243" s="576"/>
      <c r="J243" s="577"/>
      <c r="K243" s="597"/>
      <c r="L243" s="597"/>
      <c r="M243" s="597"/>
      <c r="N243" s="597"/>
      <c r="O243" s="597"/>
      <c r="P243" s="597"/>
      <c r="Q243" s="597"/>
      <c r="R243" s="597"/>
      <c r="S243" s="598"/>
      <c r="T243" s="584"/>
      <c r="U243" s="585"/>
      <c r="V243" s="585"/>
      <c r="W243" s="586"/>
      <c r="X243" s="587"/>
      <c r="Y243" s="587"/>
      <c r="Z243" s="587"/>
      <c r="AA243" s="587"/>
      <c r="AB243" s="588"/>
      <c r="AC243" s="599" t="str">
        <f>RO31</f>
        <v>***********</v>
      </c>
      <c r="AD243" s="600"/>
      <c r="AE243" s="600"/>
      <c r="AF243" s="600"/>
      <c r="AG243" s="600"/>
      <c r="AH243" s="600"/>
      <c r="AI243" s="601"/>
      <c r="AJ243" s="602"/>
      <c r="AK243" s="587"/>
      <c r="AL243" s="587"/>
      <c r="AM243" s="587"/>
      <c r="AN243" s="587"/>
      <c r="AO243" s="587"/>
      <c r="AP243" s="587"/>
      <c r="AQ243" s="587"/>
      <c r="AR243" s="588"/>
      <c r="AS243" s="620"/>
      <c r="AT243" s="621"/>
      <c r="AU243" s="621"/>
      <c r="AV243" s="621"/>
      <c r="AW243" s="621"/>
      <c r="AX243" s="622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12"/>
      <c r="NR243" s="112"/>
      <c r="NS243" s="112"/>
      <c r="NT243" s="112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</row>
    <row r="244" spans="1:507" s="2" customFormat="1" ht="69.75" customHeight="1" thickTop="1" thickBot="1">
      <c r="A244" s="227" t="s">
        <v>285</v>
      </c>
      <c r="B244" s="251" t="s">
        <v>313</v>
      </c>
      <c r="C244" s="349" t="s">
        <v>171</v>
      </c>
      <c r="D244" s="350" t="s">
        <v>206</v>
      </c>
      <c r="E244" s="351" t="s">
        <v>208</v>
      </c>
      <c r="F244" s="352" t="s">
        <v>207</v>
      </c>
      <c r="G244" s="353"/>
      <c r="H244" s="191">
        <v>1</v>
      </c>
      <c r="I244" s="192">
        <v>2</v>
      </c>
      <c r="J244" s="193">
        <v>3</v>
      </c>
      <c r="K244" s="193">
        <v>4</v>
      </c>
      <c r="L244" s="405">
        <v>5</v>
      </c>
      <c r="M244" s="405">
        <v>6</v>
      </c>
      <c r="N244" s="244" t="s">
        <v>302</v>
      </c>
      <c r="O244" s="245" t="s">
        <v>302</v>
      </c>
      <c r="P244" s="193" t="s">
        <v>302</v>
      </c>
      <c r="Q244" s="581" t="s">
        <v>302</v>
      </c>
      <c r="R244" s="582"/>
      <c r="S244" s="246" t="s">
        <v>109</v>
      </c>
      <c r="T244" s="354"/>
      <c r="U244" s="354"/>
      <c r="V244" s="354"/>
      <c r="W244" s="354"/>
      <c r="X244" s="246" t="s">
        <v>110</v>
      </c>
      <c r="Y244" s="354"/>
      <c r="Z244" s="354"/>
      <c r="AA244" s="354"/>
      <c r="AB244" s="354"/>
      <c r="AC244" s="247" t="s">
        <v>134</v>
      </c>
      <c r="AD244" s="248"/>
      <c r="AE244" s="248"/>
      <c r="AF244" s="248"/>
      <c r="AG244" s="249" t="s">
        <v>31</v>
      </c>
      <c r="AH244" s="248"/>
      <c r="AI244" s="248"/>
      <c r="AJ244" s="248"/>
      <c r="AK244" s="247" t="s">
        <v>111</v>
      </c>
      <c r="AL244" s="248"/>
      <c r="AM244" s="248"/>
      <c r="AN244" s="248"/>
      <c r="AO244" s="249" t="s">
        <v>112</v>
      </c>
      <c r="AP244" s="248"/>
      <c r="AQ244" s="248"/>
      <c r="AR244" s="248"/>
      <c r="AS244" s="247" t="s">
        <v>197</v>
      </c>
      <c r="AT244" s="248"/>
      <c r="AU244" s="248"/>
      <c r="AV244" s="250" t="s">
        <v>113</v>
      </c>
      <c r="AW244" s="189"/>
      <c r="AX244" s="194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12"/>
      <c r="NR244" s="112"/>
      <c r="NS244" s="112"/>
      <c r="NT244" s="112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</row>
    <row r="245" spans="1:507" s="2" customFormat="1" ht="69.75" customHeight="1" thickTop="1" thickBot="1">
      <c r="A245" s="355" t="s">
        <v>289</v>
      </c>
      <c r="B245" s="252" t="s">
        <v>148</v>
      </c>
      <c r="C245" s="315"/>
      <c r="D245" s="314"/>
      <c r="E245" s="308"/>
      <c r="F245" s="321" t="s">
        <v>103</v>
      </c>
      <c r="G245" s="322" t="s">
        <v>27</v>
      </c>
      <c r="H245" s="560" t="s">
        <v>292</v>
      </c>
      <c r="I245" s="561"/>
      <c r="J245" s="279"/>
      <c r="K245" s="568" t="s">
        <v>296</v>
      </c>
      <c r="L245" s="569"/>
      <c r="M245" s="254"/>
      <c r="N245" s="356" t="s">
        <v>201</v>
      </c>
      <c r="O245" s="255"/>
      <c r="P245" s="253"/>
      <c r="Q245" s="256"/>
      <c r="R245" s="257"/>
      <c r="S245" s="357" t="s">
        <v>193</v>
      </c>
      <c r="T245" s="258"/>
      <c r="U245" s="259"/>
      <c r="V245" s="260"/>
      <c r="W245" s="253"/>
      <c r="X245" s="262"/>
      <c r="Y245" s="423"/>
      <c r="Z245" s="261"/>
      <c r="AA245" s="262"/>
      <c r="AB245" s="263"/>
      <c r="AC245" s="332" t="s">
        <v>212</v>
      </c>
      <c r="AD245" s="578" t="str">
        <f>RG68</f>
        <v>********خوشروزاده- *******حبیبی - *خورسند - ****************************محبوبی-*********</v>
      </c>
      <c r="AE245" s="579"/>
      <c r="AF245" s="579"/>
      <c r="AG245" s="579"/>
      <c r="AH245" s="579"/>
      <c r="AI245" s="579"/>
      <c r="AJ245" s="579"/>
      <c r="AK245" s="579"/>
      <c r="AL245" s="579"/>
      <c r="AM245" s="579"/>
      <c r="AN245" s="579"/>
      <c r="AO245" s="579"/>
      <c r="AP245" s="579"/>
      <c r="AQ245" s="579"/>
      <c r="AR245" s="580"/>
      <c r="AS245" s="609" t="s">
        <v>215</v>
      </c>
      <c r="AT245" s="610"/>
      <c r="AU245" s="610"/>
      <c r="AV245" s="610"/>
      <c r="AW245" s="610"/>
      <c r="AX245" s="61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12"/>
      <c r="NR245" s="112"/>
      <c r="NS245" s="112"/>
      <c r="NT245" s="112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</row>
    <row r="246" spans="1:507" s="2" customFormat="1" ht="69.75" customHeight="1" thickTop="1" thickBot="1">
      <c r="A246" s="358" t="s">
        <v>290</v>
      </c>
      <c r="B246" s="359" t="s">
        <v>305</v>
      </c>
      <c r="C246" s="360"/>
      <c r="D246" s="361"/>
      <c r="E246" s="309"/>
      <c r="F246" s="323" t="s">
        <v>106</v>
      </c>
      <c r="G246" s="324" t="s">
        <v>27</v>
      </c>
      <c r="H246" s="560" t="s">
        <v>202</v>
      </c>
      <c r="I246" s="561"/>
      <c r="J246" s="279"/>
      <c r="K246" s="568" t="s">
        <v>225</v>
      </c>
      <c r="L246" s="569"/>
      <c r="M246" s="275"/>
      <c r="N246" s="362" t="s">
        <v>198</v>
      </c>
      <c r="O246" s="275"/>
      <c r="P246" s="271"/>
      <c r="Q246" s="271"/>
      <c r="R246" s="276"/>
      <c r="S246" s="363" t="s">
        <v>193</v>
      </c>
      <c r="T246" s="268"/>
      <c r="U246" s="269"/>
      <c r="V246" s="270"/>
      <c r="W246" s="271"/>
      <c r="X246" s="265"/>
      <c r="Y246" s="424"/>
      <c r="Z246" s="264"/>
      <c r="AA246" s="265"/>
      <c r="AB246" s="266"/>
      <c r="AC246" s="333" t="s">
        <v>213</v>
      </c>
      <c r="AD246" s="635" t="str">
        <f>RG32</f>
        <v>******************داداشي-*************</v>
      </c>
      <c r="AE246" s="636"/>
      <c r="AF246" s="636"/>
      <c r="AG246" s="636"/>
      <c r="AH246" s="636"/>
      <c r="AI246" s="636"/>
      <c r="AJ246" s="636"/>
      <c r="AK246" s="636"/>
      <c r="AL246" s="636"/>
      <c r="AM246" s="636"/>
      <c r="AN246" s="636"/>
      <c r="AO246" s="636"/>
      <c r="AP246" s="636"/>
      <c r="AQ246" s="636"/>
      <c r="AR246" s="637"/>
      <c r="AS246" s="614" t="s">
        <v>222</v>
      </c>
      <c r="AT246" s="615"/>
      <c r="AU246" s="615"/>
      <c r="AV246" s="615"/>
      <c r="AW246" s="615"/>
      <c r="AX246" s="616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12"/>
      <c r="NR246" s="112"/>
      <c r="NS246" s="112"/>
      <c r="NT246" s="112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</row>
    <row r="247" spans="1:507" s="2" customFormat="1" ht="69.75" customHeight="1" thickTop="1" thickBot="1">
      <c r="A247" s="549" t="s">
        <v>291</v>
      </c>
      <c r="B247" s="551" t="s">
        <v>81</v>
      </c>
      <c r="C247" s="472"/>
      <c r="D247" s="473"/>
      <c r="E247" s="310"/>
      <c r="F247" s="325" t="s">
        <v>293</v>
      </c>
      <c r="G247" s="326" t="s">
        <v>27</v>
      </c>
      <c r="H247" s="568" t="s">
        <v>294</v>
      </c>
      <c r="I247" s="569"/>
      <c r="J247" s="496"/>
      <c r="K247" s="570" t="s">
        <v>225</v>
      </c>
      <c r="L247" s="571"/>
      <c r="M247" s="278"/>
      <c r="N247" s="366" t="s">
        <v>191</v>
      </c>
      <c r="O247" s="476"/>
      <c r="P247" s="366" t="s">
        <v>192</v>
      </c>
      <c r="Q247" s="477"/>
      <c r="R247" s="478"/>
      <c r="S247" s="267"/>
      <c r="T247" s="267"/>
      <c r="U247" s="483"/>
      <c r="V247" s="366" t="s">
        <v>131</v>
      </c>
      <c r="W247" s="272"/>
      <c r="X247" s="499"/>
      <c r="Y247" s="367" t="s">
        <v>199</v>
      </c>
      <c r="Z247" s="267" t="s">
        <v>304</v>
      </c>
      <c r="AA247" s="368"/>
      <c r="AB247" s="369"/>
      <c r="AC247" s="345" t="s">
        <v>214</v>
      </c>
      <c r="AD247" s="626" t="str">
        <f>RG104</f>
        <v>*******خ جعفري - *********</v>
      </c>
      <c r="AE247" s="626"/>
      <c r="AF247" s="626"/>
      <c r="AG247" s="626"/>
      <c r="AH247" s="626"/>
      <c r="AI247" s="626"/>
      <c r="AJ247" s="626"/>
      <c r="AK247" s="626"/>
      <c r="AL247" s="627"/>
      <c r="AM247" s="346" t="s">
        <v>211</v>
      </c>
      <c r="AN247" s="626" t="str">
        <f>RG140</f>
        <v>*******************</v>
      </c>
      <c r="AO247" s="626"/>
      <c r="AP247" s="626"/>
      <c r="AQ247" s="626"/>
      <c r="AR247" s="628"/>
      <c r="AS247" s="617"/>
      <c r="AT247" s="618"/>
      <c r="AU247" s="618"/>
      <c r="AV247" s="618"/>
      <c r="AW247" s="618"/>
      <c r="AX247" s="619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12"/>
      <c r="NR247" s="112"/>
      <c r="NS247" s="112"/>
      <c r="NT247" s="112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</row>
    <row r="248" spans="1:507" s="2" customFormat="1" ht="69.75" customHeight="1" thickTop="1" thickBot="1">
      <c r="A248" s="370" t="s">
        <v>289</v>
      </c>
      <c r="B248" s="280" t="s">
        <v>147</v>
      </c>
      <c r="C248" s="316"/>
      <c r="D248" s="317"/>
      <c r="E248" s="311"/>
      <c r="F248" s="327" t="s">
        <v>103</v>
      </c>
      <c r="G248" s="328" t="s">
        <v>28</v>
      </c>
      <c r="H248" s="562" t="s">
        <v>292</v>
      </c>
      <c r="I248" s="563"/>
      <c r="J248" s="307"/>
      <c r="K248" s="566" t="s">
        <v>296</v>
      </c>
      <c r="L248" s="567"/>
      <c r="M248" s="282"/>
      <c r="N248" s="371" t="s">
        <v>201</v>
      </c>
      <c r="O248" s="283"/>
      <c r="P248" s="281"/>
      <c r="Q248" s="284"/>
      <c r="R248" s="285"/>
      <c r="S248" s="372" t="s">
        <v>193</v>
      </c>
      <c r="T248" s="286"/>
      <c r="U248" s="287"/>
      <c r="V248" s="288"/>
      <c r="W248" s="281"/>
      <c r="X248" s="281"/>
      <c r="Y248" s="281"/>
      <c r="Z248" s="281"/>
      <c r="AA248" s="294"/>
      <c r="AB248" s="295"/>
      <c r="AC248" s="347" t="s">
        <v>212</v>
      </c>
      <c r="AD248" s="632" t="str">
        <f>RJ68</f>
        <v>****************حبیبی -****************************************</v>
      </c>
      <c r="AE248" s="633"/>
      <c r="AF248" s="633"/>
      <c r="AG248" s="633"/>
      <c r="AH248" s="633"/>
      <c r="AI248" s="633"/>
      <c r="AJ248" s="633"/>
      <c r="AK248" s="633"/>
      <c r="AL248" s="633"/>
      <c r="AM248" s="633"/>
      <c r="AN248" s="633"/>
      <c r="AO248" s="633"/>
      <c r="AP248" s="633"/>
      <c r="AQ248" s="633"/>
      <c r="AR248" s="634"/>
      <c r="AS248" s="617"/>
      <c r="AT248" s="618"/>
      <c r="AU248" s="618"/>
      <c r="AV248" s="618"/>
      <c r="AW248" s="618"/>
      <c r="AX248" s="619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12"/>
      <c r="NR248" s="112"/>
      <c r="NS248" s="112"/>
      <c r="NT248" s="112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</row>
    <row r="249" spans="1:507" s="2" customFormat="1" ht="69.75" customHeight="1" thickTop="1" thickBot="1">
      <c r="A249" s="373" t="s">
        <v>290</v>
      </c>
      <c r="B249" s="374" t="s">
        <v>305</v>
      </c>
      <c r="C249" s="375"/>
      <c r="D249" s="376"/>
      <c r="E249" s="312"/>
      <c r="F249" s="329" t="s">
        <v>106</v>
      </c>
      <c r="G249" s="330" t="s">
        <v>28</v>
      </c>
      <c r="H249" s="562" t="s">
        <v>202</v>
      </c>
      <c r="I249" s="563"/>
      <c r="J249" s="307"/>
      <c r="K249" s="566" t="s">
        <v>225</v>
      </c>
      <c r="L249" s="567"/>
      <c r="M249" s="303"/>
      <c r="N249" s="377" t="s">
        <v>198</v>
      </c>
      <c r="O249" s="303"/>
      <c r="P249" s="292"/>
      <c r="Q249" s="292"/>
      <c r="R249" s="304"/>
      <c r="S249" s="378" t="s">
        <v>193</v>
      </c>
      <c r="T249" s="289"/>
      <c r="U249" s="290"/>
      <c r="V249" s="291"/>
      <c r="W249" s="292"/>
      <c r="X249" s="297"/>
      <c r="Y249" s="297"/>
      <c r="Z249" s="296"/>
      <c r="AA249" s="297"/>
      <c r="AB249" s="298"/>
      <c r="AC249" s="334" t="s">
        <v>213</v>
      </c>
      <c r="AD249" s="629" t="str">
        <f>RJ32</f>
        <v>********************************</v>
      </c>
      <c r="AE249" s="630"/>
      <c r="AF249" s="630"/>
      <c r="AG249" s="630"/>
      <c r="AH249" s="630"/>
      <c r="AI249" s="630"/>
      <c r="AJ249" s="630"/>
      <c r="AK249" s="630"/>
      <c r="AL249" s="630"/>
      <c r="AM249" s="630"/>
      <c r="AN249" s="630"/>
      <c r="AO249" s="630"/>
      <c r="AP249" s="630"/>
      <c r="AQ249" s="630"/>
      <c r="AR249" s="631"/>
      <c r="AS249" s="617"/>
      <c r="AT249" s="618"/>
      <c r="AU249" s="618"/>
      <c r="AV249" s="618"/>
      <c r="AW249" s="618"/>
      <c r="AX249" s="619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12"/>
      <c r="NR249" s="112"/>
      <c r="NS249" s="112"/>
      <c r="NT249" s="112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</row>
    <row r="250" spans="1:507" s="2" customFormat="1" ht="69.75" customHeight="1" thickTop="1" thickBot="1">
      <c r="A250" s="550" t="s">
        <v>291</v>
      </c>
      <c r="B250" s="552" t="s">
        <v>147</v>
      </c>
      <c r="C250" s="474"/>
      <c r="D250" s="475"/>
      <c r="E250" s="313"/>
      <c r="F250" s="338" t="s">
        <v>293</v>
      </c>
      <c r="G250" s="339" t="s">
        <v>28</v>
      </c>
      <c r="H250" s="564" t="s">
        <v>294</v>
      </c>
      <c r="I250" s="565"/>
      <c r="J250" s="481"/>
      <c r="K250" s="558" t="s">
        <v>225</v>
      </c>
      <c r="L250" s="559"/>
      <c r="M250" s="306"/>
      <c r="N250" s="381" t="s">
        <v>191</v>
      </c>
      <c r="O250" s="491"/>
      <c r="P250" s="381" t="s">
        <v>192</v>
      </c>
      <c r="Q250" s="486"/>
      <c r="R250" s="488"/>
      <c r="S250" s="489"/>
      <c r="T250" s="489"/>
      <c r="U250" s="490"/>
      <c r="V250" s="381" t="s">
        <v>131</v>
      </c>
      <c r="W250" s="300"/>
      <c r="X250" s="301"/>
      <c r="Y250" s="382" t="s">
        <v>199</v>
      </c>
      <c r="Z250" s="299" t="s">
        <v>304</v>
      </c>
      <c r="AA250" s="383"/>
      <c r="AB250" s="384"/>
      <c r="AC250" s="343" t="s">
        <v>214</v>
      </c>
      <c r="AD250" s="612" t="str">
        <f>RI104</f>
        <v>*****************</v>
      </c>
      <c r="AE250" s="607"/>
      <c r="AF250" s="607"/>
      <c r="AG250" s="607"/>
      <c r="AH250" s="607"/>
      <c r="AI250" s="607"/>
      <c r="AJ250" s="607"/>
      <c r="AK250" s="607"/>
      <c r="AL250" s="613"/>
      <c r="AM250" s="344" t="s">
        <v>211</v>
      </c>
      <c r="AN250" s="607" t="str">
        <f>RI140</f>
        <v>*******************</v>
      </c>
      <c r="AO250" s="607"/>
      <c r="AP250" s="607"/>
      <c r="AQ250" s="607"/>
      <c r="AR250" s="608"/>
      <c r="AS250" s="617"/>
      <c r="AT250" s="618"/>
      <c r="AU250" s="618"/>
      <c r="AV250" s="618"/>
      <c r="AW250" s="618"/>
      <c r="AX250" s="619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12"/>
      <c r="NR250" s="112"/>
      <c r="NS250" s="112"/>
      <c r="NT250" s="112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</row>
    <row r="251" spans="1:507" s="2" customFormat="1" ht="69.75" customHeight="1" thickTop="1">
      <c r="A251" s="385" t="s">
        <v>205</v>
      </c>
      <c r="B251" s="386" t="s">
        <v>149</v>
      </c>
      <c r="C251" s="387"/>
      <c r="D251" s="388"/>
      <c r="E251" s="318" t="s">
        <v>119</v>
      </c>
      <c r="F251" s="331" t="s">
        <v>156</v>
      </c>
      <c r="G251" s="572" t="s">
        <v>194</v>
      </c>
      <c r="H251" s="573"/>
      <c r="I251" s="573"/>
      <c r="J251" s="574"/>
      <c r="K251" s="583" t="s">
        <v>186</v>
      </c>
      <c r="L251" s="583"/>
      <c r="M251" s="583"/>
      <c r="N251" s="595" t="s">
        <v>195</v>
      </c>
      <c r="O251" s="595"/>
      <c r="P251" s="595"/>
      <c r="Q251" s="595" t="s">
        <v>196</v>
      </c>
      <c r="R251" s="595"/>
      <c r="S251" s="596"/>
      <c r="T251" s="592" t="s">
        <v>203</v>
      </c>
      <c r="U251" s="593"/>
      <c r="V251" s="593"/>
      <c r="W251" s="594"/>
      <c r="X251" s="589" t="s">
        <v>200</v>
      </c>
      <c r="Y251" s="590"/>
      <c r="Z251" s="590"/>
      <c r="AA251" s="590"/>
      <c r="AB251" s="591"/>
      <c r="AC251" s="603" t="str">
        <f>RO68</f>
        <v>*************************************</v>
      </c>
      <c r="AD251" s="603"/>
      <c r="AE251" s="603"/>
      <c r="AF251" s="603"/>
      <c r="AG251" s="603"/>
      <c r="AH251" s="603"/>
      <c r="AI251" s="604"/>
      <c r="AJ251" s="605"/>
      <c r="AK251" s="605"/>
      <c r="AL251" s="605"/>
      <c r="AM251" s="605"/>
      <c r="AN251" s="605"/>
      <c r="AO251" s="605"/>
      <c r="AP251" s="605"/>
      <c r="AQ251" s="605"/>
      <c r="AR251" s="606"/>
      <c r="AS251" s="617"/>
      <c r="AT251" s="618"/>
      <c r="AU251" s="618"/>
      <c r="AV251" s="618"/>
      <c r="AW251" s="618"/>
      <c r="AX251" s="619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12"/>
      <c r="NR251" s="112"/>
      <c r="NS251" s="112"/>
      <c r="NT251" s="112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</row>
    <row r="252" spans="1:507" s="2" customFormat="1" ht="69.75" customHeight="1" thickBot="1">
      <c r="A252" s="389" t="s">
        <v>29</v>
      </c>
      <c r="B252" s="390"/>
      <c r="C252" s="391"/>
      <c r="D252" s="392"/>
      <c r="E252" s="319" t="s">
        <v>108</v>
      </c>
      <c r="F252" s="320" t="s">
        <v>34</v>
      </c>
      <c r="G252" s="575"/>
      <c r="H252" s="576"/>
      <c r="I252" s="576"/>
      <c r="J252" s="577"/>
      <c r="K252" s="597"/>
      <c r="L252" s="597"/>
      <c r="M252" s="597"/>
      <c r="N252" s="597"/>
      <c r="O252" s="597"/>
      <c r="P252" s="597"/>
      <c r="Q252" s="597"/>
      <c r="R252" s="597"/>
      <c r="S252" s="598"/>
      <c r="T252" s="584"/>
      <c r="U252" s="585"/>
      <c r="V252" s="585"/>
      <c r="W252" s="586"/>
      <c r="X252" s="587"/>
      <c r="Y252" s="587"/>
      <c r="Z252" s="587"/>
      <c r="AA252" s="587"/>
      <c r="AB252" s="588"/>
      <c r="AC252" s="599" t="str">
        <f>RO32</f>
        <v>***********</v>
      </c>
      <c r="AD252" s="600"/>
      <c r="AE252" s="600"/>
      <c r="AF252" s="600"/>
      <c r="AG252" s="600"/>
      <c r="AH252" s="600"/>
      <c r="AI252" s="601"/>
      <c r="AJ252" s="602"/>
      <c r="AK252" s="587"/>
      <c r="AL252" s="587"/>
      <c r="AM252" s="587"/>
      <c r="AN252" s="587"/>
      <c r="AO252" s="587"/>
      <c r="AP252" s="587"/>
      <c r="AQ252" s="587"/>
      <c r="AR252" s="588"/>
      <c r="AS252" s="620"/>
      <c r="AT252" s="621"/>
      <c r="AU252" s="621"/>
      <c r="AV252" s="621"/>
      <c r="AW252" s="621"/>
      <c r="AX252" s="622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12"/>
      <c r="NR252" s="112"/>
      <c r="NS252" s="112"/>
      <c r="NT252" s="112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</row>
    <row r="253" spans="1:507" s="2" customFormat="1" ht="69.75" customHeight="1" thickTop="1" thickBot="1">
      <c r="A253" s="227" t="s">
        <v>297</v>
      </c>
      <c r="B253" s="251" t="s">
        <v>314</v>
      </c>
      <c r="C253" s="349" t="s">
        <v>171</v>
      </c>
      <c r="D253" s="350" t="s">
        <v>206</v>
      </c>
      <c r="E253" s="351" t="s">
        <v>208</v>
      </c>
      <c r="F253" s="352" t="s">
        <v>207</v>
      </c>
      <c r="G253" s="353"/>
      <c r="H253" s="191">
        <v>1</v>
      </c>
      <c r="I253" s="192">
        <v>2</v>
      </c>
      <c r="J253" s="193">
        <v>3</v>
      </c>
      <c r="K253" s="193">
        <v>4</v>
      </c>
      <c r="L253" s="405">
        <v>5</v>
      </c>
      <c r="M253" s="405">
        <v>6</v>
      </c>
      <c r="N253" s="244" t="s">
        <v>302</v>
      </c>
      <c r="O253" s="245" t="s">
        <v>302</v>
      </c>
      <c r="P253" s="193" t="s">
        <v>302</v>
      </c>
      <c r="Q253" s="581" t="s">
        <v>302</v>
      </c>
      <c r="R253" s="582"/>
      <c r="S253" s="246" t="s">
        <v>109</v>
      </c>
      <c r="T253" s="354"/>
      <c r="U253" s="354"/>
      <c r="V253" s="354"/>
      <c r="W253" s="354"/>
      <c r="X253" s="246" t="s">
        <v>110</v>
      </c>
      <c r="Y253" s="354"/>
      <c r="Z253" s="354"/>
      <c r="AA253" s="354"/>
      <c r="AB253" s="354"/>
      <c r="AC253" s="247" t="s">
        <v>134</v>
      </c>
      <c r="AD253" s="248"/>
      <c r="AE253" s="248"/>
      <c r="AF253" s="248"/>
      <c r="AG253" s="249" t="s">
        <v>31</v>
      </c>
      <c r="AH253" s="248"/>
      <c r="AI253" s="248"/>
      <c r="AJ253" s="248"/>
      <c r="AK253" s="247" t="s">
        <v>111</v>
      </c>
      <c r="AL253" s="248"/>
      <c r="AM253" s="248"/>
      <c r="AN253" s="248"/>
      <c r="AO253" s="249" t="s">
        <v>112</v>
      </c>
      <c r="AP253" s="248"/>
      <c r="AQ253" s="248"/>
      <c r="AR253" s="248"/>
      <c r="AS253" s="247" t="s">
        <v>197</v>
      </c>
      <c r="AT253" s="248"/>
      <c r="AU253" s="248"/>
      <c r="AV253" s="250" t="s">
        <v>113</v>
      </c>
      <c r="AW253" s="189"/>
      <c r="AX253" s="194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12"/>
      <c r="NR253" s="112"/>
      <c r="NS253" s="112"/>
      <c r="NT253" s="112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</row>
    <row r="254" spans="1:507" s="2" customFormat="1" ht="69.75" customHeight="1" thickTop="1" thickBot="1">
      <c r="A254" s="355" t="s">
        <v>289</v>
      </c>
      <c r="B254" s="252" t="s">
        <v>167</v>
      </c>
      <c r="C254" s="315"/>
      <c r="D254" s="314"/>
      <c r="E254" s="308"/>
      <c r="F254" s="321" t="s">
        <v>103</v>
      </c>
      <c r="G254" s="322" t="s">
        <v>27</v>
      </c>
      <c r="H254" s="560" t="s">
        <v>292</v>
      </c>
      <c r="I254" s="561"/>
      <c r="J254" s="279"/>
      <c r="K254" s="568" t="s">
        <v>296</v>
      </c>
      <c r="L254" s="569"/>
      <c r="M254" s="254"/>
      <c r="N254" s="356" t="s">
        <v>201</v>
      </c>
      <c r="O254" s="255"/>
      <c r="P254" s="253"/>
      <c r="Q254" s="256"/>
      <c r="R254" s="257"/>
      <c r="S254" s="357" t="s">
        <v>193</v>
      </c>
      <c r="T254" s="258"/>
      <c r="U254" s="259"/>
      <c r="V254" s="260"/>
      <c r="W254" s="253"/>
      <c r="X254" s="261"/>
      <c r="Y254" s="261"/>
      <c r="Z254" s="261"/>
      <c r="AA254" s="262"/>
      <c r="AB254" s="263"/>
      <c r="AC254" s="332" t="s">
        <v>212</v>
      </c>
      <c r="AD254" s="578" t="str">
        <f>RG69</f>
        <v>*حا ج محمدی- ******خوشروزاده- *****گذشتی- *حبیبی - *************کاظمی-****************محبوبی-*********</v>
      </c>
      <c r="AE254" s="579"/>
      <c r="AF254" s="579"/>
      <c r="AG254" s="579"/>
      <c r="AH254" s="579"/>
      <c r="AI254" s="579"/>
      <c r="AJ254" s="579"/>
      <c r="AK254" s="579"/>
      <c r="AL254" s="579"/>
      <c r="AM254" s="579"/>
      <c r="AN254" s="579"/>
      <c r="AO254" s="579"/>
      <c r="AP254" s="579"/>
      <c r="AQ254" s="579"/>
      <c r="AR254" s="580"/>
      <c r="AS254" s="609" t="s">
        <v>215</v>
      </c>
      <c r="AT254" s="610"/>
      <c r="AU254" s="610"/>
      <c r="AV254" s="610"/>
      <c r="AW254" s="610"/>
      <c r="AX254" s="61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12"/>
      <c r="NR254" s="112"/>
      <c r="NS254" s="112"/>
      <c r="NT254" s="112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</row>
    <row r="255" spans="1:507" s="2" customFormat="1" ht="69.75" customHeight="1" thickTop="1" thickBot="1">
      <c r="A255" s="358" t="s">
        <v>290</v>
      </c>
      <c r="B255" s="359" t="s">
        <v>4</v>
      </c>
      <c r="C255" s="360"/>
      <c r="D255" s="361"/>
      <c r="E255" s="309"/>
      <c r="F255" s="323" t="s">
        <v>106</v>
      </c>
      <c r="G255" s="324" t="s">
        <v>27</v>
      </c>
      <c r="H255" s="560" t="s">
        <v>202</v>
      </c>
      <c r="I255" s="561"/>
      <c r="J255" s="279"/>
      <c r="K255" s="568" t="s">
        <v>225</v>
      </c>
      <c r="L255" s="569"/>
      <c r="M255" s="275"/>
      <c r="N255" s="362" t="s">
        <v>198</v>
      </c>
      <c r="O255" s="275"/>
      <c r="P255" s="271"/>
      <c r="Q255" s="271"/>
      <c r="R255" s="276"/>
      <c r="S255" s="363" t="s">
        <v>193</v>
      </c>
      <c r="T255" s="268"/>
      <c r="U255" s="269"/>
      <c r="V255" s="270"/>
      <c r="W255" s="271"/>
      <c r="X255" s="265"/>
      <c r="Y255" s="424"/>
      <c r="Z255" s="264"/>
      <c r="AA255" s="265"/>
      <c r="AB255" s="266"/>
      <c r="AC255" s="333" t="s">
        <v>213</v>
      </c>
      <c r="AD255" s="635" t="str">
        <f>RG33</f>
        <v>******************داداشي-*************</v>
      </c>
      <c r="AE255" s="636"/>
      <c r="AF255" s="636"/>
      <c r="AG255" s="636"/>
      <c r="AH255" s="636"/>
      <c r="AI255" s="636"/>
      <c r="AJ255" s="636"/>
      <c r="AK255" s="636"/>
      <c r="AL255" s="636"/>
      <c r="AM255" s="636"/>
      <c r="AN255" s="636"/>
      <c r="AO255" s="636"/>
      <c r="AP255" s="636"/>
      <c r="AQ255" s="636"/>
      <c r="AR255" s="637"/>
      <c r="AS255" s="614" t="s">
        <v>222</v>
      </c>
      <c r="AT255" s="615"/>
      <c r="AU255" s="615"/>
      <c r="AV255" s="615"/>
      <c r="AW255" s="615"/>
      <c r="AX255" s="616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12"/>
      <c r="NR255" s="112"/>
      <c r="NS255" s="112"/>
      <c r="NT255" s="112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</row>
    <row r="256" spans="1:507" s="2" customFormat="1" ht="69.75" customHeight="1" thickTop="1" thickBot="1">
      <c r="A256" s="549" t="s">
        <v>291</v>
      </c>
      <c r="B256" s="551" t="s">
        <v>167</v>
      </c>
      <c r="C256" s="472"/>
      <c r="D256" s="473"/>
      <c r="E256" s="310"/>
      <c r="F256" s="325" t="s">
        <v>293</v>
      </c>
      <c r="G256" s="326" t="s">
        <v>27</v>
      </c>
      <c r="H256" s="568" t="s">
        <v>294</v>
      </c>
      <c r="I256" s="569"/>
      <c r="J256" s="496"/>
      <c r="K256" s="570" t="s">
        <v>225</v>
      </c>
      <c r="L256" s="571"/>
      <c r="M256" s="278"/>
      <c r="N256" s="366" t="s">
        <v>191</v>
      </c>
      <c r="O256" s="476"/>
      <c r="P256" s="366" t="s">
        <v>192</v>
      </c>
      <c r="Q256" s="492"/>
      <c r="R256" s="493"/>
      <c r="S256" s="494"/>
      <c r="T256" s="494"/>
      <c r="U256" s="495"/>
      <c r="V256" s="366" t="s">
        <v>131</v>
      </c>
      <c r="W256" s="272"/>
      <c r="X256" s="273"/>
      <c r="Y256" s="367" t="s">
        <v>199</v>
      </c>
      <c r="Z256" s="267" t="s">
        <v>184</v>
      </c>
      <c r="AA256" s="368"/>
      <c r="AB256" s="369"/>
      <c r="AC256" s="345" t="s">
        <v>214</v>
      </c>
      <c r="AD256" s="626" t="str">
        <f>RG105</f>
        <v>*****************</v>
      </c>
      <c r="AE256" s="626"/>
      <c r="AF256" s="626"/>
      <c r="AG256" s="626"/>
      <c r="AH256" s="626"/>
      <c r="AI256" s="626"/>
      <c r="AJ256" s="626"/>
      <c r="AK256" s="626"/>
      <c r="AL256" s="627"/>
      <c r="AM256" s="346" t="s">
        <v>211</v>
      </c>
      <c r="AN256" s="626" t="str">
        <f>RG141</f>
        <v>*******************</v>
      </c>
      <c r="AO256" s="626"/>
      <c r="AP256" s="626"/>
      <c r="AQ256" s="626"/>
      <c r="AR256" s="628"/>
      <c r="AS256" s="617"/>
      <c r="AT256" s="618"/>
      <c r="AU256" s="618"/>
      <c r="AV256" s="618"/>
      <c r="AW256" s="618"/>
      <c r="AX256" s="619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12"/>
      <c r="NR256" s="112"/>
      <c r="NS256" s="112"/>
      <c r="NT256" s="112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</row>
    <row r="257" spans="1:507" s="2" customFormat="1" ht="69.75" customHeight="1" thickTop="1" thickBot="1">
      <c r="A257" s="370" t="s">
        <v>289</v>
      </c>
      <c r="B257" s="280" t="s">
        <v>231</v>
      </c>
      <c r="C257" s="316"/>
      <c r="D257" s="317"/>
      <c r="E257" s="311"/>
      <c r="F257" s="327" t="s">
        <v>103</v>
      </c>
      <c r="G257" s="328" t="s">
        <v>28</v>
      </c>
      <c r="H257" s="562" t="s">
        <v>292</v>
      </c>
      <c r="I257" s="563"/>
      <c r="J257" s="307"/>
      <c r="K257" s="566" t="s">
        <v>296</v>
      </c>
      <c r="L257" s="567"/>
      <c r="M257" s="282"/>
      <c r="N257" s="371" t="s">
        <v>201</v>
      </c>
      <c r="O257" s="283"/>
      <c r="P257" s="281"/>
      <c r="Q257" s="284"/>
      <c r="R257" s="285"/>
      <c r="S257" s="372" t="s">
        <v>193</v>
      </c>
      <c r="T257" s="286"/>
      <c r="U257" s="287"/>
      <c r="V257" s="288"/>
      <c r="W257" s="281"/>
      <c r="X257" s="281"/>
      <c r="Y257" s="281"/>
      <c r="Z257" s="281"/>
      <c r="AA257" s="294"/>
      <c r="AB257" s="295"/>
      <c r="AC257" s="347" t="s">
        <v>212</v>
      </c>
      <c r="AD257" s="632" t="str">
        <f>RJ69</f>
        <v>****************حبیبی -***********************************حیدری-****</v>
      </c>
      <c r="AE257" s="633"/>
      <c r="AF257" s="633"/>
      <c r="AG257" s="633"/>
      <c r="AH257" s="633"/>
      <c r="AI257" s="633"/>
      <c r="AJ257" s="633"/>
      <c r="AK257" s="633"/>
      <c r="AL257" s="633"/>
      <c r="AM257" s="633"/>
      <c r="AN257" s="633"/>
      <c r="AO257" s="633"/>
      <c r="AP257" s="633"/>
      <c r="AQ257" s="633"/>
      <c r="AR257" s="634"/>
      <c r="AS257" s="617"/>
      <c r="AT257" s="618"/>
      <c r="AU257" s="618"/>
      <c r="AV257" s="618"/>
      <c r="AW257" s="618"/>
      <c r="AX257" s="619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12"/>
      <c r="NR257" s="112"/>
      <c r="NS257" s="112"/>
      <c r="NT257" s="112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</row>
    <row r="258" spans="1:507" s="2" customFormat="1" ht="69.75" customHeight="1" thickTop="1" thickBot="1">
      <c r="A258" s="373" t="s">
        <v>290</v>
      </c>
      <c r="B258" s="374" t="s">
        <v>307</v>
      </c>
      <c r="C258" s="375"/>
      <c r="D258" s="376"/>
      <c r="E258" s="312"/>
      <c r="F258" s="329" t="s">
        <v>106</v>
      </c>
      <c r="G258" s="330" t="s">
        <v>28</v>
      </c>
      <c r="H258" s="562" t="s">
        <v>202</v>
      </c>
      <c r="I258" s="563"/>
      <c r="J258" s="307"/>
      <c r="K258" s="566" t="s">
        <v>225</v>
      </c>
      <c r="L258" s="567"/>
      <c r="M258" s="303"/>
      <c r="N258" s="377" t="s">
        <v>198</v>
      </c>
      <c r="O258" s="303"/>
      <c r="P258" s="292"/>
      <c r="Q258" s="292"/>
      <c r="R258" s="304"/>
      <c r="S258" s="378" t="s">
        <v>193</v>
      </c>
      <c r="T258" s="289"/>
      <c r="U258" s="290"/>
      <c r="V258" s="497"/>
      <c r="W258" s="292"/>
      <c r="X258" s="297"/>
      <c r="Y258" s="297"/>
      <c r="Z258" s="296"/>
      <c r="AA258" s="297"/>
      <c r="AB258" s="298"/>
      <c r="AC258" s="334" t="s">
        <v>213</v>
      </c>
      <c r="AD258" s="629" t="str">
        <f>RJ33</f>
        <v>********************************</v>
      </c>
      <c r="AE258" s="630"/>
      <c r="AF258" s="630"/>
      <c r="AG258" s="630"/>
      <c r="AH258" s="630"/>
      <c r="AI258" s="630"/>
      <c r="AJ258" s="630"/>
      <c r="AK258" s="630"/>
      <c r="AL258" s="630"/>
      <c r="AM258" s="630"/>
      <c r="AN258" s="630"/>
      <c r="AO258" s="630"/>
      <c r="AP258" s="630"/>
      <c r="AQ258" s="630"/>
      <c r="AR258" s="631"/>
      <c r="AS258" s="617"/>
      <c r="AT258" s="618"/>
      <c r="AU258" s="618"/>
      <c r="AV258" s="618"/>
      <c r="AW258" s="618"/>
      <c r="AX258" s="619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12"/>
      <c r="NR258" s="112"/>
      <c r="NS258" s="112"/>
      <c r="NT258" s="112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</row>
    <row r="259" spans="1:507" s="2" customFormat="1" ht="69.75" customHeight="1" thickTop="1" thickBot="1">
      <c r="A259" s="550" t="s">
        <v>291</v>
      </c>
      <c r="B259" s="552" t="s">
        <v>231</v>
      </c>
      <c r="C259" s="474"/>
      <c r="D259" s="475"/>
      <c r="E259" s="313"/>
      <c r="F259" s="338" t="s">
        <v>293</v>
      </c>
      <c r="G259" s="339" t="s">
        <v>28</v>
      </c>
      <c r="H259" s="564" t="s">
        <v>294</v>
      </c>
      <c r="I259" s="565"/>
      <c r="J259" s="481"/>
      <c r="K259" s="558" t="s">
        <v>225</v>
      </c>
      <c r="L259" s="559"/>
      <c r="M259" s="306"/>
      <c r="N259" s="381" t="s">
        <v>191</v>
      </c>
      <c r="O259" s="491"/>
      <c r="P259" s="381" t="s">
        <v>192</v>
      </c>
      <c r="Q259" s="486"/>
      <c r="R259" s="488"/>
      <c r="S259" s="489"/>
      <c r="T259" s="489"/>
      <c r="U259" s="490"/>
      <c r="V259" s="381" t="s">
        <v>131</v>
      </c>
      <c r="W259" s="300"/>
      <c r="X259" s="301"/>
      <c r="Y259" s="382" t="s">
        <v>199</v>
      </c>
      <c r="Z259" s="299" t="s">
        <v>184</v>
      </c>
      <c r="AA259" s="383"/>
      <c r="AB259" s="384"/>
      <c r="AC259" s="343" t="s">
        <v>214</v>
      </c>
      <c r="AD259" s="612" t="str">
        <f>RI105</f>
        <v>******آجعفری-**********</v>
      </c>
      <c r="AE259" s="607"/>
      <c r="AF259" s="607"/>
      <c r="AG259" s="607"/>
      <c r="AH259" s="607"/>
      <c r="AI259" s="607"/>
      <c r="AJ259" s="607"/>
      <c r="AK259" s="607"/>
      <c r="AL259" s="613"/>
      <c r="AM259" s="344" t="s">
        <v>211</v>
      </c>
      <c r="AN259" s="607" t="str">
        <f>RI141</f>
        <v>*******************</v>
      </c>
      <c r="AO259" s="607"/>
      <c r="AP259" s="607"/>
      <c r="AQ259" s="607"/>
      <c r="AR259" s="608"/>
      <c r="AS259" s="617"/>
      <c r="AT259" s="618"/>
      <c r="AU259" s="618"/>
      <c r="AV259" s="618"/>
      <c r="AW259" s="618"/>
      <c r="AX259" s="619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12"/>
      <c r="NR259" s="112"/>
      <c r="NS259" s="112"/>
      <c r="NT259" s="112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</row>
    <row r="260" spans="1:507" s="2" customFormat="1" ht="69.75" customHeight="1" thickTop="1">
      <c r="A260" s="385" t="s">
        <v>205</v>
      </c>
      <c r="B260" s="386" t="s">
        <v>130</v>
      </c>
      <c r="C260" s="387"/>
      <c r="D260" s="388"/>
      <c r="E260" s="318" t="s">
        <v>119</v>
      </c>
      <c r="F260" s="331" t="s">
        <v>156</v>
      </c>
      <c r="G260" s="572" t="s">
        <v>194</v>
      </c>
      <c r="H260" s="573"/>
      <c r="I260" s="573"/>
      <c r="J260" s="574"/>
      <c r="K260" s="583" t="s">
        <v>186</v>
      </c>
      <c r="L260" s="583"/>
      <c r="M260" s="583"/>
      <c r="N260" s="595" t="s">
        <v>195</v>
      </c>
      <c r="O260" s="595"/>
      <c r="P260" s="595"/>
      <c r="Q260" s="595" t="s">
        <v>196</v>
      </c>
      <c r="R260" s="595"/>
      <c r="S260" s="596"/>
      <c r="T260" s="592" t="s">
        <v>203</v>
      </c>
      <c r="U260" s="593"/>
      <c r="V260" s="593"/>
      <c r="W260" s="594"/>
      <c r="X260" s="589" t="s">
        <v>200</v>
      </c>
      <c r="Y260" s="590"/>
      <c r="Z260" s="590"/>
      <c r="AA260" s="590"/>
      <c r="AB260" s="591"/>
      <c r="AC260" s="603" t="str">
        <f>RO69</f>
        <v>**********************************نجفی-**</v>
      </c>
      <c r="AD260" s="603"/>
      <c r="AE260" s="603"/>
      <c r="AF260" s="603"/>
      <c r="AG260" s="603"/>
      <c r="AH260" s="603"/>
      <c r="AI260" s="604"/>
      <c r="AJ260" s="605"/>
      <c r="AK260" s="605"/>
      <c r="AL260" s="605"/>
      <c r="AM260" s="605"/>
      <c r="AN260" s="605"/>
      <c r="AO260" s="605"/>
      <c r="AP260" s="605"/>
      <c r="AQ260" s="605"/>
      <c r="AR260" s="606"/>
      <c r="AS260" s="617"/>
      <c r="AT260" s="618"/>
      <c r="AU260" s="618"/>
      <c r="AV260" s="618"/>
      <c r="AW260" s="618"/>
      <c r="AX260" s="619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12"/>
      <c r="NR260" s="112"/>
      <c r="NS260" s="112"/>
      <c r="NT260" s="112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</row>
    <row r="261" spans="1:507" s="2" customFormat="1" ht="69.75" customHeight="1" thickBot="1">
      <c r="A261" s="389" t="s">
        <v>29</v>
      </c>
      <c r="B261" s="390"/>
      <c r="C261" s="391"/>
      <c r="D261" s="392"/>
      <c r="E261" s="319" t="s">
        <v>108</v>
      </c>
      <c r="F261" s="320" t="s">
        <v>34</v>
      </c>
      <c r="G261" s="575"/>
      <c r="H261" s="576"/>
      <c r="I261" s="576"/>
      <c r="J261" s="577"/>
      <c r="K261" s="597"/>
      <c r="L261" s="597"/>
      <c r="M261" s="597"/>
      <c r="N261" s="597"/>
      <c r="O261" s="597"/>
      <c r="P261" s="597"/>
      <c r="Q261" s="597"/>
      <c r="R261" s="597"/>
      <c r="S261" s="598"/>
      <c r="T261" s="584"/>
      <c r="U261" s="585"/>
      <c r="V261" s="585"/>
      <c r="W261" s="586"/>
      <c r="X261" s="587"/>
      <c r="Y261" s="587"/>
      <c r="Z261" s="587"/>
      <c r="AA261" s="587"/>
      <c r="AB261" s="588"/>
      <c r="AC261" s="599" t="str">
        <f>RO33</f>
        <v>***********</v>
      </c>
      <c r="AD261" s="600"/>
      <c r="AE261" s="600"/>
      <c r="AF261" s="600"/>
      <c r="AG261" s="600"/>
      <c r="AH261" s="600"/>
      <c r="AI261" s="601"/>
      <c r="AJ261" s="602"/>
      <c r="AK261" s="587"/>
      <c r="AL261" s="587"/>
      <c r="AM261" s="587"/>
      <c r="AN261" s="587"/>
      <c r="AO261" s="587"/>
      <c r="AP261" s="587"/>
      <c r="AQ261" s="587"/>
      <c r="AR261" s="588"/>
      <c r="AS261" s="620"/>
      <c r="AT261" s="621"/>
      <c r="AU261" s="621"/>
      <c r="AV261" s="621"/>
      <c r="AW261" s="621"/>
      <c r="AX261" s="622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12"/>
      <c r="NR261" s="112"/>
      <c r="NS261" s="112"/>
      <c r="NT261" s="112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</row>
    <row r="262" spans="1:507" s="2" customFormat="1" ht="69.75" customHeight="1" thickTop="1" thickBot="1">
      <c r="A262" s="227" t="s">
        <v>329</v>
      </c>
      <c r="B262" s="251" t="s">
        <v>315</v>
      </c>
      <c r="C262" s="349" t="s">
        <v>171</v>
      </c>
      <c r="D262" s="350" t="s">
        <v>206</v>
      </c>
      <c r="E262" s="351" t="s">
        <v>208</v>
      </c>
      <c r="F262" s="352" t="s">
        <v>207</v>
      </c>
      <c r="G262" s="353"/>
      <c r="H262" s="191">
        <v>1</v>
      </c>
      <c r="I262" s="192">
        <v>2</v>
      </c>
      <c r="J262" s="193">
        <v>3</v>
      </c>
      <c r="K262" s="193">
        <v>4</v>
      </c>
      <c r="L262" s="405">
        <v>5</v>
      </c>
      <c r="M262" s="405">
        <v>6</v>
      </c>
      <c r="N262" s="244" t="s">
        <v>302</v>
      </c>
      <c r="O262" s="245" t="s">
        <v>302</v>
      </c>
      <c r="P262" s="193" t="s">
        <v>302</v>
      </c>
      <c r="Q262" s="581" t="s">
        <v>302</v>
      </c>
      <c r="R262" s="582"/>
      <c r="S262" s="246" t="s">
        <v>109</v>
      </c>
      <c r="T262" s="354"/>
      <c r="U262" s="354"/>
      <c r="V262" s="354"/>
      <c r="W262" s="354"/>
      <c r="X262" s="246" t="s">
        <v>110</v>
      </c>
      <c r="Y262" s="354"/>
      <c r="Z262" s="354"/>
      <c r="AA262" s="354"/>
      <c r="AB262" s="354"/>
      <c r="AC262" s="247" t="s">
        <v>134</v>
      </c>
      <c r="AD262" s="248"/>
      <c r="AE262" s="248"/>
      <c r="AF262" s="248"/>
      <c r="AG262" s="249" t="s">
        <v>31</v>
      </c>
      <c r="AH262" s="248"/>
      <c r="AI262" s="248"/>
      <c r="AJ262" s="248"/>
      <c r="AK262" s="247" t="s">
        <v>111</v>
      </c>
      <c r="AL262" s="248"/>
      <c r="AM262" s="248"/>
      <c r="AN262" s="248"/>
      <c r="AO262" s="249" t="s">
        <v>112</v>
      </c>
      <c r="AP262" s="248"/>
      <c r="AQ262" s="248"/>
      <c r="AR262" s="248"/>
      <c r="AS262" s="247" t="s">
        <v>197</v>
      </c>
      <c r="AT262" s="248"/>
      <c r="AU262" s="248"/>
      <c r="AV262" s="250" t="s">
        <v>113</v>
      </c>
      <c r="AW262" s="189"/>
      <c r="AX262" s="194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12"/>
      <c r="NR262" s="112"/>
      <c r="NS262" s="112"/>
      <c r="NT262" s="112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</row>
    <row r="263" spans="1:507" s="2" customFormat="1" ht="69.75" customHeight="1" thickTop="1" thickBot="1">
      <c r="A263" s="355" t="s">
        <v>289</v>
      </c>
      <c r="B263" s="252" t="s">
        <v>148</v>
      </c>
      <c r="C263" s="315"/>
      <c r="D263" s="314"/>
      <c r="E263" s="308"/>
      <c r="F263" s="321" t="s">
        <v>103</v>
      </c>
      <c r="G263" s="322" t="s">
        <v>27</v>
      </c>
      <c r="H263" s="560" t="s">
        <v>292</v>
      </c>
      <c r="I263" s="561"/>
      <c r="J263" s="279"/>
      <c r="K263" s="568" t="s">
        <v>296</v>
      </c>
      <c r="L263" s="569"/>
      <c r="M263" s="254"/>
      <c r="N263" s="356" t="s">
        <v>201</v>
      </c>
      <c r="O263" s="255"/>
      <c r="P263" s="253"/>
      <c r="Q263" s="256"/>
      <c r="R263" s="257"/>
      <c r="S263" s="357" t="s">
        <v>193</v>
      </c>
      <c r="T263" s="258"/>
      <c r="U263" s="259"/>
      <c r="V263" s="260"/>
      <c r="W263" s="253"/>
      <c r="X263" s="262"/>
      <c r="Y263" s="423"/>
      <c r="Z263" s="261"/>
      <c r="AA263" s="262"/>
      <c r="AB263" s="263"/>
      <c r="AC263" s="332" t="s">
        <v>212</v>
      </c>
      <c r="AD263" s="578" t="str">
        <f>RG70</f>
        <v>********خوشروزاده- *********************کاظمی-****************محبوبی-*********</v>
      </c>
      <c r="AE263" s="579"/>
      <c r="AF263" s="579"/>
      <c r="AG263" s="579"/>
      <c r="AH263" s="579"/>
      <c r="AI263" s="579"/>
      <c r="AJ263" s="579"/>
      <c r="AK263" s="579"/>
      <c r="AL263" s="579"/>
      <c r="AM263" s="579"/>
      <c r="AN263" s="579"/>
      <c r="AO263" s="579"/>
      <c r="AP263" s="579"/>
      <c r="AQ263" s="579"/>
      <c r="AR263" s="580"/>
      <c r="AS263" s="609" t="s">
        <v>215</v>
      </c>
      <c r="AT263" s="610"/>
      <c r="AU263" s="610"/>
      <c r="AV263" s="610"/>
      <c r="AW263" s="610"/>
      <c r="AX263" s="61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12"/>
      <c r="NR263" s="112"/>
      <c r="NS263" s="112"/>
      <c r="NT263" s="112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</row>
    <row r="264" spans="1:507" s="2" customFormat="1" ht="69.75" customHeight="1" thickTop="1" thickBot="1">
      <c r="A264" s="358" t="s">
        <v>290</v>
      </c>
      <c r="B264" s="359" t="s">
        <v>305</v>
      </c>
      <c r="C264" s="360"/>
      <c r="D264" s="361"/>
      <c r="E264" s="309"/>
      <c r="F264" s="323" t="s">
        <v>106</v>
      </c>
      <c r="G264" s="324" t="s">
        <v>27</v>
      </c>
      <c r="H264" s="560" t="s">
        <v>202</v>
      </c>
      <c r="I264" s="561"/>
      <c r="J264" s="279"/>
      <c r="K264" s="568" t="s">
        <v>225</v>
      </c>
      <c r="L264" s="569"/>
      <c r="M264" s="275"/>
      <c r="N264" s="362" t="s">
        <v>198</v>
      </c>
      <c r="O264" s="275"/>
      <c r="P264" s="271"/>
      <c r="Q264" s="271"/>
      <c r="R264" s="276"/>
      <c r="S264" s="363" t="s">
        <v>193</v>
      </c>
      <c r="T264" s="268"/>
      <c r="U264" s="269"/>
      <c r="V264" s="270"/>
      <c r="W264" s="271"/>
      <c r="X264" s="265"/>
      <c r="Y264" s="424"/>
      <c r="Z264" s="264"/>
      <c r="AA264" s="265"/>
      <c r="AB264" s="266"/>
      <c r="AC264" s="333" t="s">
        <v>213</v>
      </c>
      <c r="AD264" s="635" t="str">
        <f>RG34</f>
        <v>******************داداشي-*************</v>
      </c>
      <c r="AE264" s="636"/>
      <c r="AF264" s="636"/>
      <c r="AG264" s="636"/>
      <c r="AH264" s="636"/>
      <c r="AI264" s="636"/>
      <c r="AJ264" s="636"/>
      <c r="AK264" s="636"/>
      <c r="AL264" s="636"/>
      <c r="AM264" s="636"/>
      <c r="AN264" s="636"/>
      <c r="AO264" s="636"/>
      <c r="AP264" s="636"/>
      <c r="AQ264" s="636"/>
      <c r="AR264" s="637"/>
      <c r="AS264" s="614" t="s">
        <v>222</v>
      </c>
      <c r="AT264" s="615"/>
      <c r="AU264" s="615"/>
      <c r="AV264" s="615"/>
      <c r="AW264" s="615"/>
      <c r="AX264" s="616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12"/>
      <c r="NR264" s="112"/>
      <c r="NS264" s="112"/>
      <c r="NT264" s="112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</row>
    <row r="265" spans="1:507" s="2" customFormat="1" ht="69.75" customHeight="1" thickTop="1" thickBot="1">
      <c r="A265" s="549" t="s">
        <v>291</v>
      </c>
      <c r="B265" s="551" t="s">
        <v>148</v>
      </c>
      <c r="C265" s="472"/>
      <c r="D265" s="473"/>
      <c r="E265" s="310"/>
      <c r="F265" s="325" t="s">
        <v>293</v>
      </c>
      <c r="G265" s="326" t="s">
        <v>27</v>
      </c>
      <c r="H265" s="568" t="s">
        <v>294</v>
      </c>
      <c r="I265" s="569"/>
      <c r="J265" s="496"/>
      <c r="K265" s="570" t="s">
        <v>225</v>
      </c>
      <c r="L265" s="571"/>
      <c r="M265" s="278"/>
      <c r="N265" s="366" t="s">
        <v>191</v>
      </c>
      <c r="O265" s="496"/>
      <c r="P265" s="366" t="s">
        <v>192</v>
      </c>
      <c r="Q265" s="492"/>
      <c r="R265" s="493"/>
      <c r="S265" s="494"/>
      <c r="T265" s="494"/>
      <c r="U265" s="495"/>
      <c r="V265" s="366" t="s">
        <v>131</v>
      </c>
      <c r="W265" s="272"/>
      <c r="X265" s="499"/>
      <c r="Y265" s="367" t="s">
        <v>199</v>
      </c>
      <c r="Z265" s="267" t="s">
        <v>304</v>
      </c>
      <c r="AA265" s="368"/>
      <c r="AB265" s="369"/>
      <c r="AC265" s="345" t="s">
        <v>214</v>
      </c>
      <c r="AD265" s="626" t="str">
        <f>RG106</f>
        <v>*******خ جعفري - *********</v>
      </c>
      <c r="AE265" s="626"/>
      <c r="AF265" s="626"/>
      <c r="AG265" s="626"/>
      <c r="AH265" s="626"/>
      <c r="AI265" s="626"/>
      <c r="AJ265" s="626"/>
      <c r="AK265" s="626"/>
      <c r="AL265" s="627"/>
      <c r="AM265" s="346" t="s">
        <v>211</v>
      </c>
      <c r="AN265" s="626" t="str">
        <f>RG142</f>
        <v>*******************</v>
      </c>
      <c r="AO265" s="626"/>
      <c r="AP265" s="626"/>
      <c r="AQ265" s="626"/>
      <c r="AR265" s="628"/>
      <c r="AS265" s="617"/>
      <c r="AT265" s="618"/>
      <c r="AU265" s="618"/>
      <c r="AV265" s="618"/>
      <c r="AW265" s="618"/>
      <c r="AX265" s="619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12"/>
      <c r="NR265" s="112"/>
      <c r="NS265" s="112"/>
      <c r="NT265" s="112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</row>
    <row r="266" spans="1:507" s="2" customFormat="1" ht="69.75" customHeight="1" thickTop="1" thickBot="1">
      <c r="A266" s="370" t="s">
        <v>289</v>
      </c>
      <c r="B266" s="280" t="s">
        <v>330</v>
      </c>
      <c r="C266" s="316"/>
      <c r="D266" s="317"/>
      <c r="E266" s="311"/>
      <c r="F266" s="327" t="s">
        <v>103</v>
      </c>
      <c r="G266" s="328" t="s">
        <v>28</v>
      </c>
      <c r="H266" s="562" t="s">
        <v>292</v>
      </c>
      <c r="I266" s="563"/>
      <c r="J266" s="307"/>
      <c r="K266" s="566" t="s">
        <v>296</v>
      </c>
      <c r="L266" s="567"/>
      <c r="M266" s="282"/>
      <c r="N266" s="371" t="s">
        <v>201</v>
      </c>
      <c r="O266" s="283"/>
      <c r="P266" s="281"/>
      <c r="Q266" s="284"/>
      <c r="R266" s="285"/>
      <c r="S266" s="372" t="s">
        <v>193</v>
      </c>
      <c r="T266" s="286" t="s">
        <v>141</v>
      </c>
      <c r="U266" s="287"/>
      <c r="V266" s="288"/>
      <c r="W266" s="281"/>
      <c r="X266" s="281"/>
      <c r="Y266" s="281"/>
      <c r="Z266" s="281"/>
      <c r="AA266" s="294"/>
      <c r="AB266" s="295"/>
      <c r="AC266" s="347" t="s">
        <v>212</v>
      </c>
      <c r="AD266" s="632" t="str">
        <f>RJ70</f>
        <v>*********************************************************</v>
      </c>
      <c r="AE266" s="633"/>
      <c r="AF266" s="633"/>
      <c r="AG266" s="633"/>
      <c r="AH266" s="633"/>
      <c r="AI266" s="633"/>
      <c r="AJ266" s="633"/>
      <c r="AK266" s="633"/>
      <c r="AL266" s="633"/>
      <c r="AM266" s="633"/>
      <c r="AN266" s="633"/>
      <c r="AO266" s="633"/>
      <c r="AP266" s="633"/>
      <c r="AQ266" s="633"/>
      <c r="AR266" s="634"/>
      <c r="AS266" s="617"/>
      <c r="AT266" s="618"/>
      <c r="AU266" s="618"/>
      <c r="AV266" s="618"/>
      <c r="AW266" s="618"/>
      <c r="AX266" s="619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12"/>
      <c r="NR266" s="112"/>
      <c r="NS266" s="112"/>
      <c r="NT266" s="112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</row>
    <row r="267" spans="1:507" s="2" customFormat="1" ht="69.75" customHeight="1" thickTop="1" thickBot="1">
      <c r="A267" s="373" t="s">
        <v>290</v>
      </c>
      <c r="B267" s="374" t="s">
        <v>305</v>
      </c>
      <c r="C267" s="375"/>
      <c r="D267" s="376"/>
      <c r="E267" s="312"/>
      <c r="F267" s="329" t="s">
        <v>106</v>
      </c>
      <c r="G267" s="330" t="s">
        <v>28</v>
      </c>
      <c r="H267" s="562" t="s">
        <v>202</v>
      </c>
      <c r="I267" s="563"/>
      <c r="J267" s="307"/>
      <c r="K267" s="566" t="s">
        <v>225</v>
      </c>
      <c r="L267" s="567"/>
      <c r="M267" s="303"/>
      <c r="N267" s="377" t="s">
        <v>198</v>
      </c>
      <c r="O267" s="303"/>
      <c r="P267" s="292"/>
      <c r="Q267" s="292"/>
      <c r="R267" s="304"/>
      <c r="S267" s="378" t="s">
        <v>193</v>
      </c>
      <c r="T267" s="289"/>
      <c r="U267" s="290"/>
      <c r="V267" s="291"/>
      <c r="W267" s="292"/>
      <c r="X267" s="297"/>
      <c r="Y267" s="297"/>
      <c r="Z267" s="296"/>
      <c r="AA267" s="297"/>
      <c r="AB267" s="298"/>
      <c r="AC267" s="334" t="s">
        <v>213</v>
      </c>
      <c r="AD267" s="629" t="str">
        <f>RJ34</f>
        <v>********************************</v>
      </c>
      <c r="AE267" s="630"/>
      <c r="AF267" s="630"/>
      <c r="AG267" s="630"/>
      <c r="AH267" s="630"/>
      <c r="AI267" s="630"/>
      <c r="AJ267" s="630"/>
      <c r="AK267" s="630"/>
      <c r="AL267" s="630"/>
      <c r="AM267" s="630"/>
      <c r="AN267" s="630"/>
      <c r="AO267" s="630"/>
      <c r="AP267" s="630"/>
      <c r="AQ267" s="630"/>
      <c r="AR267" s="631"/>
      <c r="AS267" s="617"/>
      <c r="AT267" s="618"/>
      <c r="AU267" s="618"/>
      <c r="AV267" s="618"/>
      <c r="AW267" s="618"/>
      <c r="AX267" s="619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12"/>
      <c r="NR267" s="112"/>
      <c r="NS267" s="112"/>
      <c r="NT267" s="112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</row>
    <row r="268" spans="1:507" s="2" customFormat="1" ht="69.75" customHeight="1" thickTop="1" thickBot="1">
      <c r="A268" s="550" t="s">
        <v>291</v>
      </c>
      <c r="B268" s="552" t="s">
        <v>147</v>
      </c>
      <c r="C268" s="474"/>
      <c r="D268" s="475"/>
      <c r="E268" s="313"/>
      <c r="F268" s="338" t="s">
        <v>293</v>
      </c>
      <c r="G268" s="339" t="s">
        <v>28</v>
      </c>
      <c r="H268" s="564" t="s">
        <v>294</v>
      </c>
      <c r="I268" s="565"/>
      <c r="J268" s="481"/>
      <c r="K268" s="558" t="s">
        <v>225</v>
      </c>
      <c r="L268" s="559"/>
      <c r="M268" s="306"/>
      <c r="N268" s="381" t="s">
        <v>191</v>
      </c>
      <c r="O268" s="491"/>
      <c r="P268" s="381" t="s">
        <v>192</v>
      </c>
      <c r="Q268" s="486"/>
      <c r="R268" s="488"/>
      <c r="S268" s="489"/>
      <c r="T268" s="489"/>
      <c r="U268" s="490"/>
      <c r="V268" s="381" t="s">
        <v>131</v>
      </c>
      <c r="W268" s="300"/>
      <c r="X268" s="301"/>
      <c r="Y268" s="382" t="s">
        <v>199</v>
      </c>
      <c r="Z268" s="299" t="s">
        <v>304</v>
      </c>
      <c r="AA268" s="383"/>
      <c r="AB268" s="384"/>
      <c r="AC268" s="343" t="s">
        <v>214</v>
      </c>
      <c r="AD268" s="612" t="str">
        <f>RI106</f>
        <v>******آجعفری-**********</v>
      </c>
      <c r="AE268" s="607"/>
      <c r="AF268" s="607"/>
      <c r="AG268" s="607"/>
      <c r="AH268" s="607"/>
      <c r="AI268" s="607"/>
      <c r="AJ268" s="607"/>
      <c r="AK268" s="607"/>
      <c r="AL268" s="613"/>
      <c r="AM268" s="344" t="s">
        <v>211</v>
      </c>
      <c r="AN268" s="607" t="str">
        <f>RI142</f>
        <v>*******************</v>
      </c>
      <c r="AO268" s="607"/>
      <c r="AP268" s="607"/>
      <c r="AQ268" s="607"/>
      <c r="AR268" s="608"/>
      <c r="AS268" s="617"/>
      <c r="AT268" s="618"/>
      <c r="AU268" s="618"/>
      <c r="AV268" s="618"/>
      <c r="AW268" s="618"/>
      <c r="AX268" s="619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12"/>
      <c r="NR268" s="112"/>
      <c r="NS268" s="112"/>
      <c r="NT268" s="112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</row>
    <row r="269" spans="1:507" s="2" customFormat="1" ht="69.75" customHeight="1" thickTop="1">
      <c r="A269" s="385" t="s">
        <v>205</v>
      </c>
      <c r="B269" s="386" t="s">
        <v>153</v>
      </c>
      <c r="C269" s="387"/>
      <c r="D269" s="388"/>
      <c r="E269" s="318" t="s">
        <v>119</v>
      </c>
      <c r="F269" s="331" t="s">
        <v>156</v>
      </c>
      <c r="G269" s="572" t="s">
        <v>194</v>
      </c>
      <c r="H269" s="573"/>
      <c r="I269" s="573"/>
      <c r="J269" s="574"/>
      <c r="K269" s="583" t="s">
        <v>186</v>
      </c>
      <c r="L269" s="583"/>
      <c r="M269" s="583"/>
      <c r="N269" s="595" t="s">
        <v>195</v>
      </c>
      <c r="O269" s="595"/>
      <c r="P269" s="595"/>
      <c r="Q269" s="595" t="s">
        <v>196</v>
      </c>
      <c r="R269" s="595"/>
      <c r="S269" s="596"/>
      <c r="T269" s="592" t="s">
        <v>203</v>
      </c>
      <c r="U269" s="593"/>
      <c r="V269" s="593"/>
      <c r="W269" s="594"/>
      <c r="X269" s="589" t="s">
        <v>200</v>
      </c>
      <c r="Y269" s="590"/>
      <c r="Z269" s="590"/>
      <c r="AA269" s="590"/>
      <c r="AB269" s="591"/>
      <c r="AC269" s="603" t="str">
        <f>RO70</f>
        <v>*************************************</v>
      </c>
      <c r="AD269" s="603"/>
      <c r="AE269" s="603"/>
      <c r="AF269" s="603"/>
      <c r="AG269" s="603"/>
      <c r="AH269" s="603"/>
      <c r="AI269" s="604"/>
      <c r="AJ269" s="605"/>
      <c r="AK269" s="605"/>
      <c r="AL269" s="605"/>
      <c r="AM269" s="605"/>
      <c r="AN269" s="605"/>
      <c r="AO269" s="605"/>
      <c r="AP269" s="605"/>
      <c r="AQ269" s="605"/>
      <c r="AR269" s="606"/>
      <c r="AS269" s="617"/>
      <c r="AT269" s="618"/>
      <c r="AU269" s="618"/>
      <c r="AV269" s="618"/>
      <c r="AW269" s="618"/>
      <c r="AX269" s="619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12"/>
      <c r="NR269" s="112"/>
      <c r="NS269" s="112"/>
      <c r="NT269" s="112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</row>
    <row r="270" spans="1:507" s="2" customFormat="1" ht="73.5" customHeight="1" thickBot="1">
      <c r="A270" s="389" t="s">
        <v>29</v>
      </c>
      <c r="B270" s="390"/>
      <c r="C270" s="391"/>
      <c r="D270" s="392"/>
      <c r="E270" s="319" t="s">
        <v>108</v>
      </c>
      <c r="F270" s="320" t="s">
        <v>34</v>
      </c>
      <c r="G270" s="575"/>
      <c r="H270" s="576"/>
      <c r="I270" s="576"/>
      <c r="J270" s="577"/>
      <c r="K270" s="597"/>
      <c r="L270" s="597"/>
      <c r="M270" s="597"/>
      <c r="N270" s="597"/>
      <c r="O270" s="597"/>
      <c r="P270" s="597"/>
      <c r="Q270" s="597"/>
      <c r="R270" s="597"/>
      <c r="S270" s="598"/>
      <c r="T270" s="584"/>
      <c r="U270" s="585"/>
      <c r="V270" s="585"/>
      <c r="W270" s="586"/>
      <c r="X270" s="587"/>
      <c r="Y270" s="587"/>
      <c r="Z270" s="587"/>
      <c r="AA270" s="587"/>
      <c r="AB270" s="588"/>
      <c r="AC270" s="599" t="str">
        <f>RO34</f>
        <v>***********</v>
      </c>
      <c r="AD270" s="600"/>
      <c r="AE270" s="600"/>
      <c r="AF270" s="600"/>
      <c r="AG270" s="600"/>
      <c r="AH270" s="600"/>
      <c r="AI270" s="601"/>
      <c r="AJ270" s="602"/>
      <c r="AK270" s="587"/>
      <c r="AL270" s="587"/>
      <c r="AM270" s="587"/>
      <c r="AN270" s="587"/>
      <c r="AO270" s="587"/>
      <c r="AP270" s="587"/>
      <c r="AQ270" s="587"/>
      <c r="AR270" s="588"/>
      <c r="AS270" s="620"/>
      <c r="AT270" s="621"/>
      <c r="AU270" s="621"/>
      <c r="AV270" s="621"/>
      <c r="AW270" s="621"/>
      <c r="AX270" s="622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12"/>
      <c r="NR270" s="112"/>
      <c r="NS270" s="112"/>
      <c r="NT270" s="112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</row>
    <row r="271" spans="1:507" s="2" customFormat="1" ht="73.5" customHeight="1" thickTop="1" thickBot="1">
      <c r="A271" s="227" t="s">
        <v>40</v>
      </c>
      <c r="B271" s="251" t="s">
        <v>301</v>
      </c>
      <c r="C271" s="349" t="s">
        <v>171</v>
      </c>
      <c r="D271" s="350" t="s">
        <v>206</v>
      </c>
      <c r="E271" s="351" t="s">
        <v>208</v>
      </c>
      <c r="F271" s="352" t="s">
        <v>207</v>
      </c>
      <c r="G271" s="353"/>
      <c r="H271" s="191">
        <v>1</v>
      </c>
      <c r="I271" s="192">
        <v>2</v>
      </c>
      <c r="J271" s="193">
        <v>3</v>
      </c>
      <c r="K271" s="193">
        <v>4</v>
      </c>
      <c r="L271" s="405">
        <v>5</v>
      </c>
      <c r="M271" s="405">
        <v>6</v>
      </c>
      <c r="N271" s="244" t="s">
        <v>302</v>
      </c>
      <c r="O271" s="245" t="s">
        <v>302</v>
      </c>
      <c r="P271" s="193" t="s">
        <v>302</v>
      </c>
      <c r="Q271" s="581" t="s">
        <v>302</v>
      </c>
      <c r="R271" s="582"/>
      <c r="S271" s="246" t="s">
        <v>109</v>
      </c>
      <c r="T271" s="354"/>
      <c r="U271" s="354"/>
      <c r="V271" s="354"/>
      <c r="W271" s="354"/>
      <c r="X271" s="246" t="s">
        <v>110</v>
      </c>
      <c r="Y271" s="354"/>
      <c r="Z271" s="354"/>
      <c r="AA271" s="354"/>
      <c r="AB271" s="354"/>
      <c r="AC271" s="247" t="s">
        <v>134</v>
      </c>
      <c r="AD271" s="248"/>
      <c r="AE271" s="248"/>
      <c r="AF271" s="248"/>
      <c r="AG271" s="249" t="s">
        <v>31</v>
      </c>
      <c r="AH271" s="248"/>
      <c r="AI271" s="248"/>
      <c r="AJ271" s="248"/>
      <c r="AK271" s="247" t="s">
        <v>111</v>
      </c>
      <c r="AL271" s="248"/>
      <c r="AM271" s="248"/>
      <c r="AN271" s="248"/>
      <c r="AO271" s="249" t="s">
        <v>112</v>
      </c>
      <c r="AP271" s="248"/>
      <c r="AQ271" s="248"/>
      <c r="AR271" s="248"/>
      <c r="AS271" s="247" t="s">
        <v>197</v>
      </c>
      <c r="AT271" s="248"/>
      <c r="AU271" s="248"/>
      <c r="AV271" s="250" t="s">
        <v>113</v>
      </c>
      <c r="AW271" s="189"/>
      <c r="AX271" s="194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12"/>
      <c r="NR271" s="112"/>
      <c r="NS271" s="112"/>
      <c r="NT271" s="112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</row>
    <row r="272" spans="1:507" s="2" customFormat="1" ht="73.5" customHeight="1" thickTop="1" thickBot="1">
      <c r="A272" s="355" t="s">
        <v>289</v>
      </c>
      <c r="B272" s="252"/>
      <c r="C272" s="315"/>
      <c r="D272" s="314"/>
      <c r="E272" s="308"/>
      <c r="F272" s="321" t="s">
        <v>103</v>
      </c>
      <c r="G272" s="322" t="s">
        <v>27</v>
      </c>
      <c r="H272" s="560" t="s">
        <v>292</v>
      </c>
      <c r="I272" s="561"/>
      <c r="J272" s="279"/>
      <c r="K272" s="568" t="s">
        <v>296</v>
      </c>
      <c r="L272" s="569"/>
      <c r="M272" s="254"/>
      <c r="N272" s="356" t="s">
        <v>201</v>
      </c>
      <c r="O272" s="255"/>
      <c r="P272" s="253"/>
      <c r="Q272" s="256"/>
      <c r="R272" s="257"/>
      <c r="S272" s="357" t="s">
        <v>193</v>
      </c>
      <c r="T272" s="258"/>
      <c r="U272" s="259"/>
      <c r="V272" s="260"/>
      <c r="W272" s="253"/>
      <c r="X272" s="406"/>
      <c r="Y272" s="356" t="s">
        <v>223</v>
      </c>
      <c r="Z272" s="261"/>
      <c r="AA272" s="262"/>
      <c r="AB272" s="263"/>
      <c r="AC272" s="332" t="s">
        <v>212</v>
      </c>
      <c r="AD272" s="578" t="str">
        <f>RG71</f>
        <v>*********************************************************</v>
      </c>
      <c r="AE272" s="579"/>
      <c r="AF272" s="579"/>
      <c r="AG272" s="579"/>
      <c r="AH272" s="579"/>
      <c r="AI272" s="579"/>
      <c r="AJ272" s="579"/>
      <c r="AK272" s="579"/>
      <c r="AL272" s="579"/>
      <c r="AM272" s="579"/>
      <c r="AN272" s="579"/>
      <c r="AO272" s="579"/>
      <c r="AP272" s="579"/>
      <c r="AQ272" s="579"/>
      <c r="AR272" s="580"/>
      <c r="AS272" s="609" t="s">
        <v>215</v>
      </c>
      <c r="AT272" s="610"/>
      <c r="AU272" s="610"/>
      <c r="AV272" s="610"/>
      <c r="AW272" s="610"/>
      <c r="AX272" s="61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12"/>
      <c r="NR272" s="112"/>
      <c r="NS272" s="112"/>
      <c r="NT272" s="112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</row>
    <row r="273" spans="1:507" s="2" customFormat="1" ht="73.5" customHeight="1" thickTop="1" thickBot="1">
      <c r="A273" s="358" t="s">
        <v>290</v>
      </c>
      <c r="B273" s="359"/>
      <c r="C273" s="360"/>
      <c r="D273" s="361"/>
      <c r="E273" s="309"/>
      <c r="F273" s="323" t="s">
        <v>106</v>
      </c>
      <c r="G273" s="324" t="s">
        <v>27</v>
      </c>
      <c r="H273" s="560" t="s">
        <v>202</v>
      </c>
      <c r="I273" s="561"/>
      <c r="J273" s="279"/>
      <c r="K273" s="568" t="s">
        <v>225</v>
      </c>
      <c r="L273" s="569"/>
      <c r="M273" s="275"/>
      <c r="N273" s="362" t="s">
        <v>198</v>
      </c>
      <c r="O273" s="275"/>
      <c r="P273" s="271"/>
      <c r="Q273" s="271"/>
      <c r="R273" s="276"/>
      <c r="S273" s="363" t="s">
        <v>193</v>
      </c>
      <c r="T273" s="268"/>
      <c r="U273" s="269"/>
      <c r="V273" s="270"/>
      <c r="W273" s="271"/>
      <c r="X273" s="407"/>
      <c r="Y273" s="408" t="s">
        <v>223</v>
      </c>
      <c r="Z273" s="264"/>
      <c r="AA273" s="265"/>
      <c r="AB273" s="266"/>
      <c r="AC273" s="333" t="s">
        <v>213</v>
      </c>
      <c r="AD273" s="635" t="str">
        <f>RG35</f>
        <v>********************************</v>
      </c>
      <c r="AE273" s="636"/>
      <c r="AF273" s="636"/>
      <c r="AG273" s="636"/>
      <c r="AH273" s="636"/>
      <c r="AI273" s="636"/>
      <c r="AJ273" s="636"/>
      <c r="AK273" s="636"/>
      <c r="AL273" s="636"/>
      <c r="AM273" s="636"/>
      <c r="AN273" s="636"/>
      <c r="AO273" s="636"/>
      <c r="AP273" s="636"/>
      <c r="AQ273" s="636"/>
      <c r="AR273" s="637"/>
      <c r="AS273" s="614" t="s">
        <v>222</v>
      </c>
      <c r="AT273" s="615"/>
      <c r="AU273" s="615"/>
      <c r="AV273" s="615"/>
      <c r="AW273" s="615"/>
      <c r="AX273" s="616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12"/>
      <c r="NR273" s="112"/>
      <c r="NS273" s="112"/>
      <c r="NT273" s="112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</row>
    <row r="274" spans="1:507" s="2" customFormat="1" ht="73.5" customHeight="1" thickTop="1" thickBot="1">
      <c r="A274" s="549" t="s">
        <v>291</v>
      </c>
      <c r="B274" s="551"/>
      <c r="C274" s="364"/>
      <c r="D274" s="365"/>
      <c r="E274" s="310"/>
      <c r="F274" s="325" t="s">
        <v>293</v>
      </c>
      <c r="G274" s="326" t="s">
        <v>27</v>
      </c>
      <c r="H274" s="568" t="s">
        <v>294</v>
      </c>
      <c r="I274" s="569"/>
      <c r="J274" s="496"/>
      <c r="K274" s="570" t="s">
        <v>225</v>
      </c>
      <c r="L274" s="571"/>
      <c r="M274" s="278"/>
      <c r="N274" s="366" t="s">
        <v>191</v>
      </c>
      <c r="O274" s="278"/>
      <c r="P274" s="366" t="s">
        <v>192</v>
      </c>
      <c r="Q274" s="277"/>
      <c r="R274" s="409"/>
      <c r="S274" s="366" t="s">
        <v>224</v>
      </c>
      <c r="T274" s="272"/>
      <c r="U274" s="274"/>
      <c r="V274" s="366" t="s">
        <v>131</v>
      </c>
      <c r="W274" s="272"/>
      <c r="X274" s="273"/>
      <c r="Y274" s="367" t="s">
        <v>199</v>
      </c>
      <c r="Z274" s="267"/>
      <c r="AA274" s="368"/>
      <c r="AB274" s="369"/>
      <c r="AC274" s="345" t="s">
        <v>214</v>
      </c>
      <c r="AD274" s="626" t="str">
        <f>RG107</f>
        <v>*****************</v>
      </c>
      <c r="AE274" s="626"/>
      <c r="AF274" s="626"/>
      <c r="AG274" s="626"/>
      <c r="AH274" s="626"/>
      <c r="AI274" s="626"/>
      <c r="AJ274" s="626"/>
      <c r="AK274" s="626"/>
      <c r="AL274" s="627"/>
      <c r="AM274" s="346" t="s">
        <v>211</v>
      </c>
      <c r="AN274" s="626" t="str">
        <f>RG143</f>
        <v>*******************</v>
      </c>
      <c r="AO274" s="626"/>
      <c r="AP274" s="626"/>
      <c r="AQ274" s="626"/>
      <c r="AR274" s="628"/>
      <c r="AS274" s="617"/>
      <c r="AT274" s="618"/>
      <c r="AU274" s="618"/>
      <c r="AV274" s="618"/>
      <c r="AW274" s="618"/>
      <c r="AX274" s="619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12"/>
      <c r="NR274" s="112"/>
      <c r="NS274" s="112"/>
      <c r="NT274" s="112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</row>
    <row r="275" spans="1:507" s="2" customFormat="1" ht="73.5" customHeight="1" thickTop="1" thickBot="1">
      <c r="A275" s="370" t="s">
        <v>289</v>
      </c>
      <c r="B275" s="280"/>
      <c r="C275" s="316"/>
      <c r="D275" s="317"/>
      <c r="E275" s="311"/>
      <c r="F275" s="327" t="s">
        <v>103</v>
      </c>
      <c r="G275" s="328" t="s">
        <v>28</v>
      </c>
      <c r="H275" s="562" t="s">
        <v>292</v>
      </c>
      <c r="I275" s="563"/>
      <c r="J275" s="307"/>
      <c r="K275" s="566" t="s">
        <v>296</v>
      </c>
      <c r="L275" s="567"/>
      <c r="M275" s="282"/>
      <c r="N275" s="371" t="s">
        <v>201</v>
      </c>
      <c r="O275" s="283"/>
      <c r="P275" s="281"/>
      <c r="Q275" s="284"/>
      <c r="R275" s="285"/>
      <c r="S275" s="372" t="s">
        <v>193</v>
      </c>
      <c r="T275" s="286"/>
      <c r="U275" s="287"/>
      <c r="V275" s="288"/>
      <c r="W275" s="281"/>
      <c r="X275" s="410"/>
      <c r="Y275" s="371" t="s">
        <v>223</v>
      </c>
      <c r="Z275" s="293"/>
      <c r="AA275" s="294"/>
      <c r="AB275" s="295"/>
      <c r="AC275" s="347" t="s">
        <v>212</v>
      </c>
      <c r="AD275" s="632" t="str">
        <f>RJ71</f>
        <v>*********************************************************</v>
      </c>
      <c r="AE275" s="633"/>
      <c r="AF275" s="633"/>
      <c r="AG275" s="633"/>
      <c r="AH275" s="633"/>
      <c r="AI275" s="633"/>
      <c r="AJ275" s="633"/>
      <c r="AK275" s="633"/>
      <c r="AL275" s="633"/>
      <c r="AM275" s="633"/>
      <c r="AN275" s="633"/>
      <c r="AO275" s="633"/>
      <c r="AP275" s="633"/>
      <c r="AQ275" s="633"/>
      <c r="AR275" s="634"/>
      <c r="AS275" s="617"/>
      <c r="AT275" s="618"/>
      <c r="AU275" s="618"/>
      <c r="AV275" s="618"/>
      <c r="AW275" s="618"/>
      <c r="AX275" s="619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12"/>
      <c r="NR275" s="112"/>
      <c r="NS275" s="112"/>
      <c r="NT275" s="112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</row>
    <row r="276" spans="1:507" s="2" customFormat="1" ht="73.5" customHeight="1" thickTop="1" thickBot="1">
      <c r="A276" s="373" t="s">
        <v>290</v>
      </c>
      <c r="B276" s="374"/>
      <c r="C276" s="375"/>
      <c r="D276" s="376"/>
      <c r="E276" s="312"/>
      <c r="F276" s="329" t="s">
        <v>106</v>
      </c>
      <c r="G276" s="330" t="s">
        <v>28</v>
      </c>
      <c r="H276" s="562" t="s">
        <v>202</v>
      </c>
      <c r="I276" s="563"/>
      <c r="J276" s="307"/>
      <c r="K276" s="566" t="s">
        <v>225</v>
      </c>
      <c r="L276" s="567"/>
      <c r="M276" s="303"/>
      <c r="N276" s="377" t="s">
        <v>198</v>
      </c>
      <c r="O276" s="303"/>
      <c r="P276" s="292"/>
      <c r="Q276" s="292"/>
      <c r="R276" s="304"/>
      <c r="S276" s="378" t="s">
        <v>193</v>
      </c>
      <c r="T276" s="289"/>
      <c r="U276" s="290"/>
      <c r="V276" s="291"/>
      <c r="W276" s="292"/>
      <c r="X276" s="411"/>
      <c r="Y276" s="412" t="s">
        <v>223</v>
      </c>
      <c r="Z276" s="296"/>
      <c r="AA276" s="297"/>
      <c r="AB276" s="298"/>
      <c r="AC276" s="334" t="s">
        <v>213</v>
      </c>
      <c r="AD276" s="629" t="str">
        <f>RJ35</f>
        <v>********************************</v>
      </c>
      <c r="AE276" s="630"/>
      <c r="AF276" s="630"/>
      <c r="AG276" s="630"/>
      <c r="AH276" s="630"/>
      <c r="AI276" s="630"/>
      <c r="AJ276" s="630"/>
      <c r="AK276" s="630"/>
      <c r="AL276" s="630"/>
      <c r="AM276" s="630"/>
      <c r="AN276" s="630"/>
      <c r="AO276" s="630"/>
      <c r="AP276" s="630"/>
      <c r="AQ276" s="630"/>
      <c r="AR276" s="631"/>
      <c r="AS276" s="617"/>
      <c r="AT276" s="618"/>
      <c r="AU276" s="618"/>
      <c r="AV276" s="618"/>
      <c r="AW276" s="618"/>
      <c r="AX276" s="619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12"/>
      <c r="NR276" s="112"/>
      <c r="NS276" s="112"/>
      <c r="NT276" s="112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</row>
    <row r="277" spans="1:507" s="2" customFormat="1" ht="73.5" customHeight="1" thickTop="1" thickBot="1">
      <c r="A277" s="550" t="s">
        <v>291</v>
      </c>
      <c r="B277" s="552"/>
      <c r="C277" s="379"/>
      <c r="D277" s="380"/>
      <c r="E277" s="313"/>
      <c r="F277" s="338" t="s">
        <v>293</v>
      </c>
      <c r="G277" s="339" t="s">
        <v>28</v>
      </c>
      <c r="H277" s="564" t="s">
        <v>294</v>
      </c>
      <c r="I277" s="565"/>
      <c r="J277" s="481"/>
      <c r="K277" s="558" t="s">
        <v>225</v>
      </c>
      <c r="L277" s="559"/>
      <c r="M277" s="306"/>
      <c r="N277" s="381" t="s">
        <v>191</v>
      </c>
      <c r="O277" s="306"/>
      <c r="P277" s="381" t="s">
        <v>192</v>
      </c>
      <c r="Q277" s="305"/>
      <c r="R277" s="413"/>
      <c r="S277" s="381" t="s">
        <v>224</v>
      </c>
      <c r="T277" s="300"/>
      <c r="U277" s="302"/>
      <c r="V277" s="381" t="s">
        <v>131</v>
      </c>
      <c r="W277" s="300"/>
      <c r="X277" s="301"/>
      <c r="Y277" s="382" t="s">
        <v>199</v>
      </c>
      <c r="Z277" s="299"/>
      <c r="AA277" s="383"/>
      <c r="AB277" s="384"/>
      <c r="AC277" s="343" t="s">
        <v>214</v>
      </c>
      <c r="AD277" s="612" t="str">
        <f>RI107</f>
        <v>*فخرآور-*****ایمانی-*********</v>
      </c>
      <c r="AE277" s="607"/>
      <c r="AF277" s="607"/>
      <c r="AG277" s="607"/>
      <c r="AH277" s="607"/>
      <c r="AI277" s="607"/>
      <c r="AJ277" s="607"/>
      <c r="AK277" s="607"/>
      <c r="AL277" s="613"/>
      <c r="AM277" s="344" t="s">
        <v>211</v>
      </c>
      <c r="AN277" s="607" t="str">
        <f>RI143</f>
        <v>*******************</v>
      </c>
      <c r="AO277" s="607"/>
      <c r="AP277" s="607"/>
      <c r="AQ277" s="607"/>
      <c r="AR277" s="608"/>
      <c r="AS277" s="617"/>
      <c r="AT277" s="618"/>
      <c r="AU277" s="618"/>
      <c r="AV277" s="618"/>
      <c r="AW277" s="618"/>
      <c r="AX277" s="619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12"/>
      <c r="NR277" s="112"/>
      <c r="NS277" s="112"/>
      <c r="NT277" s="112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</row>
    <row r="278" spans="1:507" s="2" customFormat="1" ht="73.5" customHeight="1" thickTop="1">
      <c r="A278" s="385" t="s">
        <v>205</v>
      </c>
      <c r="B278" s="386"/>
      <c r="C278" s="387"/>
      <c r="D278" s="388"/>
      <c r="E278" s="318" t="s">
        <v>119</v>
      </c>
      <c r="F278" s="331" t="s">
        <v>156</v>
      </c>
      <c r="G278" s="572" t="s">
        <v>194</v>
      </c>
      <c r="H278" s="573"/>
      <c r="I278" s="573"/>
      <c r="J278" s="574"/>
      <c r="K278" s="583" t="s">
        <v>186</v>
      </c>
      <c r="L278" s="583"/>
      <c r="M278" s="583"/>
      <c r="N278" s="595" t="s">
        <v>195</v>
      </c>
      <c r="O278" s="595"/>
      <c r="P278" s="595"/>
      <c r="Q278" s="595" t="s">
        <v>196</v>
      </c>
      <c r="R278" s="595"/>
      <c r="S278" s="596"/>
      <c r="T278" s="592" t="s">
        <v>203</v>
      </c>
      <c r="U278" s="593"/>
      <c r="V278" s="593"/>
      <c r="W278" s="594"/>
      <c r="X278" s="589" t="s">
        <v>200</v>
      </c>
      <c r="Y278" s="590"/>
      <c r="Z278" s="590"/>
      <c r="AA278" s="590"/>
      <c r="AB278" s="591"/>
      <c r="AC278" s="603" t="str">
        <f>RO71</f>
        <v>************************************جعفری-</v>
      </c>
      <c r="AD278" s="603"/>
      <c r="AE278" s="603"/>
      <c r="AF278" s="603"/>
      <c r="AG278" s="603"/>
      <c r="AH278" s="603"/>
      <c r="AI278" s="604"/>
      <c r="AJ278" s="605"/>
      <c r="AK278" s="605"/>
      <c r="AL278" s="605"/>
      <c r="AM278" s="605"/>
      <c r="AN278" s="605"/>
      <c r="AO278" s="605"/>
      <c r="AP278" s="605"/>
      <c r="AQ278" s="605"/>
      <c r="AR278" s="606"/>
      <c r="AS278" s="617"/>
      <c r="AT278" s="618"/>
      <c r="AU278" s="618"/>
      <c r="AV278" s="618"/>
      <c r="AW278" s="618"/>
      <c r="AX278" s="619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12"/>
      <c r="NR278" s="112"/>
      <c r="NS278" s="112"/>
      <c r="NT278" s="112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</row>
    <row r="279" spans="1:507" s="2" customFormat="1" ht="73.5" customHeight="1" thickBot="1">
      <c r="A279" s="389" t="s">
        <v>29</v>
      </c>
      <c r="B279" s="390"/>
      <c r="C279" s="391"/>
      <c r="D279" s="392"/>
      <c r="E279" s="319" t="s">
        <v>108</v>
      </c>
      <c r="F279" s="320" t="s">
        <v>34</v>
      </c>
      <c r="G279" s="575"/>
      <c r="H279" s="576"/>
      <c r="I279" s="576"/>
      <c r="J279" s="577"/>
      <c r="K279" s="597"/>
      <c r="L279" s="597"/>
      <c r="M279" s="597"/>
      <c r="N279" s="597"/>
      <c r="O279" s="597"/>
      <c r="P279" s="597"/>
      <c r="Q279" s="597"/>
      <c r="R279" s="597"/>
      <c r="S279" s="598"/>
      <c r="T279" s="584"/>
      <c r="U279" s="585"/>
      <c r="V279" s="585"/>
      <c r="W279" s="586"/>
      <c r="X279" s="587"/>
      <c r="Y279" s="587"/>
      <c r="Z279" s="587"/>
      <c r="AA279" s="587"/>
      <c r="AB279" s="588"/>
      <c r="AC279" s="599" t="str">
        <f>RO35</f>
        <v>***********</v>
      </c>
      <c r="AD279" s="600"/>
      <c r="AE279" s="600"/>
      <c r="AF279" s="600"/>
      <c r="AG279" s="600"/>
      <c r="AH279" s="600"/>
      <c r="AI279" s="601"/>
      <c r="AJ279" s="602"/>
      <c r="AK279" s="587"/>
      <c r="AL279" s="587"/>
      <c r="AM279" s="587"/>
      <c r="AN279" s="587"/>
      <c r="AO279" s="587"/>
      <c r="AP279" s="587"/>
      <c r="AQ279" s="587"/>
      <c r="AR279" s="588"/>
      <c r="AS279" s="620"/>
      <c r="AT279" s="621"/>
      <c r="AU279" s="621"/>
      <c r="AV279" s="621"/>
      <c r="AW279" s="621"/>
      <c r="AX279" s="622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12"/>
      <c r="NR279" s="112"/>
      <c r="NS279" s="112"/>
      <c r="NT279" s="112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</row>
    <row r="280" spans="1:507" ht="83.25" customHeight="1" thickTop="1"/>
    <row r="281" spans="1:507" ht="83.25" customHeight="1"/>
    <row r="282" spans="1:507" ht="83.25" customHeight="1"/>
    <row r="283" spans="1:507" ht="83.25" customHeight="1"/>
    <row r="284" spans="1:507" ht="83.25" customHeight="1"/>
    <row r="285" spans="1:507" ht="83.25" customHeight="1"/>
    <row r="286" spans="1:507" ht="83.25" customHeight="1"/>
    <row r="287" spans="1:507" ht="83.25" customHeight="1"/>
    <row r="288" spans="1:507" ht="83.25" customHeight="1"/>
    <row r="289" ht="83.25" customHeight="1"/>
    <row r="290" ht="83.25" customHeight="1"/>
    <row r="291" ht="83.25" customHeight="1"/>
    <row r="292" ht="83.25" customHeight="1"/>
    <row r="293" ht="83.25" customHeight="1"/>
    <row r="294" ht="83.25" customHeight="1"/>
    <row r="295" ht="83.25" customHeight="1"/>
    <row r="296" ht="83.25" customHeight="1"/>
    <row r="297" ht="83.25" customHeight="1"/>
    <row r="298" ht="83.25" customHeight="1"/>
    <row r="299" ht="83.25" customHeight="1"/>
    <row r="300" ht="83.25" customHeight="1"/>
    <row r="301" ht="83.25" customHeight="1"/>
    <row r="302" ht="83.25" customHeight="1"/>
    <row r="303" ht="83.25" customHeight="1"/>
    <row r="304" ht="83.25" customHeight="1"/>
    <row r="305" ht="83.25" customHeight="1"/>
    <row r="306" ht="83.25" customHeight="1"/>
    <row r="307" ht="83.25" customHeight="1"/>
    <row r="308" ht="83.25" customHeight="1"/>
    <row r="309" ht="83.25" customHeight="1"/>
    <row r="310" ht="83.25" customHeight="1"/>
    <row r="311" ht="83.25" customHeight="1"/>
    <row r="312" ht="83.25" customHeight="1"/>
    <row r="313" ht="85.5" customHeight="1"/>
    <row r="314" ht="83.25" customHeight="1"/>
    <row r="315" ht="83.25" customHeight="1"/>
    <row r="316" ht="83.25" customHeight="1"/>
    <row r="317" ht="83.25" customHeight="1"/>
    <row r="318" ht="83.25" customHeight="1"/>
    <row r="319" ht="83.25" customHeight="1"/>
    <row r="320" ht="83.25" customHeight="1"/>
    <row r="321" ht="83.25" customHeight="1"/>
    <row r="322" ht="83.25" customHeight="1"/>
    <row r="323" ht="83.25" customHeight="1"/>
    <row r="324" ht="83.25" customHeight="1"/>
    <row r="325" ht="83.25" customHeight="1"/>
    <row r="326" ht="83.25" customHeight="1"/>
    <row r="327" ht="83.25" customHeight="1"/>
    <row r="328" ht="60" customHeight="1"/>
  </sheetData>
  <sheetProtection formatCells="0" formatColumns="0" formatRows="0" insertColumns="0" insertRows="0" insertHyperlinks="0" deleteColumns="0" deleteRows="0" selectLockedCells="1" sort="0" autoFilter="0" pivotTables="0"/>
  <dataConsolidate/>
  <mergeCells count="2138">
    <mergeCell ref="QB39:QC39"/>
    <mergeCell ref="QD39:QE39"/>
    <mergeCell ref="QH39:QI39"/>
    <mergeCell ref="QJ39:QK39"/>
    <mergeCell ref="QN39:QO39"/>
    <mergeCell ref="QP39:QQ39"/>
    <mergeCell ref="QR39:QS39"/>
    <mergeCell ref="QT39:QU39"/>
    <mergeCell ref="QV39:QW39"/>
    <mergeCell ref="QX39:QY39"/>
    <mergeCell ref="OT39:OU39"/>
    <mergeCell ref="OZ39:PA39"/>
    <mergeCell ref="PB39:PC39"/>
    <mergeCell ref="PD39:PE39"/>
    <mergeCell ref="PF39:PG39"/>
    <mergeCell ref="PH39:PI39"/>
    <mergeCell ref="PJ39:PK39"/>
    <mergeCell ref="PL39:PM39"/>
    <mergeCell ref="PN39:PO39"/>
    <mergeCell ref="PP39:PQ39"/>
    <mergeCell ref="PR39:PS39"/>
    <mergeCell ref="PX39:PY39"/>
    <mergeCell ref="CB75:CC75"/>
    <mergeCell ref="BF75:BG75"/>
    <mergeCell ref="BH75:BI75"/>
    <mergeCell ref="AS74:AX74"/>
    <mergeCell ref="AS75:AX81"/>
    <mergeCell ref="DS111:DT111"/>
    <mergeCell ref="DG111:DH111"/>
    <mergeCell ref="CY111:CZ111"/>
    <mergeCell ref="AD183:AR183"/>
    <mergeCell ref="AD194:AR194"/>
    <mergeCell ref="AC161:AI161"/>
    <mergeCell ref="AJ161:AR161"/>
    <mergeCell ref="AC162:AI162"/>
    <mergeCell ref="AJ162:AR162"/>
    <mergeCell ref="AC170:AI170"/>
    <mergeCell ref="BD75:BE75"/>
    <mergeCell ref="CL75:CM75"/>
    <mergeCell ref="CN75:CO75"/>
    <mergeCell ref="AC108:AI108"/>
    <mergeCell ref="AJ108:AR108"/>
    <mergeCell ref="AJ143:AR143"/>
    <mergeCell ref="AC144:AI144"/>
    <mergeCell ref="AS119:AX119"/>
    <mergeCell ref="AD94:AL94"/>
    <mergeCell ref="AN94:AR94"/>
    <mergeCell ref="AD96:AR96"/>
    <mergeCell ref="AN187:AR187"/>
    <mergeCell ref="AD193:AL193"/>
    <mergeCell ref="AN193:AR193"/>
    <mergeCell ref="AJ188:AR188"/>
    <mergeCell ref="AD157:AL157"/>
    <mergeCell ref="AD149:AR149"/>
    <mergeCell ref="BT75:BU75"/>
    <mergeCell ref="BN75:BO75"/>
    <mergeCell ref="AS173:AX173"/>
    <mergeCell ref="BW111:BX111"/>
    <mergeCell ref="AD160:AL160"/>
    <mergeCell ref="AN160:AR160"/>
    <mergeCell ref="AD166:AL166"/>
    <mergeCell ref="AN166:AR166"/>
    <mergeCell ref="AD167:AR167"/>
    <mergeCell ref="AD159:AR159"/>
    <mergeCell ref="AD176:AR176"/>
    <mergeCell ref="AD114:AR114"/>
    <mergeCell ref="AD115:AL115"/>
    <mergeCell ref="AD86:AR86"/>
    <mergeCell ref="AJ99:AR99"/>
    <mergeCell ref="AC107:AI107"/>
    <mergeCell ref="BL75:BM75"/>
    <mergeCell ref="BR75:BS75"/>
    <mergeCell ref="AD101:AR101"/>
    <mergeCell ref="AN88:AR88"/>
    <mergeCell ref="AN130:AR130"/>
    <mergeCell ref="AC135:AI135"/>
    <mergeCell ref="AC98:AI98"/>
    <mergeCell ref="AJ98:AR98"/>
    <mergeCell ref="AD83:AR83"/>
    <mergeCell ref="AD84:AR84"/>
    <mergeCell ref="AS164:AX164"/>
    <mergeCell ref="DM111:DN111"/>
    <mergeCell ref="AD156:AR156"/>
    <mergeCell ref="BI111:BJ111"/>
    <mergeCell ref="BK111:BL111"/>
    <mergeCell ref="BG111:BH111"/>
    <mergeCell ref="BE110:CN110"/>
    <mergeCell ref="BO111:BP111"/>
    <mergeCell ref="AS156:AX162"/>
    <mergeCell ref="AN157:AR157"/>
    <mergeCell ref="AD123:AR123"/>
    <mergeCell ref="AD124:AL124"/>
    <mergeCell ref="AN124:AR124"/>
    <mergeCell ref="AD130:AL130"/>
    <mergeCell ref="AS120:AX126"/>
    <mergeCell ref="AS101:AX101"/>
    <mergeCell ref="AD155:AR155"/>
    <mergeCell ref="AJ107:AR107"/>
    <mergeCell ref="BY111:BZ111"/>
    <mergeCell ref="BU111:BV111"/>
    <mergeCell ref="AS146:AX146"/>
    <mergeCell ref="AS137:AX137"/>
    <mergeCell ref="AS155:AX155"/>
    <mergeCell ref="AJ189:AR189"/>
    <mergeCell ref="AJ180:AR180"/>
    <mergeCell ref="AD132:AR132"/>
    <mergeCell ref="AD112:AL112"/>
    <mergeCell ref="AD148:AL148"/>
    <mergeCell ref="AN148:AR148"/>
    <mergeCell ref="AD150:AR150"/>
    <mergeCell ref="AD151:AL151"/>
    <mergeCell ref="AN151:AR151"/>
    <mergeCell ref="AS174:AX180"/>
    <mergeCell ref="AS183:AX189"/>
    <mergeCell ref="AD137:AR137"/>
    <mergeCell ref="AD138:AR138"/>
    <mergeCell ref="AC125:AI125"/>
    <mergeCell ref="AJ125:AR125"/>
    <mergeCell ref="AD121:AL121"/>
    <mergeCell ref="AJ135:AR135"/>
    <mergeCell ref="AC143:AI143"/>
    <mergeCell ref="AN121:AR121"/>
    <mergeCell ref="AC180:AI180"/>
    <mergeCell ref="AD187:AL187"/>
    <mergeCell ref="RR59:RS59"/>
    <mergeCell ref="RR60:RS60"/>
    <mergeCell ref="RO71:RP71"/>
    <mergeCell ref="RX68:RY68"/>
    <mergeCell ref="RR71:RS71"/>
    <mergeCell ref="RN79:RO79"/>
    <mergeCell ref="RP77:RQ77"/>
    <mergeCell ref="RR62:RS62"/>
    <mergeCell ref="RO55:RP55"/>
    <mergeCell ref="AN115:AR115"/>
    <mergeCell ref="AS138:AX144"/>
    <mergeCell ref="AS147:AX153"/>
    <mergeCell ref="AS129:AX135"/>
    <mergeCell ref="AD133:AL133"/>
    <mergeCell ref="AN133:AR133"/>
    <mergeCell ref="AD139:AL139"/>
    <mergeCell ref="AD74:AR74"/>
    <mergeCell ref="AN139:AR139"/>
    <mergeCell ref="AD131:AR131"/>
    <mergeCell ref="RI78:RJ78"/>
    <mergeCell ref="RX65:RY65"/>
    <mergeCell ref="RN80:RO80"/>
    <mergeCell ref="RN84:RO84"/>
    <mergeCell ref="RR65:RS65"/>
    <mergeCell ref="RR68:RS68"/>
    <mergeCell ref="DI111:DJ111"/>
    <mergeCell ref="CA111:CB111"/>
    <mergeCell ref="CI111:CJ111"/>
    <mergeCell ref="DK111:DL111"/>
    <mergeCell ref="DQ111:DR111"/>
    <mergeCell ref="DO111:DP111"/>
    <mergeCell ref="DW111:DX111"/>
    <mergeCell ref="RR69:RS69"/>
    <mergeCell ref="RN78:RO78"/>
    <mergeCell ref="RN81:RO81"/>
    <mergeCell ref="RN82:RO82"/>
    <mergeCell ref="RN83:RO83"/>
    <mergeCell ref="RP78:RQ78"/>
    <mergeCell ref="RR66:RS66"/>
    <mergeCell ref="RR67:RS67"/>
    <mergeCell ref="FX75:FY75"/>
    <mergeCell ref="FL75:FM75"/>
    <mergeCell ref="RI77:RJ77"/>
    <mergeCell ref="SA61:SB61"/>
    <mergeCell ref="RX61:RY61"/>
    <mergeCell ref="RX60:RY60"/>
    <mergeCell ref="SA59:SB59"/>
    <mergeCell ref="RX59:RY59"/>
    <mergeCell ref="SA58:SB58"/>
    <mergeCell ref="RX58:RY58"/>
    <mergeCell ref="RP79:RQ79"/>
    <mergeCell ref="RI80:RJ80"/>
    <mergeCell ref="RI79:RJ79"/>
    <mergeCell ref="RI81:RJ81"/>
    <mergeCell ref="RI82:RJ82"/>
    <mergeCell ref="RI83:RJ83"/>
    <mergeCell ref="FT75:FU75"/>
    <mergeCell ref="FV75:FW75"/>
    <mergeCell ref="RP83:RQ83"/>
    <mergeCell ref="RR63:RS63"/>
    <mergeCell ref="RR64:RS64"/>
    <mergeCell ref="RR61:RS61"/>
    <mergeCell ref="RP80:RQ80"/>
    <mergeCell ref="SA66:SB66"/>
    <mergeCell ref="SA42:SB42"/>
    <mergeCell ref="RX42:RY42"/>
    <mergeCell ref="SA41:SB41"/>
    <mergeCell ref="RX41:RY41"/>
    <mergeCell ref="SA51:SB51"/>
    <mergeCell ref="RX51:RY51"/>
    <mergeCell ref="SA50:SB50"/>
    <mergeCell ref="RX50:RY50"/>
    <mergeCell ref="SA49:SB49"/>
    <mergeCell ref="RX49:RY49"/>
    <mergeCell ref="SA48:SB48"/>
    <mergeCell ref="SA46:SB46"/>
    <mergeCell ref="RX46:RY46"/>
    <mergeCell ref="SA45:SB45"/>
    <mergeCell ref="RX45:RY45"/>
    <mergeCell ref="SA44:SB44"/>
    <mergeCell ref="RX44:RY44"/>
    <mergeCell ref="SA43:SB43"/>
    <mergeCell ref="RX43:RY43"/>
    <mergeCell ref="RX48:RY48"/>
    <mergeCell ref="SA47:SB47"/>
    <mergeCell ref="RX47:RY47"/>
    <mergeCell ref="SA52:SB52"/>
    <mergeCell ref="RX52:RY52"/>
    <mergeCell ref="SA54:SB54"/>
    <mergeCell ref="SA64:SB64"/>
    <mergeCell ref="SA71:SB71"/>
    <mergeCell ref="SA70:SB70"/>
    <mergeCell ref="SA69:SB69"/>
    <mergeCell ref="SA68:SB68"/>
    <mergeCell ref="RX69:RY69"/>
    <mergeCell ref="RX66:RY66"/>
    <mergeCell ref="SA63:SB63"/>
    <mergeCell ref="RX63:RY63"/>
    <mergeCell ref="SA67:SB67"/>
    <mergeCell ref="RX67:RY67"/>
    <mergeCell ref="RX70:RY70"/>
    <mergeCell ref="RX71:RY71"/>
    <mergeCell ref="RX54:RY54"/>
    <mergeCell ref="SA53:SB53"/>
    <mergeCell ref="RX53:RY53"/>
    <mergeCell ref="SA57:SB57"/>
    <mergeCell ref="RX57:RY57"/>
    <mergeCell ref="SA56:SB56"/>
    <mergeCell ref="RX56:RY56"/>
    <mergeCell ref="SA55:SB55"/>
    <mergeCell ref="RX55:RY55"/>
    <mergeCell ref="SA60:SB60"/>
    <mergeCell ref="SA65:SB65"/>
    <mergeCell ref="RX64:RY64"/>
    <mergeCell ref="SI127:SJ127"/>
    <mergeCell ref="SG115:SH115"/>
    <mergeCell ref="BM111:BN111"/>
    <mergeCell ref="SI113:SJ113"/>
    <mergeCell ref="SI114:SJ114"/>
    <mergeCell ref="RG132:RH132"/>
    <mergeCell ref="RG127:RH127"/>
    <mergeCell ref="RG128:RH128"/>
    <mergeCell ref="RS129:RT129"/>
    <mergeCell ref="PW127:PX127"/>
    <mergeCell ref="PU128:PV128"/>
    <mergeCell ref="PW128:PX128"/>
    <mergeCell ref="PU129:PV129"/>
    <mergeCell ref="PW129:PX129"/>
    <mergeCell ref="PU130:PV130"/>
    <mergeCell ref="PW130:PX130"/>
    <mergeCell ref="PU132:PV132"/>
    <mergeCell ref="PW132:PX132"/>
    <mergeCell ref="SI112:SJ112"/>
    <mergeCell ref="RW112:RX112"/>
    <mergeCell ref="RW129:RX129"/>
    <mergeCell ref="RS127:RT127"/>
    <mergeCell ref="SG113:SH113"/>
    <mergeCell ref="PU122:PV122"/>
    <mergeCell ref="PW122:PX122"/>
    <mergeCell ref="RI120:RJ120"/>
    <mergeCell ref="RI116:RJ116"/>
    <mergeCell ref="RI113:RJ113"/>
    <mergeCell ref="CW111:CX111"/>
    <mergeCell ref="CU111:CV111"/>
    <mergeCell ref="RI117:RJ117"/>
    <mergeCell ref="RG120:RH120"/>
    <mergeCell ref="SI143:SJ143"/>
    <mergeCell ref="SG129:SH129"/>
    <mergeCell ref="SC143:SD143"/>
    <mergeCell ref="SI124:SJ124"/>
    <mergeCell ref="RY112:RZ112"/>
    <mergeCell ref="RY118:RZ118"/>
    <mergeCell ref="SI125:SJ125"/>
    <mergeCell ref="RW117:RX117"/>
    <mergeCell ref="SI126:SJ126"/>
    <mergeCell ref="SI118:SJ118"/>
    <mergeCell ref="SI120:SJ120"/>
    <mergeCell ref="SI129:SJ129"/>
    <mergeCell ref="RY116:RZ116"/>
    <mergeCell ref="RY117:RZ117"/>
    <mergeCell ref="SI121:SJ121"/>
    <mergeCell ref="SI122:SJ122"/>
    <mergeCell ref="SI123:SJ123"/>
    <mergeCell ref="SC123:SD123"/>
    <mergeCell ref="SC117:SD117"/>
    <mergeCell ref="SI119:SJ119"/>
    <mergeCell ref="SG119:SH119"/>
    <mergeCell ref="SG122:SH122"/>
    <mergeCell ref="SG123:SH123"/>
    <mergeCell ref="SI117:SJ117"/>
    <mergeCell ref="SC112:SD112"/>
    <mergeCell ref="SG116:SH116"/>
    <mergeCell ref="SG114:SH114"/>
    <mergeCell ref="SG118:SH118"/>
    <mergeCell ref="RW120:RX120"/>
    <mergeCell ref="RW114:RX114"/>
    <mergeCell ref="RW121:RX121"/>
    <mergeCell ref="SC125:SD125"/>
    <mergeCell ref="SI139:SJ139"/>
    <mergeCell ref="SI140:SJ140"/>
    <mergeCell ref="SI128:SJ128"/>
    <mergeCell ref="SI115:SJ115"/>
    <mergeCell ref="SC127:SD127"/>
    <mergeCell ref="RW115:RX115"/>
    <mergeCell ref="SC118:SD118"/>
    <mergeCell ref="SC119:SD119"/>
    <mergeCell ref="RY113:RZ113"/>
    <mergeCell ref="SI133:SJ133"/>
    <mergeCell ref="SC132:SD132"/>
    <mergeCell ref="RW132:RX132"/>
    <mergeCell ref="RW123:RX123"/>
    <mergeCell ref="SC120:SD120"/>
    <mergeCell ref="SC121:SD121"/>
    <mergeCell ref="RY128:RZ128"/>
    <mergeCell ref="SG130:SH130"/>
    <mergeCell ref="SC130:SD130"/>
    <mergeCell ref="SG121:SH121"/>
    <mergeCell ref="SG128:SH128"/>
    <mergeCell ref="RW119:RX119"/>
    <mergeCell ref="SI116:SJ116"/>
    <mergeCell ref="SI137:SJ137"/>
    <mergeCell ref="SI130:SJ130"/>
    <mergeCell ref="SG135:SH135"/>
    <mergeCell ref="SG133:SH133"/>
    <mergeCell ref="SG134:SH134"/>
    <mergeCell ref="SI138:SJ138"/>
    <mergeCell ref="SI131:SJ131"/>
    <mergeCell ref="SC128:SD128"/>
    <mergeCell ref="SC129:SD129"/>
    <mergeCell ref="SI134:SJ134"/>
    <mergeCell ref="SI135:SJ135"/>
    <mergeCell ref="SG136:SH136"/>
    <mergeCell ref="SI136:SJ136"/>
    <mergeCell ref="RW113:RX113"/>
    <mergeCell ref="SI142:SJ142"/>
    <mergeCell ref="SG125:SH125"/>
    <mergeCell ref="SG144:SH144"/>
    <mergeCell ref="SC135:SD135"/>
    <mergeCell ref="SC136:SD136"/>
    <mergeCell ref="SI132:SJ132"/>
    <mergeCell ref="SC140:SD140"/>
    <mergeCell ref="SC134:SD134"/>
    <mergeCell ref="SG120:SH120"/>
    <mergeCell ref="RW124:RX124"/>
    <mergeCell ref="RW138:RX138"/>
    <mergeCell ref="RW139:RX139"/>
    <mergeCell ref="RY135:RZ135"/>
    <mergeCell ref="RY132:RZ132"/>
    <mergeCell ref="RW140:RX140"/>
    <mergeCell ref="RY139:RZ139"/>
    <mergeCell ref="SC137:SD137"/>
    <mergeCell ref="RY137:RZ137"/>
    <mergeCell ref="RY138:RZ138"/>
    <mergeCell ref="RW126:RX126"/>
    <mergeCell ref="RW134:RX134"/>
    <mergeCell ref="SG126:SH126"/>
    <mergeCell ref="SG127:SH127"/>
    <mergeCell ref="RY124:RZ124"/>
    <mergeCell ref="RW133:RX133"/>
    <mergeCell ref="RY125:RZ125"/>
    <mergeCell ref="RY123:RZ123"/>
    <mergeCell ref="SC131:SD131"/>
    <mergeCell ref="SI144:SJ144"/>
    <mergeCell ref="SI141:SJ141"/>
    <mergeCell ref="SC144:SD144"/>
    <mergeCell ref="SG143:SH143"/>
    <mergeCell ref="SC126:SD126"/>
    <mergeCell ref="RS143:RT143"/>
    <mergeCell ref="RW130:RX130"/>
    <mergeCell ref="RY126:RZ126"/>
    <mergeCell ref="RY133:RZ133"/>
    <mergeCell ref="SC138:SD138"/>
    <mergeCell ref="SG137:SH137"/>
    <mergeCell ref="SG138:SH138"/>
    <mergeCell ref="SG139:SH139"/>
    <mergeCell ref="RS126:RT126"/>
    <mergeCell ref="RW128:RX128"/>
    <mergeCell ref="SG131:SH131"/>
    <mergeCell ref="RS141:RT141"/>
    <mergeCell ref="RS128:RT128"/>
    <mergeCell ref="RS140:RT140"/>
    <mergeCell ref="RY140:RZ140"/>
    <mergeCell ref="RS139:RT139"/>
    <mergeCell ref="RW135:RX135"/>
    <mergeCell ref="RY142:RZ142"/>
    <mergeCell ref="SC142:SD142"/>
    <mergeCell ref="SG142:SH142"/>
    <mergeCell ref="RS142:RT142"/>
    <mergeCell ref="RY136:RZ136"/>
    <mergeCell ref="SC141:SD141"/>
    <mergeCell ref="RY141:RZ141"/>
    <mergeCell ref="SC139:SD139"/>
    <mergeCell ref="RW143:RX143"/>
    <mergeCell ref="SC133:SD133"/>
    <mergeCell ref="RW142:RX142"/>
    <mergeCell ref="RY134:RZ134"/>
    <mergeCell ref="RR70:RS70"/>
    <mergeCell ref="RN77:RO77"/>
    <mergeCell ref="RP82:RQ82"/>
    <mergeCell ref="RN88:RO88"/>
    <mergeCell ref="RO57:RP57"/>
    <mergeCell ref="SG112:SH112"/>
    <mergeCell ref="RS131:RT131"/>
    <mergeCell ref="SG117:SH117"/>
    <mergeCell ref="SG124:SH124"/>
    <mergeCell ref="RY130:RZ130"/>
    <mergeCell ref="RY131:RZ131"/>
    <mergeCell ref="SG132:SH132"/>
    <mergeCell ref="RY129:RZ129"/>
    <mergeCell ref="RY127:RZ127"/>
    <mergeCell ref="RW125:RX125"/>
    <mergeCell ref="RO128:RP128"/>
    <mergeCell ref="RO131:RP131"/>
    <mergeCell ref="RO120:RP120"/>
    <mergeCell ref="RO121:RP121"/>
    <mergeCell ref="SC113:SD113"/>
    <mergeCell ref="SC114:SD114"/>
    <mergeCell ref="SC122:SD122"/>
    <mergeCell ref="RO127:RP127"/>
    <mergeCell ref="RO118:RP118"/>
    <mergeCell ref="SC124:SD124"/>
    <mergeCell ref="RO116:RP116"/>
    <mergeCell ref="RS122:RT122"/>
    <mergeCell ref="RO134:RP134"/>
    <mergeCell ref="SA62:SB62"/>
    <mergeCell ref="RX62:RY62"/>
    <mergeCell ref="RP92:RQ92"/>
    <mergeCell ref="RN96:RO96"/>
    <mergeCell ref="RN97:RO97"/>
    <mergeCell ref="RP96:RQ96"/>
    <mergeCell ref="RP97:RQ97"/>
    <mergeCell ref="RP86:RQ86"/>
    <mergeCell ref="RP87:RQ87"/>
    <mergeCell ref="RP88:RQ88"/>
    <mergeCell ref="RP89:RQ89"/>
    <mergeCell ref="RP90:RQ90"/>
    <mergeCell ref="RP81:RQ81"/>
    <mergeCell ref="SG141:SH141"/>
    <mergeCell ref="RW131:RX131"/>
    <mergeCell ref="SG140:SH140"/>
    <mergeCell ref="RN86:RO86"/>
    <mergeCell ref="RN107:RO107"/>
    <mergeCell ref="RN103:RO103"/>
    <mergeCell ref="RN104:RO104"/>
    <mergeCell ref="RS113:RT113"/>
    <mergeCell ref="RS112:RT112"/>
    <mergeCell ref="RO119:RP119"/>
    <mergeCell ref="RS114:RT114"/>
    <mergeCell ref="RO113:RP113"/>
    <mergeCell ref="RO125:RP125"/>
    <mergeCell ref="RN89:RO89"/>
    <mergeCell ref="RN91:RO91"/>
    <mergeCell ref="RN93:RO93"/>
    <mergeCell ref="RN98:RO98"/>
    <mergeCell ref="RN99:RO99"/>
    <mergeCell ref="RN94:RO94"/>
    <mergeCell ref="RN87:RO87"/>
    <mergeCell ref="RP85:RQ85"/>
    <mergeCell ref="RI102:RJ102"/>
    <mergeCell ref="RP101:RQ101"/>
    <mergeCell ref="RI105:RJ105"/>
    <mergeCell ref="RI84:RJ84"/>
    <mergeCell ref="RI85:RJ85"/>
    <mergeCell ref="RI86:RJ86"/>
    <mergeCell ref="RI87:RJ87"/>
    <mergeCell ref="RI88:RJ88"/>
    <mergeCell ref="RI89:RJ89"/>
    <mergeCell ref="RP103:RQ103"/>
    <mergeCell ref="RP104:RQ104"/>
    <mergeCell ref="RN106:RO106"/>
    <mergeCell ref="RP95:RQ95"/>
    <mergeCell ref="RP91:RQ91"/>
    <mergeCell ref="RN95:RO95"/>
    <mergeCell ref="RN90:RO90"/>
    <mergeCell ref="RN92:RO92"/>
    <mergeCell ref="RI90:RJ90"/>
    <mergeCell ref="RI91:RJ91"/>
    <mergeCell ref="RI94:RJ94"/>
    <mergeCell ref="RI93:RJ93"/>
    <mergeCell ref="RI92:RJ92"/>
    <mergeCell ref="RI95:RJ95"/>
    <mergeCell ref="RP93:RQ93"/>
    <mergeCell ref="RP84:RQ84"/>
    <mergeCell ref="RP100:RQ100"/>
    <mergeCell ref="RP94:RQ94"/>
    <mergeCell ref="RP99:RQ99"/>
    <mergeCell ref="RN85:RO85"/>
    <mergeCell ref="RP102:RQ102"/>
    <mergeCell ref="RN100:RO100"/>
    <mergeCell ref="RN101:RO101"/>
    <mergeCell ref="RP106:RQ106"/>
    <mergeCell ref="RP107:RQ107"/>
    <mergeCell ref="RP98:RQ98"/>
    <mergeCell ref="RN102:RO102"/>
    <mergeCell ref="RN105:RO105"/>
    <mergeCell ref="RI125:RJ125"/>
    <mergeCell ref="RG122:RH122"/>
    <mergeCell ref="RI123:RJ123"/>
    <mergeCell ref="RO114:RP114"/>
    <mergeCell ref="RI97:RJ97"/>
    <mergeCell ref="PU120:PV120"/>
    <mergeCell ref="PW120:PX120"/>
    <mergeCell ref="PU121:PV121"/>
    <mergeCell ref="RO112:RP112"/>
    <mergeCell ref="RS123:RT123"/>
    <mergeCell ref="RO122:RP122"/>
    <mergeCell ref="RP105:RQ105"/>
    <mergeCell ref="RI98:RJ98"/>
    <mergeCell ref="RI99:RJ99"/>
    <mergeCell ref="PU115:PV115"/>
    <mergeCell ref="PW115:PX115"/>
    <mergeCell ref="RS117:RT117"/>
    <mergeCell ref="RO117:RP117"/>
    <mergeCell ref="RG118:RH118"/>
    <mergeCell ref="RI122:RJ122"/>
    <mergeCell ref="RG121:RH121"/>
    <mergeCell ref="RI118:RJ118"/>
    <mergeCell ref="RI114:RJ114"/>
    <mergeCell ref="RI103:RJ103"/>
    <mergeCell ref="RI107:RJ107"/>
    <mergeCell ref="RI106:RJ106"/>
    <mergeCell ref="RI100:RJ100"/>
    <mergeCell ref="RI96:RJ96"/>
    <mergeCell ref="RI131:RJ131"/>
    <mergeCell ref="DU111:DV111"/>
    <mergeCell ref="RG123:RH123"/>
    <mergeCell ref="PU116:PV116"/>
    <mergeCell ref="PW116:PX116"/>
    <mergeCell ref="RG116:RH116"/>
    <mergeCell ref="RG117:RH117"/>
    <mergeCell ref="RG113:RH113"/>
    <mergeCell ref="RG114:RH114"/>
    <mergeCell ref="RG119:RH119"/>
    <mergeCell ref="DY111:DZ111"/>
    <mergeCell ref="PU113:PV113"/>
    <mergeCell ref="PW113:PX113"/>
    <mergeCell ref="PU114:PV114"/>
    <mergeCell ref="PW114:PX114"/>
    <mergeCell ref="RI121:RJ121"/>
    <mergeCell ref="RG115:RH115"/>
    <mergeCell ref="RI124:RJ124"/>
    <mergeCell ref="PU117:PV117"/>
    <mergeCell ref="PW117:PX117"/>
    <mergeCell ref="PU118:PV118"/>
    <mergeCell ref="PW118:PX118"/>
    <mergeCell ref="PU119:PV119"/>
    <mergeCell ref="PW119:PX119"/>
    <mergeCell ref="RI115:RJ115"/>
    <mergeCell ref="PU123:PV123"/>
    <mergeCell ref="PW123:PX123"/>
    <mergeCell ref="PW121:PX121"/>
    <mergeCell ref="PW131:PX131"/>
    <mergeCell ref="RI104:RJ104"/>
    <mergeCell ref="RI101:RJ101"/>
    <mergeCell ref="RW136:RX136"/>
    <mergeCell ref="RO133:RP133"/>
    <mergeCell ref="RS137:RT137"/>
    <mergeCell ref="RO137:RP137"/>
    <mergeCell ref="RS134:RT134"/>
    <mergeCell ref="RO123:RP123"/>
    <mergeCell ref="RO124:RP124"/>
    <mergeCell ref="RO132:RP132"/>
    <mergeCell ref="RS132:RT132"/>
    <mergeCell ref="RI128:RJ128"/>
    <mergeCell ref="RG124:RH124"/>
    <mergeCell ref="RG125:RH125"/>
    <mergeCell ref="PU131:PV131"/>
    <mergeCell ref="RW127:RX127"/>
    <mergeCell ref="PU126:PV126"/>
    <mergeCell ref="PW126:PX126"/>
    <mergeCell ref="PU127:PV127"/>
    <mergeCell ref="RI126:RJ126"/>
    <mergeCell ref="RS124:RT124"/>
    <mergeCell ref="RS125:RT125"/>
    <mergeCell ref="RO129:RP129"/>
    <mergeCell ref="RG135:RH135"/>
    <mergeCell ref="RI135:RJ135"/>
    <mergeCell ref="PU133:PV133"/>
    <mergeCell ref="PW133:PX133"/>
    <mergeCell ref="PU134:PV134"/>
    <mergeCell ref="PW134:PX134"/>
    <mergeCell ref="PU135:PV135"/>
    <mergeCell ref="PW135:PX135"/>
    <mergeCell ref="PU124:PV124"/>
    <mergeCell ref="PW124:PX124"/>
    <mergeCell ref="PU125:PV125"/>
    <mergeCell ref="RY114:RZ114"/>
    <mergeCell ref="RY121:RZ121"/>
    <mergeCell ref="RY115:RZ115"/>
    <mergeCell ref="RY119:RZ119"/>
    <mergeCell ref="RW118:RX118"/>
    <mergeCell ref="RO115:RP115"/>
    <mergeCell ref="RS119:RT119"/>
    <mergeCell ref="RS120:RT120"/>
    <mergeCell ref="RS121:RT121"/>
    <mergeCell ref="RW116:RX116"/>
    <mergeCell ref="RS118:RT118"/>
    <mergeCell ref="SC115:SD115"/>
    <mergeCell ref="SC116:SD116"/>
    <mergeCell ref="RI119:RJ119"/>
    <mergeCell ref="RS115:RT115"/>
    <mergeCell ref="RS116:RT116"/>
    <mergeCell ref="RI134:RJ134"/>
    <mergeCell ref="RO130:RP130"/>
    <mergeCell ref="RI129:RJ129"/>
    <mergeCell ref="RI130:RJ130"/>
    <mergeCell ref="RI127:RJ127"/>
    <mergeCell ref="RI132:RJ132"/>
    <mergeCell ref="PW125:PX125"/>
    <mergeCell ref="RO142:RP142"/>
    <mergeCell ref="RO143:RP143"/>
    <mergeCell ref="RG129:RH129"/>
    <mergeCell ref="RG130:RH130"/>
    <mergeCell ref="RG131:RH131"/>
    <mergeCell ref="RY122:RZ122"/>
    <mergeCell ref="RY120:RZ120"/>
    <mergeCell ref="RG133:RH133"/>
    <mergeCell ref="RS144:RT144"/>
    <mergeCell ref="RG142:RH142"/>
    <mergeCell ref="RS138:RT138"/>
    <mergeCell ref="RS135:RT135"/>
    <mergeCell ref="RS136:RT136"/>
    <mergeCell ref="RW141:RX141"/>
    <mergeCell ref="RS133:RT133"/>
    <mergeCell ref="RG134:RH134"/>
    <mergeCell ref="RI133:RJ133"/>
    <mergeCell ref="RO135:RP135"/>
    <mergeCell ref="RO126:RP126"/>
    <mergeCell ref="RY143:RZ143"/>
    <mergeCell ref="RO138:RP138"/>
    <mergeCell ref="RO139:RP139"/>
    <mergeCell ref="RW122:RX122"/>
    <mergeCell ref="RS130:RT130"/>
    <mergeCell ref="RG126:RH126"/>
    <mergeCell ref="RO144:RP144"/>
    <mergeCell ref="RO136:RP136"/>
    <mergeCell ref="RW137:RX137"/>
    <mergeCell ref="RI142:RJ142"/>
    <mergeCell ref="RI143:RJ143"/>
    <mergeCell ref="RO141:RP141"/>
    <mergeCell ref="RG144:RH144"/>
    <mergeCell ref="RI139:RJ139"/>
    <mergeCell ref="PU136:PV136"/>
    <mergeCell ref="PW136:PX136"/>
    <mergeCell ref="PU137:PV137"/>
    <mergeCell ref="PW137:PX137"/>
    <mergeCell ref="PU138:PV138"/>
    <mergeCell ref="PW138:PX138"/>
    <mergeCell ref="PU139:PV139"/>
    <mergeCell ref="PW139:PX139"/>
    <mergeCell ref="PU140:PV140"/>
    <mergeCell ref="PW140:PX140"/>
    <mergeCell ref="PU143:PV143"/>
    <mergeCell ref="PW143:PX143"/>
    <mergeCell ref="RI140:RJ140"/>
    <mergeCell ref="RG138:RH138"/>
    <mergeCell ref="RG137:RH137"/>
    <mergeCell ref="RG140:RH140"/>
    <mergeCell ref="RG136:RH136"/>
    <mergeCell ref="RI136:RJ136"/>
    <mergeCell ref="RO140:RP140"/>
    <mergeCell ref="RI141:RJ141"/>
    <mergeCell ref="AD201:AR201"/>
    <mergeCell ref="AD219:AR219"/>
    <mergeCell ref="AJ197:AR197"/>
    <mergeCell ref="AD202:AL202"/>
    <mergeCell ref="AD205:AL205"/>
    <mergeCell ref="AN205:AR205"/>
    <mergeCell ref="RI144:RJ144"/>
    <mergeCell ref="RG141:RH141"/>
    <mergeCell ref="AJ170:AR170"/>
    <mergeCell ref="AC197:AI197"/>
    <mergeCell ref="AD195:AR195"/>
    <mergeCell ref="AN196:AR196"/>
    <mergeCell ref="AJ144:AR144"/>
    <mergeCell ref="AS165:AX171"/>
    <mergeCell ref="AC152:AI152"/>
    <mergeCell ref="AJ152:AR152"/>
    <mergeCell ref="AC153:AI153"/>
    <mergeCell ref="AD147:AR147"/>
    <mergeCell ref="AD142:AL142"/>
    <mergeCell ref="AD203:AR203"/>
    <mergeCell ref="AJ153:AR153"/>
    <mergeCell ref="AC198:AI198"/>
    <mergeCell ref="AD196:AL196"/>
    <mergeCell ref="PU141:PV141"/>
    <mergeCell ref="PW141:PX141"/>
    <mergeCell ref="PU142:PV142"/>
    <mergeCell ref="PW142:PX142"/>
    <mergeCell ref="AD146:AR146"/>
    <mergeCell ref="AC188:AI188"/>
    <mergeCell ref="AC189:AI189"/>
    <mergeCell ref="AN250:AR250"/>
    <mergeCell ref="AD256:AL256"/>
    <mergeCell ref="AN256:AR256"/>
    <mergeCell ref="AD222:AR222"/>
    <mergeCell ref="AD223:AL223"/>
    <mergeCell ref="AN223:AR223"/>
    <mergeCell ref="X224:AB224"/>
    <mergeCell ref="AD221:AR221"/>
    <mergeCell ref="RG139:RH139"/>
    <mergeCell ref="RI137:RJ137"/>
    <mergeCell ref="RI138:RJ138"/>
    <mergeCell ref="AD276:AR276"/>
    <mergeCell ref="AD277:AL277"/>
    <mergeCell ref="AN277:AR277"/>
    <mergeCell ref="AC260:AI260"/>
    <mergeCell ref="AJ260:AR260"/>
    <mergeCell ref="AD275:AR275"/>
    <mergeCell ref="AD239:AR239"/>
    <mergeCell ref="AD229:AL229"/>
    <mergeCell ref="AS254:AX254"/>
    <mergeCell ref="AD272:AR272"/>
    <mergeCell ref="AD274:AL274"/>
    <mergeCell ref="AN274:AR274"/>
    <mergeCell ref="AJ234:AR234"/>
    <mergeCell ref="AD258:AR258"/>
    <mergeCell ref="AD249:AR249"/>
    <mergeCell ref="AD273:AR273"/>
    <mergeCell ref="AC242:AI242"/>
    <mergeCell ref="AJ242:AR242"/>
    <mergeCell ref="AC243:AI243"/>
    <mergeCell ref="AJ243:AR243"/>
    <mergeCell ref="RG143:RH143"/>
    <mergeCell ref="AD259:AL259"/>
    <mergeCell ref="H264:I264"/>
    <mergeCell ref="AD263:AR263"/>
    <mergeCell ref="H255:I255"/>
    <mergeCell ref="K255:L255"/>
    <mergeCell ref="N216:P216"/>
    <mergeCell ref="H211:I211"/>
    <mergeCell ref="H210:I210"/>
    <mergeCell ref="H214:I214"/>
    <mergeCell ref="N225:P225"/>
    <mergeCell ref="Q225:S225"/>
    <mergeCell ref="T225:W225"/>
    <mergeCell ref="X225:AB225"/>
    <mergeCell ref="K225:M225"/>
    <mergeCell ref="N252:P252"/>
    <mergeCell ref="K242:M242"/>
    <mergeCell ref="K243:M243"/>
    <mergeCell ref="N243:P243"/>
    <mergeCell ref="Q243:S243"/>
    <mergeCell ref="AD210:AR210"/>
    <mergeCell ref="AD254:AR254"/>
    <mergeCell ref="AD230:AR230"/>
    <mergeCell ref="AD236:AR236"/>
    <mergeCell ref="K214:L214"/>
    <mergeCell ref="T243:W243"/>
    <mergeCell ref="X243:AB243"/>
    <mergeCell ref="Q244:R244"/>
    <mergeCell ref="H250:I250"/>
    <mergeCell ref="K251:M251"/>
    <mergeCell ref="K252:M252"/>
    <mergeCell ref="Q261:S261"/>
    <mergeCell ref="AD250:AL250"/>
    <mergeCell ref="AN268:AR268"/>
    <mergeCell ref="AS273:AX279"/>
    <mergeCell ref="AS272:AX272"/>
    <mergeCell ref="AS263:AX263"/>
    <mergeCell ref="AS83:AX83"/>
    <mergeCell ref="AJ179:AR179"/>
    <mergeCell ref="AD164:AR164"/>
    <mergeCell ref="AD192:AR192"/>
    <mergeCell ref="AD185:AR185"/>
    <mergeCell ref="AD165:AR165"/>
    <mergeCell ref="AC171:AI171"/>
    <mergeCell ref="AJ171:AR171"/>
    <mergeCell ref="AC179:AI179"/>
    <mergeCell ref="AC126:AI126"/>
    <mergeCell ref="AD182:AR182"/>
    <mergeCell ref="AJ126:AR126"/>
    <mergeCell ref="AC134:AI134"/>
    <mergeCell ref="AJ134:AR134"/>
    <mergeCell ref="AD158:AR158"/>
    <mergeCell ref="AD266:AR266"/>
    <mergeCell ref="AD255:AR255"/>
    <mergeCell ref="AD264:AR264"/>
    <mergeCell ref="AJ261:AR261"/>
    <mergeCell ref="AC252:AI252"/>
    <mergeCell ref="AD257:AR257"/>
    <mergeCell ref="AJ206:AR206"/>
    <mergeCell ref="AC207:AI207"/>
    <mergeCell ref="AJ207:AR207"/>
    <mergeCell ref="AC215:AI215"/>
    <mergeCell ref="AJ215:AR215"/>
    <mergeCell ref="AD212:AR212"/>
    <mergeCell ref="AD204:AR204"/>
    <mergeCell ref="DR75:DS75"/>
    <mergeCell ref="AS246:AX252"/>
    <mergeCell ref="AS255:AX261"/>
    <mergeCell ref="AS264:AX270"/>
    <mergeCell ref="AJ252:AR252"/>
    <mergeCell ref="AC251:AI251"/>
    <mergeCell ref="AJ251:AR251"/>
    <mergeCell ref="AD248:AR248"/>
    <mergeCell ref="AD246:AR246"/>
    <mergeCell ref="N261:P261"/>
    <mergeCell ref="K261:M261"/>
    <mergeCell ref="K256:L256"/>
    <mergeCell ref="K258:L258"/>
    <mergeCell ref="K259:L259"/>
    <mergeCell ref="AS228:AX234"/>
    <mergeCell ref="AC269:AI269"/>
    <mergeCell ref="AJ269:AR269"/>
    <mergeCell ref="X251:AB251"/>
    <mergeCell ref="Q252:S252"/>
    <mergeCell ref="K264:L264"/>
    <mergeCell ref="K265:L265"/>
    <mergeCell ref="Q269:S269"/>
    <mergeCell ref="T269:W269"/>
    <mergeCell ref="AC270:AI270"/>
    <mergeCell ref="AJ270:AR270"/>
    <mergeCell ref="Q262:R262"/>
    <mergeCell ref="AS237:AX243"/>
    <mergeCell ref="AN259:AR259"/>
    <mergeCell ref="AD265:AL265"/>
    <mergeCell ref="AN265:AR265"/>
    <mergeCell ref="AD267:AR267"/>
    <mergeCell ref="AD268:AL268"/>
    <mergeCell ref="HN39:HO39"/>
    <mergeCell ref="DF75:DG75"/>
    <mergeCell ref="BP75:BQ75"/>
    <mergeCell ref="AC206:AI206"/>
    <mergeCell ref="AD245:AR245"/>
    <mergeCell ref="AS128:AX128"/>
    <mergeCell ref="AS110:AX110"/>
    <mergeCell ref="AD122:AR122"/>
    <mergeCell ref="AD92:AR92"/>
    <mergeCell ref="AD104:AR104"/>
    <mergeCell ref="AD93:AR93"/>
    <mergeCell ref="AD174:AR174"/>
    <mergeCell ref="AS209:AX209"/>
    <mergeCell ref="AD168:AR168"/>
    <mergeCell ref="AD169:AL169"/>
    <mergeCell ref="AN169:AR169"/>
    <mergeCell ref="AD175:AL175"/>
    <mergeCell ref="AN175:AR175"/>
    <mergeCell ref="AD177:AR177"/>
    <mergeCell ref="AD178:AL178"/>
    <mergeCell ref="AN178:AR178"/>
    <mergeCell ref="AD184:AL184"/>
    <mergeCell ref="AN184:AR184"/>
    <mergeCell ref="AD186:AR186"/>
    <mergeCell ref="AD173:AR173"/>
    <mergeCell ref="AN202:AR202"/>
    <mergeCell ref="AD220:AL220"/>
    <mergeCell ref="AD237:AR237"/>
    <mergeCell ref="AN220:AR220"/>
    <mergeCell ref="DA111:DB111"/>
    <mergeCell ref="DE111:DF111"/>
    <mergeCell ref="AD214:AL214"/>
    <mergeCell ref="RO59:RP59"/>
    <mergeCell ref="RO60:RP60"/>
    <mergeCell ref="RO62:RP62"/>
    <mergeCell ref="RO67:RP67"/>
    <mergeCell ref="RO65:RP65"/>
    <mergeCell ref="RO66:RP66"/>
    <mergeCell ref="RO68:RP68"/>
    <mergeCell ref="RO69:RP69"/>
    <mergeCell ref="RO44:RP44"/>
    <mergeCell ref="JB72:JE72"/>
    <mergeCell ref="CJ74:DM74"/>
    <mergeCell ref="EV75:EW75"/>
    <mergeCell ref="DP75:DQ75"/>
    <mergeCell ref="FZ75:GA75"/>
    <mergeCell ref="RO70:RP70"/>
    <mergeCell ref="RO63:RP63"/>
    <mergeCell ref="RO64:RP64"/>
    <mergeCell ref="DV75:DW75"/>
    <mergeCell ref="ER75:ES75"/>
    <mergeCell ref="EB75:EC75"/>
    <mergeCell ref="GB75:GC75"/>
    <mergeCell ref="EP75:EQ75"/>
    <mergeCell ref="FR75:FS75"/>
    <mergeCell ref="DH75:DI75"/>
    <mergeCell ref="ET75:EU75"/>
    <mergeCell ref="EH75:EI75"/>
    <mergeCell ref="EL75:EM75"/>
    <mergeCell ref="RO61:RP61"/>
    <mergeCell ref="DJ75:DK75"/>
    <mergeCell ref="EN75:EO75"/>
    <mergeCell ref="DT75:DU75"/>
    <mergeCell ref="FP75:FQ75"/>
    <mergeCell ref="RR49:RS49"/>
    <mergeCell ref="RR48:RS48"/>
    <mergeCell ref="RR52:RS52"/>
    <mergeCell ref="RO49:RP49"/>
    <mergeCell ref="RO50:RP50"/>
    <mergeCell ref="RO51:RP51"/>
    <mergeCell ref="RO54:RP54"/>
    <mergeCell ref="RO47:RP47"/>
    <mergeCell ref="JH39:JI39"/>
    <mergeCell ref="RR58:RS58"/>
    <mergeCell ref="RR46:RS46"/>
    <mergeCell ref="RR47:RS47"/>
    <mergeCell ref="RO46:RP46"/>
    <mergeCell ref="RR50:RS50"/>
    <mergeCell ref="RO58:RP58"/>
    <mergeCell ref="RO53:RP53"/>
    <mergeCell ref="RO42:RP42"/>
    <mergeCell ref="RO43:RP43"/>
    <mergeCell ref="RB39:RC39"/>
    <mergeCell ref="RO48:RP48"/>
    <mergeCell ref="RO45:RP45"/>
    <mergeCell ref="RR44:RS44"/>
    <mergeCell ref="RR51:RS51"/>
    <mergeCell ref="LP39:LQ39"/>
    <mergeCell ref="RO52:RP52"/>
    <mergeCell ref="RR54:RS54"/>
    <mergeCell ref="RR55:RS55"/>
    <mergeCell ref="RO56:RP56"/>
    <mergeCell ref="RR56:RS56"/>
    <mergeCell ref="RR57:RS57"/>
    <mergeCell ref="RR53:RS53"/>
    <mergeCell ref="PZ39:QA39"/>
    <mergeCell ref="RR20:RS20"/>
    <mergeCell ref="LJ39:LK39"/>
    <mergeCell ref="LL39:LM39"/>
    <mergeCell ref="LN39:LO39"/>
    <mergeCell ref="RR33:RS33"/>
    <mergeCell ref="RR34:RS34"/>
    <mergeCell ref="KL39:KM39"/>
    <mergeCell ref="JR39:JS39"/>
    <mergeCell ref="OV39:OW39"/>
    <mergeCell ref="OX39:OY39"/>
    <mergeCell ref="RD39:RE39"/>
    <mergeCell ref="RO17:RP17"/>
    <mergeCell ref="RO18:RP18"/>
    <mergeCell ref="HT39:HU39"/>
    <mergeCell ref="ID39:IE39"/>
    <mergeCell ref="IR39:IS39"/>
    <mergeCell ref="JV39:JW39"/>
    <mergeCell ref="JT39:JU39"/>
    <mergeCell ref="QZ39:RA39"/>
    <mergeCell ref="IT39:IU39"/>
    <mergeCell ref="JJ39:JK39"/>
    <mergeCell ref="JL39:JM39"/>
    <mergeCell ref="JN39:JO39"/>
    <mergeCell ref="JP39:JQ39"/>
    <mergeCell ref="IV39:IW39"/>
    <mergeCell ref="IX39:IY39"/>
    <mergeCell ref="IZ39:JA39"/>
    <mergeCell ref="RO31:RP31"/>
    <mergeCell ref="RF39:RG39"/>
    <mergeCell ref="IP39:IQ39"/>
    <mergeCell ref="IJ39:IK39"/>
    <mergeCell ref="HZ39:IA39"/>
    <mergeCell ref="RR11:RS11"/>
    <mergeCell ref="RR12:RS12"/>
    <mergeCell ref="RR13:RS13"/>
    <mergeCell ref="RR14:RS14"/>
    <mergeCell ref="RR41:RS41"/>
    <mergeCell ref="RR42:RS42"/>
    <mergeCell ref="AS20:AX20"/>
    <mergeCell ref="RR24:RS24"/>
    <mergeCell ref="RO41:RP41"/>
    <mergeCell ref="RR21:RS21"/>
    <mergeCell ref="RR22:RS22"/>
    <mergeCell ref="RR23:RS23"/>
    <mergeCell ref="RR32:RS32"/>
    <mergeCell ref="RO32:RP32"/>
    <mergeCell ref="RO34:RP34"/>
    <mergeCell ref="RO33:RP33"/>
    <mergeCell ref="RR35:RS35"/>
    <mergeCell ref="KJ39:KK39"/>
    <mergeCell ref="LV39:LW39"/>
    <mergeCell ref="RR29:RS29"/>
    <mergeCell ref="LT39:LU39"/>
    <mergeCell ref="GT39:GU39"/>
    <mergeCell ref="RR30:RS30"/>
    <mergeCell ref="RO35:RP35"/>
    <mergeCell ref="LR39:LS39"/>
    <mergeCell ref="IN39:IO39"/>
    <mergeCell ref="KN39:KO39"/>
    <mergeCell ref="JB39:JC39"/>
    <mergeCell ref="JZ39:KA39"/>
    <mergeCell ref="KB39:KC39"/>
    <mergeCell ref="KD39:KE39"/>
    <mergeCell ref="RR15:RS15"/>
    <mergeCell ref="IH3:II3"/>
    <mergeCell ref="IJ3:IK3"/>
    <mergeCell ref="IL3:IM3"/>
    <mergeCell ref="HT3:HU3"/>
    <mergeCell ref="RR45:RS45"/>
    <mergeCell ref="RR43:RS43"/>
    <mergeCell ref="RR31:RS31"/>
    <mergeCell ref="RO8:RP8"/>
    <mergeCell ref="RO29:RP29"/>
    <mergeCell ref="RR8:RS8"/>
    <mergeCell ref="RR26:RS26"/>
    <mergeCell ref="RR27:RS27"/>
    <mergeCell ref="RR28:RS28"/>
    <mergeCell ref="RO23:RP23"/>
    <mergeCell ref="RO24:RP24"/>
    <mergeCell ref="RO25:RP25"/>
    <mergeCell ref="RO26:RP26"/>
    <mergeCell ref="RO27:RP27"/>
    <mergeCell ref="RO28:RP28"/>
    <mergeCell ref="RR25:RS25"/>
    <mergeCell ref="RR9:RS9"/>
    <mergeCell ref="RR19:RS19"/>
    <mergeCell ref="RO30:RP30"/>
    <mergeCell ref="RO10:RP10"/>
    <mergeCell ref="RO19:RP19"/>
    <mergeCell ref="RO22:RP22"/>
    <mergeCell ref="RO13:RP13"/>
    <mergeCell ref="RO21:RP21"/>
    <mergeCell ref="RO14:RP14"/>
    <mergeCell ref="RO15:RP15"/>
    <mergeCell ref="RO16:RP16"/>
    <mergeCell ref="RR10:RS10"/>
    <mergeCell ref="HN3:HO3"/>
    <mergeCell ref="CD3:CE3"/>
    <mergeCell ref="DF3:DG3"/>
    <mergeCell ref="BX3:BY3"/>
    <mergeCell ref="CP3:CQ3"/>
    <mergeCell ref="CV3:CW3"/>
    <mergeCell ref="FV3:FW3"/>
    <mergeCell ref="CT3:CU3"/>
    <mergeCell ref="CJ3:CK3"/>
    <mergeCell ref="GP3:GQ3"/>
    <mergeCell ref="FH3:FI3"/>
    <mergeCell ref="HR3:HS3"/>
    <mergeCell ref="HV3:HW3"/>
    <mergeCell ref="HX3:HY3"/>
    <mergeCell ref="HZ3:IA3"/>
    <mergeCell ref="IB3:IC3"/>
    <mergeCell ref="IF3:IG3"/>
    <mergeCell ref="FN3:FO3"/>
    <mergeCell ref="DR3:DS3"/>
    <mergeCell ref="EV3:EW3"/>
    <mergeCell ref="EP3:EQ3"/>
    <mergeCell ref="DX3:DY3"/>
    <mergeCell ref="EF3:EG3"/>
    <mergeCell ref="RR7:RS7"/>
    <mergeCell ref="RR5:RS5"/>
    <mergeCell ref="RR6:RS6"/>
    <mergeCell ref="FL3:FM3"/>
    <mergeCell ref="RO5:RP5"/>
    <mergeCell ref="RO7:RP7"/>
    <mergeCell ref="EN3:EO3"/>
    <mergeCell ref="RO6:RP6"/>
    <mergeCell ref="FZ3:GA3"/>
    <mergeCell ref="GB3:GC3"/>
    <mergeCell ref="GD3:GE3"/>
    <mergeCell ref="GL3:GM3"/>
    <mergeCell ref="GN3:GO3"/>
    <mergeCell ref="HJ3:HK3"/>
    <mergeCell ref="AD38:AR38"/>
    <mergeCell ref="CZ3:DA3"/>
    <mergeCell ref="GR3:GS3"/>
    <mergeCell ref="BZ3:CA3"/>
    <mergeCell ref="CB3:CC3"/>
    <mergeCell ref="FP3:FQ3"/>
    <mergeCell ref="FF3:FG3"/>
    <mergeCell ref="FB3:FC3"/>
    <mergeCell ref="EB3:EC3"/>
    <mergeCell ref="ED3:EE3"/>
    <mergeCell ref="EX3:EY3"/>
    <mergeCell ref="EZ3:FA3"/>
    <mergeCell ref="FJ3:FK3"/>
    <mergeCell ref="RO11:RP11"/>
    <mergeCell ref="RO9:RP9"/>
    <mergeCell ref="ID3:IE3"/>
    <mergeCell ref="HF3:HG3"/>
    <mergeCell ref="HD3:HE3"/>
    <mergeCell ref="AC8:AI8"/>
    <mergeCell ref="AC18:AI18"/>
    <mergeCell ref="RO12:RP12"/>
    <mergeCell ref="FR3:FS3"/>
    <mergeCell ref="FX3:FY3"/>
    <mergeCell ref="FT3:FU3"/>
    <mergeCell ref="EH39:EI39"/>
    <mergeCell ref="GT3:GU3"/>
    <mergeCell ref="GV3:GW3"/>
    <mergeCell ref="CL3:CM3"/>
    <mergeCell ref="BT3:BU3"/>
    <mergeCell ref="BV3:BW3"/>
    <mergeCell ref="HD39:HE39"/>
    <mergeCell ref="GZ39:HA39"/>
    <mergeCell ref="HB39:HC39"/>
    <mergeCell ref="GV39:GW39"/>
    <mergeCell ref="BJ39:BK39"/>
    <mergeCell ref="BL39:BM39"/>
    <mergeCell ref="DP39:DQ39"/>
    <mergeCell ref="EL39:EM39"/>
    <mergeCell ref="DN39:DO39"/>
    <mergeCell ref="EN39:EO39"/>
    <mergeCell ref="CF39:CG39"/>
    <mergeCell ref="DZ39:EA39"/>
    <mergeCell ref="GR39:GS39"/>
    <mergeCell ref="CJ39:CK39"/>
    <mergeCell ref="DF39:DG39"/>
    <mergeCell ref="DH39:DI39"/>
    <mergeCell ref="HV39:HW39"/>
    <mergeCell ref="HX39:HY39"/>
    <mergeCell ref="EB39:EC39"/>
    <mergeCell ref="ED39:EE39"/>
    <mergeCell ref="BJ3:BK3"/>
    <mergeCell ref="GX3:GY3"/>
    <mergeCell ref="HH3:HI3"/>
    <mergeCell ref="HL39:HM39"/>
    <mergeCell ref="DJ39:DK39"/>
    <mergeCell ref="DL39:DM39"/>
    <mergeCell ref="BD39:BE39"/>
    <mergeCell ref="HJ39:HK39"/>
    <mergeCell ref="BH39:BI39"/>
    <mergeCell ref="BF39:BG39"/>
    <mergeCell ref="BX39:BY39"/>
    <mergeCell ref="BT39:BU39"/>
    <mergeCell ref="BZ39:CA39"/>
    <mergeCell ref="HH39:HI39"/>
    <mergeCell ref="GX39:GY39"/>
    <mergeCell ref="CH3:CI3"/>
    <mergeCell ref="DL3:DM3"/>
    <mergeCell ref="GJ3:GK3"/>
    <mergeCell ref="FD3:FE3"/>
    <mergeCell ref="BP39:BQ39"/>
    <mergeCell ref="CH39:CI39"/>
    <mergeCell ref="EJ39:EK39"/>
    <mergeCell ref="HF39:HG39"/>
    <mergeCell ref="RR16:RS16"/>
    <mergeCell ref="RR17:RS17"/>
    <mergeCell ref="RR18:RS18"/>
    <mergeCell ref="JX39:JY39"/>
    <mergeCell ref="RO20:RP20"/>
    <mergeCell ref="HP3:HQ3"/>
    <mergeCell ref="GZ3:HA3"/>
    <mergeCell ref="GF3:GG3"/>
    <mergeCell ref="GH3:GI3"/>
    <mergeCell ref="AJ45:AR45"/>
    <mergeCell ref="AS47:AX47"/>
    <mergeCell ref="BR39:BS39"/>
    <mergeCell ref="EF39:EG39"/>
    <mergeCell ref="DX39:DY39"/>
    <mergeCell ref="EP39:EQ39"/>
    <mergeCell ref="IL39:IM39"/>
    <mergeCell ref="BN39:BO39"/>
    <mergeCell ref="AJ26:AR26"/>
    <mergeCell ref="AJ27:AR27"/>
    <mergeCell ref="AD4:AL4"/>
    <mergeCell ref="AD6:AR6"/>
    <mergeCell ref="AD22:AL22"/>
    <mergeCell ref="AN22:AR22"/>
    <mergeCell ref="AD30:AR30"/>
    <mergeCell ref="AD29:AR29"/>
    <mergeCell ref="IF39:IG39"/>
    <mergeCell ref="AC26:AI26"/>
    <mergeCell ref="AC27:AI27"/>
    <mergeCell ref="AJ35:AR35"/>
    <mergeCell ref="AC36:AI36"/>
    <mergeCell ref="AJ36:AR36"/>
    <mergeCell ref="AD11:AR11"/>
    <mergeCell ref="AS2:AX2"/>
    <mergeCell ref="AD2:AR2"/>
    <mergeCell ref="CR3:CS3"/>
    <mergeCell ref="AD3:AR3"/>
    <mergeCell ref="AD5:AR5"/>
    <mergeCell ref="DN3:DO3"/>
    <mergeCell ref="DH3:DI3"/>
    <mergeCell ref="DT2:EQ2"/>
    <mergeCell ref="BL3:BM3"/>
    <mergeCell ref="BN3:BO3"/>
    <mergeCell ref="BR3:BS3"/>
    <mergeCell ref="EH3:EI3"/>
    <mergeCell ref="EJ3:EK3"/>
    <mergeCell ref="EL3:EM3"/>
    <mergeCell ref="BP3:BQ3"/>
    <mergeCell ref="CF3:CG3"/>
    <mergeCell ref="CX3:CY3"/>
    <mergeCell ref="DP3:DQ3"/>
    <mergeCell ref="BB2:DS2"/>
    <mergeCell ref="BD3:BE3"/>
    <mergeCell ref="BF3:BG3"/>
    <mergeCell ref="BH3:BI3"/>
    <mergeCell ref="AN4:AR4"/>
    <mergeCell ref="DV3:DW3"/>
    <mergeCell ref="DZ3:EA3"/>
    <mergeCell ref="DD3:DE3"/>
    <mergeCell ref="CN3:CO3"/>
    <mergeCell ref="DB3:DC3"/>
    <mergeCell ref="AS3:AX9"/>
    <mergeCell ref="AJ8:AR8"/>
    <mergeCell ref="AC9:AI9"/>
    <mergeCell ref="AJ9:AR9"/>
    <mergeCell ref="AD7:AL7"/>
    <mergeCell ref="AN7:AR7"/>
    <mergeCell ref="AD13:AL13"/>
    <mergeCell ref="AN13:AR13"/>
    <mergeCell ref="AD15:AR15"/>
    <mergeCell ref="AD21:AR21"/>
    <mergeCell ref="AD20:AR20"/>
    <mergeCell ref="AC71:AI71"/>
    <mergeCell ref="AJ71:AR71"/>
    <mergeCell ref="AS12:AX18"/>
    <mergeCell ref="AD75:AR75"/>
    <mergeCell ref="AD66:AR66"/>
    <mergeCell ref="AD39:AR39"/>
    <mergeCell ref="AD32:AR32"/>
    <mergeCell ref="AD56:AR56"/>
    <mergeCell ref="AD47:AR47"/>
    <mergeCell ref="AD50:AR50"/>
    <mergeCell ref="AC35:AI35"/>
    <mergeCell ref="AS57:AX63"/>
    <mergeCell ref="AS66:AX72"/>
    <mergeCell ref="AS56:AX56"/>
    <mergeCell ref="AC44:AI44"/>
    <mergeCell ref="AJ44:AR44"/>
    <mergeCell ref="AC45:AI45"/>
    <mergeCell ref="AC62:AI62"/>
    <mergeCell ref="AD43:AL43"/>
    <mergeCell ref="AS38:AX38"/>
    <mergeCell ref="AS11:AX11"/>
    <mergeCell ref="AS21:AX27"/>
    <mergeCell ref="AS30:AX36"/>
    <mergeCell ref="AS39:AX45"/>
    <mergeCell ref="AD57:AR57"/>
    <mergeCell ref="CF75:CG75"/>
    <mergeCell ref="EJ75:EK75"/>
    <mergeCell ref="BX75:BY75"/>
    <mergeCell ref="DB75:DC75"/>
    <mergeCell ref="FJ75:FK75"/>
    <mergeCell ref="FF75:FG75"/>
    <mergeCell ref="CP75:CQ75"/>
    <mergeCell ref="CR75:CS75"/>
    <mergeCell ref="BJ75:BK75"/>
    <mergeCell ref="EX75:EY75"/>
    <mergeCell ref="AD14:AR14"/>
    <mergeCell ref="BB38:ES38"/>
    <mergeCell ref="AS29:AX29"/>
    <mergeCell ref="DR39:DS39"/>
    <mergeCell ref="AC53:AI53"/>
    <mergeCell ref="AJ63:AR63"/>
    <mergeCell ref="AC72:AI72"/>
    <mergeCell ref="AN16:AR16"/>
    <mergeCell ref="AD40:AL40"/>
    <mergeCell ref="AN40:AR40"/>
    <mergeCell ref="AD42:AR42"/>
    <mergeCell ref="AJ18:AR18"/>
    <mergeCell ref="AC54:AI54"/>
    <mergeCell ref="AD68:AR68"/>
    <mergeCell ref="AD65:AR65"/>
    <mergeCell ref="CZ75:DA75"/>
    <mergeCell ref="DX75:DY75"/>
    <mergeCell ref="BB74:CI74"/>
    <mergeCell ref="CT75:CU75"/>
    <mergeCell ref="FH75:FI75"/>
    <mergeCell ref="CX75:CY75"/>
    <mergeCell ref="DZ75:EA75"/>
    <mergeCell ref="BZ75:CA75"/>
    <mergeCell ref="DD75:DE75"/>
    <mergeCell ref="CH75:CI75"/>
    <mergeCell ref="BV75:BW75"/>
    <mergeCell ref="AS48:AX54"/>
    <mergeCell ref="AS102:AX108"/>
    <mergeCell ref="AS111:AX117"/>
    <mergeCell ref="AN142:AR142"/>
    <mergeCell ref="AD128:AR128"/>
    <mergeCell ref="AN112:AR112"/>
    <mergeCell ref="AD111:AR111"/>
    <mergeCell ref="AD102:AR102"/>
    <mergeCell ref="AD49:AL49"/>
    <mergeCell ref="AN49:AR49"/>
    <mergeCell ref="AS65:AX65"/>
    <mergeCell ref="AD129:AR129"/>
    <mergeCell ref="AS84:AX90"/>
    <mergeCell ref="AS93:AX99"/>
    <mergeCell ref="AD119:AR119"/>
    <mergeCell ref="AJ54:AR54"/>
    <mergeCell ref="AC63:AI63"/>
    <mergeCell ref="AD60:AR60"/>
    <mergeCell ref="AD61:AL61"/>
    <mergeCell ref="AN61:AR61"/>
    <mergeCell ref="AD120:AR120"/>
    <mergeCell ref="CD75:CE75"/>
    <mergeCell ref="AD52:AL52"/>
    <mergeCell ref="AN52:AR52"/>
    <mergeCell ref="AD58:AL58"/>
    <mergeCell ref="AN58:AR58"/>
    <mergeCell ref="AD67:AL67"/>
    <mergeCell ref="AN67:AR67"/>
    <mergeCell ref="X26:AB26"/>
    <mergeCell ref="N27:P27"/>
    <mergeCell ref="Q27:S27"/>
    <mergeCell ref="T27:W27"/>
    <mergeCell ref="X27:AB27"/>
    <mergeCell ref="K27:M27"/>
    <mergeCell ref="Q19:R19"/>
    <mergeCell ref="AD113:AR113"/>
    <mergeCell ref="AD34:AL34"/>
    <mergeCell ref="AJ72:AR72"/>
    <mergeCell ref="AD48:AR48"/>
    <mergeCell ref="AD59:AR59"/>
    <mergeCell ref="AD76:AL76"/>
    <mergeCell ref="AN76:AR76"/>
    <mergeCell ref="AD78:AR78"/>
    <mergeCell ref="AD79:AL79"/>
    <mergeCell ref="AN79:AR79"/>
    <mergeCell ref="AD97:AL97"/>
    <mergeCell ref="AN97:AR97"/>
    <mergeCell ref="AN34:AR34"/>
    <mergeCell ref="AD70:AL70"/>
    <mergeCell ref="AN70:AR70"/>
    <mergeCell ref="T35:W35"/>
    <mergeCell ref="X35:AB35"/>
    <mergeCell ref="X81:AB81"/>
    <mergeCell ref="T36:W36"/>
    <mergeCell ref="X36:AB36"/>
    <mergeCell ref="T45:W45"/>
    <mergeCell ref="X45:AB45"/>
    <mergeCell ref="AJ53:AR53"/>
    <mergeCell ref="AD77:AR77"/>
    <mergeCell ref="AJ90:AR90"/>
    <mergeCell ref="X143:AB143"/>
    <mergeCell ref="AD103:AL103"/>
    <mergeCell ref="AN103:AR103"/>
    <mergeCell ref="AD105:AR105"/>
    <mergeCell ref="AD106:AL106"/>
    <mergeCell ref="AN106:AR106"/>
    <mergeCell ref="X134:AB134"/>
    <mergeCell ref="X135:AB135"/>
    <mergeCell ref="X125:AB125"/>
    <mergeCell ref="X53:AB53"/>
    <mergeCell ref="X63:AB63"/>
    <mergeCell ref="AJ62:AR62"/>
    <mergeCell ref="X99:AB99"/>
    <mergeCell ref="X71:AB71"/>
    <mergeCell ref="X116:AB116"/>
    <mergeCell ref="DC111:DD111"/>
    <mergeCell ref="CC111:CD111"/>
    <mergeCell ref="CE111:CF111"/>
    <mergeCell ref="BS111:BT111"/>
    <mergeCell ref="CK111:CL111"/>
    <mergeCell ref="BQ111:BR111"/>
    <mergeCell ref="AD140:AR140"/>
    <mergeCell ref="AD69:AR69"/>
    <mergeCell ref="AC116:AI116"/>
    <mergeCell ref="AJ116:AR116"/>
    <mergeCell ref="AC80:AI80"/>
    <mergeCell ref="AJ80:AR80"/>
    <mergeCell ref="AC81:AI81"/>
    <mergeCell ref="AJ81:AR81"/>
    <mergeCell ref="AC89:AI89"/>
    <mergeCell ref="AJ89:AR89"/>
    <mergeCell ref="AC90:AI90"/>
    <mergeCell ref="AD12:AR12"/>
    <mergeCell ref="K62:M62"/>
    <mergeCell ref="K63:M63"/>
    <mergeCell ref="T62:W62"/>
    <mergeCell ref="AC117:AI117"/>
    <mergeCell ref="AJ117:AR117"/>
    <mergeCell ref="AD110:AR110"/>
    <mergeCell ref="AC99:AI99"/>
    <mergeCell ref="BV39:BW39"/>
    <mergeCell ref="AS92:AX92"/>
    <mergeCell ref="CG111:CH111"/>
    <mergeCell ref="Q46:R46"/>
    <mergeCell ref="AD23:AR23"/>
    <mergeCell ref="AN43:AR43"/>
    <mergeCell ref="AD41:AR41"/>
    <mergeCell ref="AD24:AR24"/>
    <mergeCell ref="AD25:AL25"/>
    <mergeCell ref="AN25:AR25"/>
    <mergeCell ref="AD31:AL31"/>
    <mergeCell ref="AN31:AR31"/>
    <mergeCell ref="AD33:AR33"/>
    <mergeCell ref="K17:M17"/>
    <mergeCell ref="K49:L49"/>
    <mergeCell ref="AD51:AR51"/>
    <mergeCell ref="T63:W63"/>
    <mergeCell ref="T53:W53"/>
    <mergeCell ref="Q63:S63"/>
    <mergeCell ref="N62:P62"/>
    <mergeCell ref="Q62:S62"/>
    <mergeCell ref="K15:L15"/>
    <mergeCell ref="K75:L75"/>
    <mergeCell ref="K79:L79"/>
    <mergeCell ref="H13:I13"/>
    <mergeCell ref="K13:L13"/>
    <mergeCell ref="K39:L39"/>
    <mergeCell ref="Q81:S81"/>
    <mergeCell ref="K34:L34"/>
    <mergeCell ref="N35:P35"/>
    <mergeCell ref="H93:I93"/>
    <mergeCell ref="K12:L12"/>
    <mergeCell ref="H114:I114"/>
    <mergeCell ref="K114:L114"/>
    <mergeCell ref="H115:I115"/>
    <mergeCell ref="N117:P117"/>
    <mergeCell ref="Q117:S117"/>
    <mergeCell ref="N18:P18"/>
    <mergeCell ref="Q18:S18"/>
    <mergeCell ref="Q188:S188"/>
    <mergeCell ref="G162:J162"/>
    <mergeCell ref="H103:I103"/>
    <mergeCell ref="H105:I105"/>
    <mergeCell ref="H106:I106"/>
    <mergeCell ref="H121:I121"/>
    <mergeCell ref="K33:L33"/>
    <mergeCell ref="H157:I157"/>
    <mergeCell ref="K160:L160"/>
    <mergeCell ref="H183:I183"/>
    <mergeCell ref="K150:L150"/>
    <mergeCell ref="K133:L133"/>
    <mergeCell ref="N134:P134"/>
    <mergeCell ref="G144:J144"/>
    <mergeCell ref="H138:I138"/>
    <mergeCell ref="K138:L138"/>
    <mergeCell ref="G135:J135"/>
    <mergeCell ref="X90:AB90"/>
    <mergeCell ref="X72:AB72"/>
    <mergeCell ref="T98:W98"/>
    <mergeCell ref="X98:AB98"/>
    <mergeCell ref="X44:AB44"/>
    <mergeCell ref="X80:AB80"/>
    <mergeCell ref="T81:W81"/>
    <mergeCell ref="K36:M36"/>
    <mergeCell ref="X54:AB54"/>
    <mergeCell ref="T44:W44"/>
    <mergeCell ref="H112:I112"/>
    <mergeCell ref="G117:J117"/>
    <mergeCell ref="K35:M35"/>
    <mergeCell ref="Q54:S54"/>
    <mergeCell ref="K53:M53"/>
    <mergeCell ref="K54:M54"/>
    <mergeCell ref="K57:L57"/>
    <mergeCell ref="K58:L58"/>
    <mergeCell ref="H78:I78"/>
    <mergeCell ref="K111:L111"/>
    <mergeCell ref="N99:P99"/>
    <mergeCell ref="Q45:S45"/>
    <mergeCell ref="K108:M108"/>
    <mergeCell ref="Q109:R109"/>
    <mergeCell ref="Q55:R55"/>
    <mergeCell ref="Q64:R64"/>
    <mergeCell ref="Q100:R100"/>
    <mergeCell ref="H88:I88"/>
    <mergeCell ref="Q99:S99"/>
    <mergeCell ref="T99:W99"/>
    <mergeCell ref="H94:I94"/>
    <mergeCell ref="K89:M89"/>
    <mergeCell ref="AD16:AL16"/>
    <mergeCell ref="T54:W54"/>
    <mergeCell ref="K8:M8"/>
    <mergeCell ref="K9:M9"/>
    <mergeCell ref="K223:L223"/>
    <mergeCell ref="H3:I3"/>
    <mergeCell ref="K3:L3"/>
    <mergeCell ref="H4:I4"/>
    <mergeCell ref="K4:L4"/>
    <mergeCell ref="H6:I6"/>
    <mergeCell ref="K6:L6"/>
    <mergeCell ref="H7:I7"/>
    <mergeCell ref="K7:L7"/>
    <mergeCell ref="N8:P8"/>
    <mergeCell ref="Q8:S8"/>
    <mergeCell ref="H75:I75"/>
    <mergeCell ref="G107:J107"/>
    <mergeCell ref="Q153:S153"/>
    <mergeCell ref="G116:J116"/>
    <mergeCell ref="Q181:R181"/>
    <mergeCell ref="H40:I40"/>
    <mergeCell ref="K188:M188"/>
    <mergeCell ref="K189:M189"/>
    <mergeCell ref="Q199:R199"/>
    <mergeCell ref="K193:L193"/>
    <mergeCell ref="Q145:R145"/>
    <mergeCell ref="AD141:AR141"/>
    <mergeCell ref="AC17:AI17"/>
    <mergeCell ref="AJ17:AR17"/>
    <mergeCell ref="X117:AB117"/>
    <mergeCell ref="K107:M107"/>
    <mergeCell ref="Q82:R82"/>
    <mergeCell ref="X18:AB18"/>
    <mergeCell ref="K18:M18"/>
    <mergeCell ref="Q37:R37"/>
    <mergeCell ref="H30:I30"/>
    <mergeCell ref="K30:L30"/>
    <mergeCell ref="H31:I31"/>
    <mergeCell ref="K153:M153"/>
    <mergeCell ref="N197:P197"/>
    <mergeCell ref="Q197:S197"/>
    <mergeCell ref="K152:M152"/>
    <mergeCell ref="X206:AB206"/>
    <mergeCell ref="X179:AB179"/>
    <mergeCell ref="T143:W143"/>
    <mergeCell ref="X152:AB152"/>
    <mergeCell ref="X144:AB144"/>
    <mergeCell ref="X188:AB188"/>
    <mergeCell ref="X180:AB180"/>
    <mergeCell ref="H48:I48"/>
    <mergeCell ref="X62:AB62"/>
    <mergeCell ref="N63:P63"/>
    <mergeCell ref="Q35:S35"/>
    <mergeCell ref="X89:AB89"/>
    <mergeCell ref="T80:W80"/>
    <mergeCell ref="H123:I123"/>
    <mergeCell ref="X126:AB126"/>
    <mergeCell ref="K125:M125"/>
    <mergeCell ref="H120:I120"/>
    <mergeCell ref="H111:I111"/>
    <mergeCell ref="G125:J125"/>
    <mergeCell ref="N26:P26"/>
    <mergeCell ref="Q26:S26"/>
    <mergeCell ref="N81:P81"/>
    <mergeCell ref="AD247:AL247"/>
    <mergeCell ref="AN247:AR247"/>
    <mergeCell ref="K80:M80"/>
    <mergeCell ref="K81:M81"/>
    <mergeCell ref="N107:P107"/>
    <mergeCell ref="Q107:S107"/>
    <mergeCell ref="T107:W107"/>
    <mergeCell ref="K116:M116"/>
    <mergeCell ref="X233:AB233"/>
    <mergeCell ref="N234:P234"/>
    <mergeCell ref="N54:P54"/>
    <mergeCell ref="K84:L84"/>
    <mergeCell ref="K87:L87"/>
    <mergeCell ref="Q98:S98"/>
    <mergeCell ref="K99:M99"/>
    <mergeCell ref="Q91:R91"/>
    <mergeCell ref="K93:L93"/>
    <mergeCell ref="K94:L94"/>
    <mergeCell ref="K96:L96"/>
    <mergeCell ref="K97:L97"/>
    <mergeCell ref="Q118:R118"/>
    <mergeCell ref="N116:P116"/>
    <mergeCell ref="X234:AB234"/>
    <mergeCell ref="K66:L66"/>
    <mergeCell ref="K195:L195"/>
    <mergeCell ref="T224:W224"/>
    <mergeCell ref="X108:AB108"/>
    <mergeCell ref="Q234:S234"/>
    <mergeCell ref="T234:W234"/>
    <mergeCell ref="K117:M117"/>
    <mergeCell ref="N153:P153"/>
    <mergeCell ref="K157:L157"/>
    <mergeCell ref="T135:W135"/>
    <mergeCell ref="H141:I141"/>
    <mergeCell ref="K147:L147"/>
    <mergeCell ref="K148:L148"/>
    <mergeCell ref="N143:P143"/>
    <mergeCell ref="K141:L141"/>
    <mergeCell ref="H168:I168"/>
    <mergeCell ref="H184:I184"/>
    <mergeCell ref="N161:P161"/>
    <mergeCell ref="Q161:S161"/>
    <mergeCell ref="N162:P162"/>
    <mergeCell ref="H151:I151"/>
    <mergeCell ref="T170:W170"/>
    <mergeCell ref="Q144:S144"/>
    <mergeCell ref="T144:W144"/>
    <mergeCell ref="K144:M144"/>
    <mergeCell ref="H174:I174"/>
    <mergeCell ref="H150:I150"/>
    <mergeCell ref="H165:I165"/>
    <mergeCell ref="N144:P144"/>
    <mergeCell ref="H175:I175"/>
    <mergeCell ref="H177:I177"/>
    <mergeCell ref="T152:W152"/>
    <mergeCell ref="K159:L159"/>
    <mergeCell ref="G143:J143"/>
    <mergeCell ref="H146:I146"/>
    <mergeCell ref="H149:I149"/>
    <mergeCell ref="H155:I155"/>
    <mergeCell ref="H158:I158"/>
    <mergeCell ref="N152:P152"/>
    <mergeCell ref="Q152:S152"/>
    <mergeCell ref="G152:J152"/>
    <mergeCell ref="Q162:S162"/>
    <mergeCell ref="K161:M161"/>
    <mergeCell ref="K162:M162"/>
    <mergeCell ref="Q217:R217"/>
    <mergeCell ref="H159:I159"/>
    <mergeCell ref="H202:I202"/>
    <mergeCell ref="Q154:R154"/>
    <mergeCell ref="H156:I156"/>
    <mergeCell ref="H166:I166"/>
    <mergeCell ref="G153:J153"/>
    <mergeCell ref="K174:L174"/>
    <mergeCell ref="H209:I209"/>
    <mergeCell ref="H212:I212"/>
    <mergeCell ref="K212:L212"/>
    <mergeCell ref="K206:M206"/>
    <mergeCell ref="K207:M207"/>
    <mergeCell ref="H160:I160"/>
    <mergeCell ref="H164:I164"/>
    <mergeCell ref="H167:I167"/>
    <mergeCell ref="H173:I173"/>
    <mergeCell ref="H176:I176"/>
    <mergeCell ref="Q260:S260"/>
    <mergeCell ref="T260:W260"/>
    <mergeCell ref="X260:AB260"/>
    <mergeCell ref="G251:J251"/>
    <mergeCell ref="K260:M260"/>
    <mergeCell ref="H256:I256"/>
    <mergeCell ref="G260:J260"/>
    <mergeCell ref="H246:I246"/>
    <mergeCell ref="K246:L246"/>
    <mergeCell ref="H247:I247"/>
    <mergeCell ref="K247:L247"/>
    <mergeCell ref="T252:W252"/>
    <mergeCell ref="G261:J261"/>
    <mergeCell ref="H259:I259"/>
    <mergeCell ref="G252:J252"/>
    <mergeCell ref="N260:P260"/>
    <mergeCell ref="X252:AB252"/>
    <mergeCell ref="K249:L249"/>
    <mergeCell ref="H258:I258"/>
    <mergeCell ref="K248:L248"/>
    <mergeCell ref="K254:L254"/>
    <mergeCell ref="X278:AB278"/>
    <mergeCell ref="H265:I265"/>
    <mergeCell ref="H267:I267"/>
    <mergeCell ref="K267:L267"/>
    <mergeCell ref="H268:I268"/>
    <mergeCell ref="K268:L268"/>
    <mergeCell ref="N269:P269"/>
    <mergeCell ref="K269:M269"/>
    <mergeCell ref="X269:AB269"/>
    <mergeCell ref="G269:J269"/>
    <mergeCell ref="G278:J278"/>
    <mergeCell ref="G270:J270"/>
    <mergeCell ref="H273:I273"/>
    <mergeCell ref="K273:L273"/>
    <mergeCell ref="H274:I274"/>
    <mergeCell ref="K274:L274"/>
    <mergeCell ref="H223:I223"/>
    <mergeCell ref="H257:I257"/>
    <mergeCell ref="H263:I263"/>
    <mergeCell ref="H266:I266"/>
    <mergeCell ref="K266:L266"/>
    <mergeCell ref="H272:I272"/>
    <mergeCell ref="K272:L272"/>
    <mergeCell ref="H275:I275"/>
    <mergeCell ref="K275:L275"/>
    <mergeCell ref="H236:I236"/>
    <mergeCell ref="H239:I239"/>
    <mergeCell ref="H245:I245"/>
    <mergeCell ref="H248:I248"/>
    <mergeCell ref="H254:I254"/>
    <mergeCell ref="T261:W261"/>
    <mergeCell ref="Q253:R253"/>
    <mergeCell ref="AC278:AI278"/>
    <mergeCell ref="AJ278:AR278"/>
    <mergeCell ref="X107:AB107"/>
    <mergeCell ref="N108:P108"/>
    <mergeCell ref="Q108:S108"/>
    <mergeCell ref="AC279:AI279"/>
    <mergeCell ref="AC261:AI261"/>
    <mergeCell ref="AJ233:AR233"/>
    <mergeCell ref="AJ279:AR279"/>
    <mergeCell ref="AJ198:AR198"/>
    <mergeCell ref="K238:L238"/>
    <mergeCell ref="N233:P233"/>
    <mergeCell ref="Q233:S233"/>
    <mergeCell ref="T242:W242"/>
    <mergeCell ref="X242:AB242"/>
    <mergeCell ref="K250:L250"/>
    <mergeCell ref="N251:P251"/>
    <mergeCell ref="Q251:S251"/>
    <mergeCell ref="T251:W251"/>
    <mergeCell ref="K270:M270"/>
    <mergeCell ref="Q271:R271"/>
    <mergeCell ref="K278:M278"/>
    <mergeCell ref="K279:M279"/>
    <mergeCell ref="N270:P270"/>
    <mergeCell ref="Q270:S270"/>
    <mergeCell ref="T270:W270"/>
    <mergeCell ref="X270:AB270"/>
    <mergeCell ref="AN229:AR229"/>
    <mergeCell ref="AD231:AR231"/>
    <mergeCell ref="N135:P135"/>
    <mergeCell ref="Q135:S135"/>
    <mergeCell ref="K143:M143"/>
    <mergeCell ref="T8:W8"/>
    <mergeCell ref="X8:AB8"/>
    <mergeCell ref="N9:P9"/>
    <mergeCell ref="Q9:S9"/>
    <mergeCell ref="T9:W9"/>
    <mergeCell ref="Q226:R226"/>
    <mergeCell ref="K233:M233"/>
    <mergeCell ref="H228:I228"/>
    <mergeCell ref="K228:L228"/>
    <mergeCell ref="H229:I229"/>
    <mergeCell ref="K229:L229"/>
    <mergeCell ref="H231:I231"/>
    <mergeCell ref="H21:I21"/>
    <mergeCell ref="K21:L21"/>
    <mergeCell ref="K22:L22"/>
    <mergeCell ref="K102:L102"/>
    <mergeCell ref="AD95:AR95"/>
    <mergeCell ref="AD85:AL85"/>
    <mergeCell ref="AN85:AR85"/>
    <mergeCell ref="AD87:AR87"/>
    <mergeCell ref="AD88:AL88"/>
    <mergeCell ref="K224:M224"/>
    <mergeCell ref="T206:W206"/>
    <mergeCell ref="T233:W233"/>
    <mergeCell ref="AD228:AR228"/>
    <mergeCell ref="AD213:AR213"/>
    <mergeCell ref="K192:L192"/>
    <mergeCell ref="N198:P198"/>
    <mergeCell ref="Q198:S198"/>
    <mergeCell ref="T189:W189"/>
    <mergeCell ref="X189:AB189"/>
    <mergeCell ref="K103:L103"/>
    <mergeCell ref="G279:J279"/>
    <mergeCell ref="T207:W207"/>
    <mergeCell ref="T216:W216"/>
    <mergeCell ref="T215:W215"/>
    <mergeCell ref="K240:L240"/>
    <mergeCell ref="AD211:AL211"/>
    <mergeCell ref="AN211:AR211"/>
    <mergeCell ref="AN232:AR232"/>
    <mergeCell ref="N279:P279"/>
    <mergeCell ref="Q279:S279"/>
    <mergeCell ref="T279:W279"/>
    <mergeCell ref="X279:AB279"/>
    <mergeCell ref="K237:L237"/>
    <mergeCell ref="AC234:AI234"/>
    <mergeCell ref="AD209:AR209"/>
    <mergeCell ref="H276:I276"/>
    <mergeCell ref="AD238:AL238"/>
    <mergeCell ref="AN238:AR238"/>
    <mergeCell ref="AD240:AR240"/>
    <mergeCell ref="AD241:AL241"/>
    <mergeCell ref="AN241:AR241"/>
    <mergeCell ref="K234:M234"/>
    <mergeCell ref="H249:I249"/>
    <mergeCell ref="G242:J242"/>
    <mergeCell ref="G243:J243"/>
    <mergeCell ref="X261:AB261"/>
    <mergeCell ref="K276:L276"/>
    <mergeCell ref="H277:I277"/>
    <mergeCell ref="K277:L277"/>
    <mergeCell ref="N278:P278"/>
    <mergeCell ref="Q278:S278"/>
    <mergeCell ref="T278:W278"/>
    <mergeCell ref="X9:AB9"/>
    <mergeCell ref="N17:P17"/>
    <mergeCell ref="Q17:S17"/>
    <mergeCell ref="T17:W17"/>
    <mergeCell ref="X17:AB17"/>
    <mergeCell ref="K124:L124"/>
    <mergeCell ref="N125:P125"/>
    <mergeCell ref="K134:M134"/>
    <mergeCell ref="Q28:R28"/>
    <mergeCell ref="K48:L48"/>
    <mergeCell ref="K51:L51"/>
    <mergeCell ref="H52:I52"/>
    <mergeCell ref="K52:L52"/>
    <mergeCell ref="N53:P53"/>
    <mergeCell ref="Q53:S53"/>
    <mergeCell ref="N36:P36"/>
    <mergeCell ref="Q36:S36"/>
    <mergeCell ref="N44:P44"/>
    <mergeCell ref="Q44:S44"/>
    <mergeCell ref="K44:M44"/>
    <mergeCell ref="H43:I43"/>
    <mergeCell ref="K43:L43"/>
    <mergeCell ref="H33:I33"/>
    <mergeCell ref="K88:L88"/>
    <mergeCell ref="N89:P89"/>
    <mergeCell ref="Q89:S89"/>
    <mergeCell ref="K69:L69"/>
    <mergeCell ref="N45:P45"/>
    <mergeCell ref="N71:P71"/>
    <mergeCell ref="K40:L40"/>
    <mergeCell ref="K31:L31"/>
    <mergeCell ref="K45:M45"/>
    <mergeCell ref="Q90:S90"/>
    <mergeCell ref="N98:P98"/>
    <mergeCell ref="H102:I102"/>
    <mergeCell ref="G108:J108"/>
    <mergeCell ref="Q127:R127"/>
    <mergeCell ref="K126:M126"/>
    <mergeCell ref="Q126:S126"/>
    <mergeCell ref="G134:J134"/>
    <mergeCell ref="Q125:S125"/>
    <mergeCell ref="H97:I97"/>
    <mergeCell ref="T125:W125"/>
    <mergeCell ref="T117:W117"/>
    <mergeCell ref="H96:I96"/>
    <mergeCell ref="Q116:S116"/>
    <mergeCell ref="G98:J98"/>
    <mergeCell ref="K121:L121"/>
    <mergeCell ref="K105:L105"/>
    <mergeCell ref="K106:L106"/>
    <mergeCell ref="K120:L120"/>
    <mergeCell ref="T126:W126"/>
    <mergeCell ref="T134:W134"/>
    <mergeCell ref="T108:W108"/>
    <mergeCell ref="T116:W116"/>
    <mergeCell ref="K123:L123"/>
    <mergeCell ref="T90:W90"/>
    <mergeCell ref="N126:P126"/>
    <mergeCell ref="H129:I129"/>
    <mergeCell ref="K129:L129"/>
    <mergeCell ref="H130:I130"/>
    <mergeCell ref="K130:L130"/>
    <mergeCell ref="H132:I132"/>
    <mergeCell ref="K132:L132"/>
    <mergeCell ref="Q143:S143"/>
    <mergeCell ref="G126:J126"/>
    <mergeCell ref="H139:I139"/>
    <mergeCell ref="K112:L112"/>
    <mergeCell ref="K110:L110"/>
    <mergeCell ref="K113:L113"/>
    <mergeCell ref="K119:L119"/>
    <mergeCell ref="K122:L122"/>
    <mergeCell ref="K128:L128"/>
    <mergeCell ref="K131:L131"/>
    <mergeCell ref="K137:L137"/>
    <mergeCell ref="K140:L140"/>
    <mergeCell ref="K142:L142"/>
    <mergeCell ref="H142:I142"/>
    <mergeCell ref="H124:I124"/>
    <mergeCell ref="Q134:S134"/>
    <mergeCell ref="H119:I119"/>
    <mergeCell ref="H122:I122"/>
    <mergeCell ref="H128:I128"/>
    <mergeCell ref="H131:I131"/>
    <mergeCell ref="H137:I137"/>
    <mergeCell ref="H140:I140"/>
    <mergeCell ref="K139:L139"/>
    <mergeCell ref="Q136:R136"/>
    <mergeCell ref="G72:J72"/>
    <mergeCell ref="G80:J80"/>
    <mergeCell ref="G17:J17"/>
    <mergeCell ref="G18:J18"/>
    <mergeCell ref="H39:I39"/>
    <mergeCell ref="H24:I24"/>
    <mergeCell ref="H70:I70"/>
    <mergeCell ref="H61:I61"/>
    <mergeCell ref="H76:I76"/>
    <mergeCell ref="H16:I16"/>
    <mergeCell ref="H15:I15"/>
    <mergeCell ref="H49:I49"/>
    <mergeCell ref="H74:I74"/>
    <mergeCell ref="H77:I77"/>
    <mergeCell ref="G99:J99"/>
    <mergeCell ref="T89:W89"/>
    <mergeCell ref="Q71:S71"/>
    <mergeCell ref="T71:W71"/>
    <mergeCell ref="K71:M71"/>
    <mergeCell ref="K72:M72"/>
    <mergeCell ref="N80:P80"/>
    <mergeCell ref="Q80:S80"/>
    <mergeCell ref="T72:W72"/>
    <mergeCell ref="N72:P72"/>
    <mergeCell ref="Q72:S72"/>
    <mergeCell ref="H67:I67"/>
    <mergeCell ref="T18:W18"/>
    <mergeCell ref="Q73:R73"/>
    <mergeCell ref="K90:M90"/>
    <mergeCell ref="T26:W26"/>
    <mergeCell ref="H79:I79"/>
    <mergeCell ref="N90:P90"/>
    <mergeCell ref="H66:I66"/>
    <mergeCell ref="H60:I60"/>
    <mergeCell ref="H22:I22"/>
    <mergeCell ref="H57:I57"/>
    <mergeCell ref="H58:I58"/>
    <mergeCell ref="H42:I42"/>
    <mergeCell ref="K70:L70"/>
    <mergeCell ref="K60:L60"/>
    <mergeCell ref="K61:L61"/>
    <mergeCell ref="K135:M135"/>
    <mergeCell ref="K16:L16"/>
    <mergeCell ref="K67:L67"/>
    <mergeCell ref="K78:L78"/>
    <mergeCell ref="K98:M98"/>
    <mergeCell ref="G89:J89"/>
    <mergeCell ref="G90:J90"/>
    <mergeCell ref="K115:L115"/>
    <mergeCell ref="K76:L76"/>
    <mergeCell ref="G81:J81"/>
    <mergeCell ref="H84:I84"/>
    <mergeCell ref="K85:L85"/>
    <mergeCell ref="G26:J26"/>
    <mergeCell ref="G27:J27"/>
    <mergeCell ref="G35:J35"/>
    <mergeCell ref="G36:J36"/>
    <mergeCell ref="G44:J44"/>
    <mergeCell ref="G45:J45"/>
    <mergeCell ref="G53:J53"/>
    <mergeCell ref="G54:J54"/>
    <mergeCell ref="G62:J62"/>
    <mergeCell ref="H85:I85"/>
    <mergeCell ref="G71:J71"/>
    <mergeCell ref="AS201:AX207"/>
    <mergeCell ref="AS210:AX216"/>
    <mergeCell ref="AS219:AX225"/>
    <mergeCell ref="AS182:AX182"/>
    <mergeCell ref="H147:I147"/>
    <mergeCell ref="H148:I148"/>
    <mergeCell ref="K166:L166"/>
    <mergeCell ref="K168:L168"/>
    <mergeCell ref="N170:P170"/>
    <mergeCell ref="Q170:S170"/>
    <mergeCell ref="K156:L156"/>
    <mergeCell ref="K171:M171"/>
    <mergeCell ref="K165:L165"/>
    <mergeCell ref="H205:I205"/>
    <mergeCell ref="K205:L205"/>
    <mergeCell ref="N206:P206"/>
    <mergeCell ref="G170:J170"/>
    <mergeCell ref="G224:J224"/>
    <mergeCell ref="H187:I187"/>
    <mergeCell ref="T153:W153"/>
    <mergeCell ref="X153:AB153"/>
    <mergeCell ref="Q224:S224"/>
    <mergeCell ref="K211:L211"/>
    <mergeCell ref="Q216:S216"/>
    <mergeCell ref="K215:M215"/>
    <mergeCell ref="N171:P171"/>
    <mergeCell ref="Q171:S171"/>
    <mergeCell ref="Q163:R163"/>
    <mergeCell ref="X161:AB161"/>
    <mergeCell ref="AS192:AX198"/>
    <mergeCell ref="G161:J161"/>
    <mergeCell ref="X216:AB216"/>
    <mergeCell ref="AS245:AX245"/>
    <mergeCell ref="AS218:AX218"/>
    <mergeCell ref="AS236:AX236"/>
    <mergeCell ref="AS227:AX227"/>
    <mergeCell ref="AS191:AX191"/>
    <mergeCell ref="AS200:AX200"/>
    <mergeCell ref="K231:L231"/>
    <mergeCell ref="T188:W188"/>
    <mergeCell ref="N189:P189"/>
    <mergeCell ref="H238:I238"/>
    <mergeCell ref="H186:I186"/>
    <mergeCell ref="G233:J233"/>
    <mergeCell ref="N215:P215"/>
    <mergeCell ref="Q215:S215"/>
    <mergeCell ref="N224:P224"/>
    <mergeCell ref="K216:M216"/>
    <mergeCell ref="H232:I232"/>
    <mergeCell ref="G225:J225"/>
    <mergeCell ref="G189:J189"/>
    <mergeCell ref="G197:J197"/>
    <mergeCell ref="G234:J234"/>
    <mergeCell ref="H219:I219"/>
    <mergeCell ref="K232:L232"/>
    <mergeCell ref="Q206:S206"/>
    <mergeCell ref="G198:J198"/>
    <mergeCell ref="Q190:R190"/>
    <mergeCell ref="Q189:S189"/>
    <mergeCell ref="G188:J188"/>
    <mergeCell ref="H193:I193"/>
    <mergeCell ref="AD232:AL232"/>
    <mergeCell ref="K202:L202"/>
    <mergeCell ref="K198:M198"/>
    <mergeCell ref="X198:AB198"/>
    <mergeCell ref="X207:AB207"/>
    <mergeCell ref="T197:W197"/>
    <mergeCell ref="T179:W179"/>
    <mergeCell ref="K180:M180"/>
    <mergeCell ref="K179:M179"/>
    <mergeCell ref="K201:L201"/>
    <mergeCell ref="K196:L196"/>
    <mergeCell ref="K197:M197"/>
    <mergeCell ref="H178:I178"/>
    <mergeCell ref="K183:L183"/>
    <mergeCell ref="K184:L184"/>
    <mergeCell ref="H185:I185"/>
    <mergeCell ref="H191:I191"/>
    <mergeCell ref="H194:I194"/>
    <mergeCell ref="H200:I200"/>
    <mergeCell ref="H203:I203"/>
    <mergeCell ref="H201:I201"/>
    <mergeCell ref="H192:I192"/>
    <mergeCell ref="K187:L187"/>
    <mergeCell ref="N188:P188"/>
    <mergeCell ref="H195:I195"/>
    <mergeCell ref="H196:I196"/>
    <mergeCell ref="N207:P207"/>
    <mergeCell ref="K186:L186"/>
    <mergeCell ref="G179:J179"/>
    <mergeCell ref="G180:J180"/>
    <mergeCell ref="AD227:AR227"/>
    <mergeCell ref="AD218:AR218"/>
    <mergeCell ref="AD200:AR200"/>
    <mergeCell ref="N242:P242"/>
    <mergeCell ref="Q242:S242"/>
    <mergeCell ref="Q235:R235"/>
    <mergeCell ref="K241:L241"/>
    <mergeCell ref="AC216:AI216"/>
    <mergeCell ref="AJ216:AR216"/>
    <mergeCell ref="AC224:AI224"/>
    <mergeCell ref="AJ224:AR224"/>
    <mergeCell ref="AC225:AI225"/>
    <mergeCell ref="AJ225:AR225"/>
    <mergeCell ref="AC233:AI233"/>
    <mergeCell ref="K221:L221"/>
    <mergeCell ref="K227:L227"/>
    <mergeCell ref="K230:L230"/>
    <mergeCell ref="K236:L236"/>
    <mergeCell ref="K239:L239"/>
    <mergeCell ref="X215:AB215"/>
    <mergeCell ref="K219:L219"/>
    <mergeCell ref="Q207:S207"/>
    <mergeCell ref="Q208:R208"/>
    <mergeCell ref="K210:L210"/>
    <mergeCell ref="K213:L213"/>
    <mergeCell ref="K204:L204"/>
    <mergeCell ref="K222:L222"/>
    <mergeCell ref="K220:L220"/>
    <mergeCell ref="AN214:AR214"/>
    <mergeCell ref="K50:L50"/>
    <mergeCell ref="K25:L25"/>
    <mergeCell ref="K26:M26"/>
    <mergeCell ref="H12:I12"/>
    <mergeCell ref="H51:I51"/>
    <mergeCell ref="H34:I34"/>
    <mergeCell ref="G8:J8"/>
    <mergeCell ref="G9:J9"/>
    <mergeCell ref="G63:J63"/>
    <mergeCell ref="Q10:R10"/>
    <mergeCell ref="H182:I182"/>
    <mergeCell ref="T162:W162"/>
    <mergeCell ref="X162:AB162"/>
    <mergeCell ref="G207:J207"/>
    <mergeCell ref="X197:AB197"/>
    <mergeCell ref="T161:W161"/>
    <mergeCell ref="K177:L177"/>
    <mergeCell ref="K178:L178"/>
    <mergeCell ref="N179:P179"/>
    <mergeCell ref="Q179:S179"/>
    <mergeCell ref="N180:P180"/>
    <mergeCell ref="Q172:R172"/>
    <mergeCell ref="Q180:S180"/>
    <mergeCell ref="T180:W180"/>
    <mergeCell ref="T198:W198"/>
    <mergeCell ref="X170:AB170"/>
    <mergeCell ref="T171:W171"/>
    <mergeCell ref="X171:AB171"/>
    <mergeCell ref="K170:M170"/>
    <mergeCell ref="G171:J171"/>
    <mergeCell ref="G206:J206"/>
    <mergeCell ref="H69:I69"/>
    <mergeCell ref="K245:L245"/>
    <mergeCell ref="AD191:AR191"/>
    <mergeCell ref="R1:S1"/>
    <mergeCell ref="H2:I2"/>
    <mergeCell ref="H5:I5"/>
    <mergeCell ref="H11:I11"/>
    <mergeCell ref="H14:I14"/>
    <mergeCell ref="H20:I20"/>
    <mergeCell ref="H23:I23"/>
    <mergeCell ref="H29:I29"/>
    <mergeCell ref="H32:I32"/>
    <mergeCell ref="H38:I38"/>
    <mergeCell ref="H41:I41"/>
    <mergeCell ref="H47:I47"/>
    <mergeCell ref="H50:I50"/>
    <mergeCell ref="H56:I56"/>
    <mergeCell ref="H59:I59"/>
    <mergeCell ref="H65:I65"/>
    <mergeCell ref="H68:I68"/>
    <mergeCell ref="K42:L42"/>
    <mergeCell ref="K2:L2"/>
    <mergeCell ref="K5:L5"/>
    <mergeCell ref="K11:L11"/>
    <mergeCell ref="K14:L14"/>
    <mergeCell ref="K20:L20"/>
    <mergeCell ref="K23:L23"/>
    <mergeCell ref="K29:L29"/>
    <mergeCell ref="K32:L32"/>
    <mergeCell ref="K38:L38"/>
    <mergeCell ref="K41:L41"/>
    <mergeCell ref="K47:L47"/>
    <mergeCell ref="H25:I25"/>
    <mergeCell ref="H240:I240"/>
    <mergeCell ref="H241:I241"/>
    <mergeCell ref="H237:I237"/>
    <mergeCell ref="H220:I220"/>
    <mergeCell ref="G215:J215"/>
    <mergeCell ref="G216:J216"/>
    <mergeCell ref="K56:L56"/>
    <mergeCell ref="K59:L59"/>
    <mergeCell ref="K65:L65"/>
    <mergeCell ref="K68:L68"/>
    <mergeCell ref="K74:L74"/>
    <mergeCell ref="K24:L24"/>
    <mergeCell ref="K257:L257"/>
    <mergeCell ref="K263:L263"/>
    <mergeCell ref="K146:L146"/>
    <mergeCell ref="K149:L149"/>
    <mergeCell ref="K155:L155"/>
    <mergeCell ref="K158:L158"/>
    <mergeCell ref="K164:L164"/>
    <mergeCell ref="K167:L167"/>
    <mergeCell ref="K173:L173"/>
    <mergeCell ref="K176:L176"/>
    <mergeCell ref="K182:L182"/>
    <mergeCell ref="K185:L185"/>
    <mergeCell ref="K191:L191"/>
    <mergeCell ref="K194:L194"/>
    <mergeCell ref="K200:L200"/>
    <mergeCell ref="K203:L203"/>
    <mergeCell ref="K209:L209"/>
    <mergeCell ref="K218:L218"/>
    <mergeCell ref="K77:L77"/>
    <mergeCell ref="K83:L83"/>
    <mergeCell ref="K151:L151"/>
    <mergeCell ref="H218:I218"/>
    <mergeCell ref="H221:I221"/>
    <mergeCell ref="H227:I227"/>
    <mergeCell ref="H230:I230"/>
    <mergeCell ref="H83:I83"/>
    <mergeCell ref="H86:I86"/>
    <mergeCell ref="H92:I92"/>
    <mergeCell ref="H95:I95"/>
    <mergeCell ref="H101:I101"/>
    <mergeCell ref="H104:I104"/>
    <mergeCell ref="H110:I110"/>
    <mergeCell ref="H113:I113"/>
    <mergeCell ref="H87:I87"/>
    <mergeCell ref="H213:I213"/>
    <mergeCell ref="H133:I133"/>
    <mergeCell ref="H222:I222"/>
    <mergeCell ref="K86:L86"/>
    <mergeCell ref="K92:L92"/>
    <mergeCell ref="K95:L95"/>
    <mergeCell ref="K101:L101"/>
    <mergeCell ref="K104:L104"/>
    <mergeCell ref="H204:I204"/>
    <mergeCell ref="K175:L175"/>
    <mergeCell ref="H169:I169"/>
    <mergeCell ref="K169:L169"/>
  </mergeCells>
  <dataValidations xWindow="435" yWindow="389" count="2">
    <dataValidation allowBlank="1" showInputMessage="1" showErrorMessage="1" promptTitle="همکار محترم :" sqref="BG109:CI112 DR72:EF110 MV40:OQ40 DT1:DU40 MV72:OQ72 JB38:JG71 JH38:JV38 CT73:DQ73 CT74:DK76 AZ5:BC1048576 BE73:CI76 JH39:RG39 DH36:DI39 JH40:JV71 AY1:AY215 DL1:DS4 HK72:JA72 BD72:BD76 BD36:DG40 CN72:DQ72 CL73:CS76 EQ1:ES40 DV36:EP40 DV1:EP4 DJ1:DK39 CS108:CT1048576 ET38:JA40 BR108:CI108 BD108:BO108 BE72:CG72 CL108:CR112 CU108:DK110 DL74:DQ110 DH40:DS40 DL36:DS39 EG72:HJ1048576 BD109:BF1048576 HK73:HZ1048576 BG144:CR1048576 CJ72:CK112 CU111:EF1048576 AY218:AY1048576 AZ1:DI4 ET1:HZ37" xr:uid="{00000000-0002-0000-0000-000000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BG113:CR143 BD41:JA71 DL5:DS35 MV41:OQ71 DV5:EP35 BD5:DI35 CL77:DK107 BD77:CI107" xr:uid="{00000000-0002-0000-0000-000001000000}"/>
  </dataValidations>
  <printOptions horizontalCentered="1" verticalCentered="1"/>
  <pageMargins left="0.55118110236220474" right="0" top="0.39370078740157483" bottom="0" header="0" footer="0"/>
  <pageSetup paperSize="9" scale="58" orientation="landscape" r:id="rId1"/>
  <rowBreaks count="30" manualBreakCount="30">
    <brk id="9" max="16383" man="1"/>
    <brk id="18" max="16383" man="1"/>
    <brk id="27" max="16383" man="1"/>
    <brk id="36" max="16383" man="1"/>
    <brk id="45" max="16383" man="1"/>
    <brk id="54" max="16383" man="1"/>
    <brk id="63" max="16383" man="1"/>
    <brk id="72" max="16383" man="1"/>
    <brk id="81" max="16383" man="1"/>
    <brk id="90" max="16383" man="1"/>
    <brk id="99" max="16383" man="1"/>
    <brk id="108" max="16383" man="1"/>
    <brk id="117" max="16383" man="1"/>
    <brk id="126" max="16383" man="1"/>
    <brk id="135" max="16383" man="1"/>
    <brk id="144" max="16383" man="1"/>
    <brk id="153" max="16383" man="1"/>
    <brk id="162" max="16383" man="1"/>
    <brk id="171" max="16383" man="1"/>
    <brk id="180" max="16383" man="1"/>
    <brk id="189" max="49" man="1"/>
    <brk id="198" max="16383" man="1"/>
    <brk id="207" max="16383" man="1"/>
    <brk id="216" max="16383" man="1"/>
    <brk id="225" max="16383" man="1"/>
    <brk id="234" max="16383" man="1"/>
    <brk id="243" max="16383" man="1"/>
    <brk id="252" max="16383" man="1"/>
    <brk id="261" max="49" man="1"/>
    <brk id="270" max="16383" man="1"/>
  </rowBreaks>
  <colBreaks count="1" manualBreakCount="1">
    <brk id="50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4"/>
  <sheetViews>
    <sheetView rightToLeft="1" workbookViewId="0">
      <selection activeCell="E4" sqref="E4"/>
    </sheetView>
  </sheetViews>
  <sheetFormatPr defaultRowHeight="15"/>
  <cols>
    <col min="1" max="1" width="10.5703125" customWidth="1"/>
    <col min="2" max="2" width="12.5703125" customWidth="1"/>
    <col min="3" max="3" width="12" customWidth="1"/>
    <col min="4" max="6" width="14.140625" customWidth="1"/>
  </cols>
  <sheetData>
    <row r="1" spans="1:6" ht="15.75" thickTop="1">
      <c r="A1" s="785" t="s">
        <v>238</v>
      </c>
      <c r="B1" s="786"/>
      <c r="C1" s="786"/>
      <c r="D1" s="786"/>
      <c r="E1" s="786"/>
      <c r="F1" s="787"/>
    </row>
    <row r="2" spans="1:6" ht="15.75" thickBot="1">
      <c r="A2" s="788"/>
      <c r="B2" s="789"/>
      <c r="C2" s="789"/>
      <c r="D2" s="789"/>
      <c r="E2" s="789"/>
      <c r="F2" s="790"/>
    </row>
    <row r="3" spans="1:6" ht="15.75" thickBot="1">
      <c r="A3" s="429" t="s">
        <v>25</v>
      </c>
      <c r="B3" s="430" t="s">
        <v>26</v>
      </c>
      <c r="C3" s="431"/>
      <c r="D3" s="432" t="s">
        <v>239</v>
      </c>
      <c r="E3" s="430" t="s">
        <v>240</v>
      </c>
      <c r="F3" s="433" t="s">
        <v>241</v>
      </c>
    </row>
    <row r="4" spans="1:6" ht="15.75" thickTop="1">
      <c r="A4" s="791" t="s">
        <v>242</v>
      </c>
      <c r="B4" s="434" t="s">
        <v>243</v>
      </c>
      <c r="C4" s="435" t="s">
        <v>27</v>
      </c>
      <c r="D4" s="436"/>
      <c r="E4" s="437"/>
      <c r="F4" s="438"/>
    </row>
    <row r="5" spans="1:6" ht="15.75" thickBot="1">
      <c r="A5" s="784"/>
      <c r="B5" s="429"/>
      <c r="C5" s="439" t="s">
        <v>28</v>
      </c>
      <c r="D5" s="440"/>
      <c r="E5" s="441"/>
      <c r="F5" s="442"/>
    </row>
    <row r="6" spans="1:6" ht="15.75" thickTop="1">
      <c r="A6" s="782" t="s">
        <v>244</v>
      </c>
      <c r="B6" s="443" t="s">
        <v>226</v>
      </c>
      <c r="C6" s="444" t="s">
        <v>27</v>
      </c>
      <c r="D6" s="445"/>
      <c r="E6" s="446"/>
      <c r="F6" s="447"/>
    </row>
    <row r="7" spans="1:6" ht="15.75" thickBot="1">
      <c r="A7" s="784"/>
      <c r="B7" s="448"/>
      <c r="C7" s="449" t="s">
        <v>28</v>
      </c>
      <c r="D7" s="450"/>
      <c r="E7" s="451"/>
      <c r="F7" s="452"/>
    </row>
    <row r="8" spans="1:6" ht="15.75" thickTop="1">
      <c r="A8" s="782" t="s">
        <v>245</v>
      </c>
      <c r="B8" s="434" t="s">
        <v>38</v>
      </c>
      <c r="C8" s="435" t="s">
        <v>27</v>
      </c>
      <c r="D8" s="436"/>
      <c r="E8" s="437"/>
      <c r="F8" s="438"/>
    </row>
    <row r="9" spans="1:6" ht="15.75" thickBot="1">
      <c r="A9" s="784"/>
      <c r="B9" s="453"/>
      <c r="C9" s="439" t="s">
        <v>28</v>
      </c>
      <c r="D9" s="440"/>
      <c r="E9" s="441"/>
      <c r="F9" s="442"/>
    </row>
    <row r="10" spans="1:6" ht="15.75" thickTop="1">
      <c r="A10" s="782" t="s">
        <v>246</v>
      </c>
      <c r="B10" s="454" t="s">
        <v>39</v>
      </c>
      <c r="C10" s="444" t="s">
        <v>27</v>
      </c>
      <c r="D10" s="455"/>
      <c r="E10" s="456"/>
      <c r="F10" s="457"/>
    </row>
    <row r="11" spans="1:6" ht="15.75" thickBot="1">
      <c r="A11" s="784"/>
      <c r="B11" s="458"/>
      <c r="C11" s="449" t="s">
        <v>28</v>
      </c>
      <c r="D11" s="459"/>
      <c r="E11" s="460"/>
      <c r="F11" s="461"/>
    </row>
    <row r="12" spans="1:6" ht="15.75" thickTop="1">
      <c r="A12" s="782" t="s">
        <v>247</v>
      </c>
      <c r="B12" s="434" t="s">
        <v>40</v>
      </c>
      <c r="C12" s="435" t="s">
        <v>27</v>
      </c>
      <c r="D12" s="436"/>
      <c r="E12" s="437"/>
      <c r="F12" s="438"/>
    </row>
    <row r="13" spans="1:6" ht="15.75" thickBot="1">
      <c r="A13" s="784"/>
      <c r="B13" s="453"/>
      <c r="C13" s="439" t="s">
        <v>28</v>
      </c>
      <c r="D13" s="440"/>
      <c r="E13" s="441"/>
      <c r="F13" s="442"/>
    </row>
    <row r="14" spans="1:6" ht="15.75" thickTop="1">
      <c r="A14" s="782" t="s">
        <v>248</v>
      </c>
      <c r="B14" s="454" t="s">
        <v>41</v>
      </c>
      <c r="C14" s="444" t="s">
        <v>27</v>
      </c>
      <c r="D14" s="455"/>
      <c r="E14" s="456"/>
      <c r="F14" s="457"/>
    </row>
    <row r="15" spans="1:6" ht="15.75" thickBot="1">
      <c r="A15" s="784"/>
      <c r="B15" s="458"/>
      <c r="C15" s="449" t="s">
        <v>28</v>
      </c>
      <c r="D15" s="459"/>
      <c r="E15" s="460"/>
      <c r="F15" s="461"/>
    </row>
    <row r="16" spans="1:6" ht="15.75" thickTop="1">
      <c r="A16" s="782" t="s">
        <v>249</v>
      </c>
      <c r="B16" s="462" t="s">
        <v>42</v>
      </c>
      <c r="C16" s="435" t="s">
        <v>27</v>
      </c>
      <c r="D16" s="463"/>
      <c r="E16" s="464"/>
      <c r="F16" s="465"/>
    </row>
    <row r="17" spans="1:6" ht="15.75" thickBot="1">
      <c r="A17" s="784"/>
      <c r="B17" s="466"/>
      <c r="C17" s="439" t="s">
        <v>28</v>
      </c>
      <c r="D17" s="467"/>
      <c r="E17" s="468"/>
      <c r="F17" s="469"/>
    </row>
    <row r="18" spans="1:6" ht="15.75" thickTop="1">
      <c r="A18" s="782" t="s">
        <v>250</v>
      </c>
      <c r="B18" s="454" t="s">
        <v>43</v>
      </c>
      <c r="C18" s="444" t="s">
        <v>27</v>
      </c>
      <c r="D18" s="455"/>
      <c r="E18" s="456"/>
      <c r="F18" s="457"/>
    </row>
    <row r="19" spans="1:6" ht="15.75" thickBot="1">
      <c r="A19" s="784"/>
      <c r="B19" s="458"/>
      <c r="C19" s="449" t="s">
        <v>28</v>
      </c>
      <c r="D19" s="459"/>
      <c r="E19" s="460"/>
      <c r="F19" s="461"/>
    </row>
    <row r="20" spans="1:6" ht="15.75" thickTop="1">
      <c r="A20" s="782" t="s">
        <v>251</v>
      </c>
      <c r="B20" s="434" t="s">
        <v>36</v>
      </c>
      <c r="C20" s="435" t="s">
        <v>27</v>
      </c>
      <c r="D20" s="436"/>
      <c r="E20" s="437"/>
      <c r="F20" s="438"/>
    </row>
    <row r="21" spans="1:6" ht="15.75" thickBot="1">
      <c r="A21" s="784"/>
      <c r="B21" s="453"/>
      <c r="C21" s="439" t="s">
        <v>28</v>
      </c>
      <c r="D21" s="440"/>
      <c r="E21" s="441"/>
      <c r="F21" s="442"/>
    </row>
    <row r="22" spans="1:6" ht="15.75" thickTop="1">
      <c r="A22" s="782" t="s">
        <v>252</v>
      </c>
      <c r="B22" s="454" t="s">
        <v>38</v>
      </c>
      <c r="C22" s="444" t="s">
        <v>27</v>
      </c>
      <c r="D22" s="455"/>
      <c r="E22" s="456"/>
      <c r="F22" s="457"/>
    </row>
    <row r="23" spans="1:6" ht="15.75" thickBot="1">
      <c r="A23" s="784"/>
      <c r="B23" s="458"/>
      <c r="C23" s="449" t="s">
        <v>28</v>
      </c>
      <c r="D23" s="459"/>
      <c r="E23" s="460"/>
      <c r="F23" s="461"/>
    </row>
    <row r="24" spans="1:6" ht="15.75" thickTop="1">
      <c r="A24" s="782" t="s">
        <v>253</v>
      </c>
      <c r="B24" s="462" t="s">
        <v>39</v>
      </c>
      <c r="C24" s="435" t="s">
        <v>27</v>
      </c>
      <c r="D24" s="463"/>
      <c r="E24" s="464"/>
      <c r="F24" s="465"/>
    </row>
    <row r="25" spans="1:6" ht="15.75" thickBot="1">
      <c r="A25" s="784"/>
      <c r="B25" s="466"/>
      <c r="C25" s="439" t="s">
        <v>28</v>
      </c>
      <c r="D25" s="467"/>
      <c r="E25" s="468"/>
      <c r="F25" s="469"/>
    </row>
    <row r="26" spans="1:6" ht="15.75" thickTop="1">
      <c r="A26" s="782" t="s">
        <v>254</v>
      </c>
      <c r="B26" s="454" t="s">
        <v>40</v>
      </c>
      <c r="C26" s="444" t="s">
        <v>27</v>
      </c>
      <c r="D26" s="455"/>
      <c r="E26" s="456"/>
      <c r="F26" s="457"/>
    </row>
    <row r="27" spans="1:6" ht="15.75" thickBot="1">
      <c r="A27" s="784"/>
      <c r="B27" s="458"/>
      <c r="C27" s="449" t="s">
        <v>28</v>
      </c>
      <c r="D27" s="459"/>
      <c r="E27" s="460"/>
      <c r="F27" s="461"/>
    </row>
    <row r="28" spans="1:6" ht="15.75" thickTop="1">
      <c r="A28" s="782" t="s">
        <v>255</v>
      </c>
      <c r="B28" s="434" t="s">
        <v>41</v>
      </c>
      <c r="C28" s="435" t="s">
        <v>27</v>
      </c>
      <c r="D28" s="436"/>
      <c r="E28" s="437"/>
      <c r="F28" s="438"/>
    </row>
    <row r="29" spans="1:6" ht="15.75" thickBot="1">
      <c r="A29" s="784"/>
      <c r="B29" s="453"/>
      <c r="C29" s="439" t="s">
        <v>28</v>
      </c>
      <c r="D29" s="440"/>
      <c r="E29" s="441"/>
      <c r="F29" s="442"/>
    </row>
    <row r="30" spans="1:6" ht="15.75" thickTop="1">
      <c r="A30" s="782" t="s">
        <v>256</v>
      </c>
      <c r="B30" s="443" t="s">
        <v>42</v>
      </c>
      <c r="C30" s="444" t="s">
        <v>27</v>
      </c>
      <c r="D30" s="445"/>
      <c r="E30" s="446"/>
      <c r="F30" s="447"/>
    </row>
    <row r="31" spans="1:6" ht="15.75" thickBot="1">
      <c r="A31" s="784"/>
      <c r="B31" s="448"/>
      <c r="C31" s="449" t="s">
        <v>28</v>
      </c>
      <c r="D31" s="450"/>
      <c r="E31" s="451"/>
      <c r="F31" s="452"/>
    </row>
    <row r="32" spans="1:6" ht="15.75" thickTop="1">
      <c r="A32" s="782" t="s">
        <v>257</v>
      </c>
      <c r="B32" s="434" t="s">
        <v>43</v>
      </c>
      <c r="C32" s="435" t="s">
        <v>27</v>
      </c>
      <c r="D32" s="436"/>
      <c r="E32" s="437"/>
      <c r="F32" s="438"/>
    </row>
    <row r="33" spans="1:6" ht="15.75" thickBot="1">
      <c r="A33" s="784"/>
      <c r="B33" s="453"/>
      <c r="C33" s="439" t="s">
        <v>28</v>
      </c>
      <c r="D33" s="440"/>
      <c r="E33" s="441"/>
      <c r="F33" s="442"/>
    </row>
    <row r="34" spans="1:6" ht="15.75" thickTop="1">
      <c r="A34" s="782" t="s">
        <v>258</v>
      </c>
      <c r="B34" s="454" t="s">
        <v>36</v>
      </c>
      <c r="C34" s="444" t="s">
        <v>27</v>
      </c>
      <c r="D34" s="455"/>
      <c r="E34" s="456"/>
      <c r="F34" s="457"/>
    </row>
    <row r="35" spans="1:6" ht="15.75" thickBot="1">
      <c r="A35" s="784"/>
      <c r="B35" s="458"/>
      <c r="C35" s="449" t="s">
        <v>28</v>
      </c>
      <c r="D35" s="459"/>
      <c r="E35" s="460"/>
      <c r="F35" s="461"/>
    </row>
    <row r="36" spans="1:6" ht="15.75" thickTop="1">
      <c r="A36" s="782" t="s">
        <v>259</v>
      </c>
      <c r="B36" s="434" t="s">
        <v>38</v>
      </c>
      <c r="C36" s="435" t="s">
        <v>27</v>
      </c>
      <c r="D36" s="436"/>
      <c r="E36" s="437"/>
      <c r="F36" s="438"/>
    </row>
    <row r="37" spans="1:6" ht="15.75" thickBot="1">
      <c r="A37" s="784"/>
      <c r="B37" s="453"/>
      <c r="C37" s="439" t="s">
        <v>28</v>
      </c>
      <c r="D37" s="440"/>
      <c r="E37" s="441"/>
      <c r="F37" s="442"/>
    </row>
    <row r="38" spans="1:6" ht="15.75" thickTop="1">
      <c r="A38" s="782" t="s">
        <v>260</v>
      </c>
      <c r="B38" s="454" t="s">
        <v>39</v>
      </c>
      <c r="C38" s="444" t="s">
        <v>27</v>
      </c>
      <c r="D38" s="455"/>
      <c r="E38" s="456"/>
      <c r="F38" s="457"/>
    </row>
    <row r="39" spans="1:6" ht="15.75" thickBot="1">
      <c r="A39" s="784"/>
      <c r="B39" s="458"/>
      <c r="C39" s="449" t="s">
        <v>28</v>
      </c>
      <c r="D39" s="459"/>
      <c r="E39" s="460"/>
      <c r="F39" s="461"/>
    </row>
    <row r="40" spans="1:6" ht="15.75" thickTop="1">
      <c r="A40" s="782" t="s">
        <v>261</v>
      </c>
      <c r="B40" s="434" t="s">
        <v>40</v>
      </c>
      <c r="C40" s="435" t="s">
        <v>27</v>
      </c>
      <c r="D40" s="436"/>
      <c r="E40" s="437"/>
      <c r="F40" s="438"/>
    </row>
    <row r="41" spans="1:6" ht="15.75" thickBot="1">
      <c r="A41" s="784"/>
      <c r="B41" s="453"/>
      <c r="C41" s="439" t="s">
        <v>28</v>
      </c>
      <c r="D41" s="440"/>
      <c r="E41" s="441"/>
      <c r="F41" s="442"/>
    </row>
    <row r="42" spans="1:6" ht="15.75" thickTop="1">
      <c r="A42" s="782" t="s">
        <v>262</v>
      </c>
      <c r="B42" s="454" t="s">
        <v>41</v>
      </c>
      <c r="C42" s="444" t="s">
        <v>27</v>
      </c>
      <c r="D42" s="455"/>
      <c r="E42" s="456"/>
      <c r="F42" s="457"/>
    </row>
    <row r="43" spans="1:6" ht="15.75" thickBot="1">
      <c r="A43" s="784"/>
      <c r="B43" s="458"/>
      <c r="C43" s="449" t="s">
        <v>28</v>
      </c>
      <c r="D43" s="459"/>
      <c r="E43" s="460"/>
      <c r="F43" s="461"/>
    </row>
    <row r="44" spans="1:6" ht="15.75" thickTop="1">
      <c r="A44" s="782" t="s">
        <v>263</v>
      </c>
      <c r="B44" s="462" t="s">
        <v>42</v>
      </c>
      <c r="C44" s="435" t="s">
        <v>27</v>
      </c>
      <c r="D44" s="463"/>
      <c r="E44" s="464"/>
      <c r="F44" s="465"/>
    </row>
    <row r="45" spans="1:6" ht="15.75" thickBot="1">
      <c r="A45" s="784"/>
      <c r="B45" s="466"/>
      <c r="C45" s="439" t="s">
        <v>28</v>
      </c>
      <c r="D45" s="467"/>
      <c r="E45" s="468"/>
      <c r="F45" s="469"/>
    </row>
    <row r="46" spans="1:6" ht="15.75" thickTop="1">
      <c r="A46" s="782" t="s">
        <v>264</v>
      </c>
      <c r="B46" s="454" t="s">
        <v>43</v>
      </c>
      <c r="C46" s="444" t="s">
        <v>27</v>
      </c>
      <c r="D46" s="455" t="s">
        <v>265</v>
      </c>
      <c r="E46" s="456" t="s">
        <v>159</v>
      </c>
      <c r="F46" s="457"/>
    </row>
    <row r="47" spans="1:6" ht="15.75" thickBot="1">
      <c r="A47" s="784"/>
      <c r="B47" s="458"/>
      <c r="C47" s="449" t="s">
        <v>28</v>
      </c>
      <c r="D47" s="459" t="s">
        <v>234</v>
      </c>
      <c r="E47" s="460" t="s">
        <v>154</v>
      </c>
      <c r="F47" s="461"/>
    </row>
    <row r="48" spans="1:6" ht="15.75" thickTop="1">
      <c r="A48" s="782" t="s">
        <v>266</v>
      </c>
      <c r="B48" s="434" t="s">
        <v>36</v>
      </c>
      <c r="C48" s="435" t="s">
        <v>27</v>
      </c>
      <c r="D48" s="436" t="s">
        <v>235</v>
      </c>
      <c r="E48" s="437" t="s">
        <v>180</v>
      </c>
      <c r="F48" s="438"/>
    </row>
    <row r="49" spans="1:6" ht="15.75" thickBot="1">
      <c r="A49" s="784"/>
      <c r="B49" s="453"/>
      <c r="C49" s="439" t="s">
        <v>28</v>
      </c>
      <c r="D49" s="440" t="s">
        <v>128</v>
      </c>
      <c r="E49" s="441" t="s">
        <v>267</v>
      </c>
      <c r="F49" s="442"/>
    </row>
    <row r="50" spans="1:6" ht="15.75" thickTop="1">
      <c r="A50" s="782" t="s">
        <v>268</v>
      </c>
      <c r="B50" s="454" t="s">
        <v>38</v>
      </c>
      <c r="C50" s="444" t="s">
        <v>27</v>
      </c>
      <c r="D50" s="455" t="s">
        <v>235</v>
      </c>
      <c r="E50" s="456" t="s">
        <v>159</v>
      </c>
      <c r="F50" s="457"/>
    </row>
    <row r="51" spans="1:6" ht="15.75" thickBot="1">
      <c r="A51" s="784"/>
      <c r="B51" s="458"/>
      <c r="C51" s="449" t="s">
        <v>28</v>
      </c>
      <c r="D51" s="459" t="s">
        <v>234</v>
      </c>
      <c r="E51" s="460" t="s">
        <v>269</v>
      </c>
      <c r="F51" s="461"/>
    </row>
    <row r="52" spans="1:6" ht="15.75" thickTop="1">
      <c r="A52" s="782" t="s">
        <v>270</v>
      </c>
      <c r="B52" s="434" t="s">
        <v>39</v>
      </c>
      <c r="C52" s="435" t="s">
        <v>27</v>
      </c>
      <c r="D52" s="436" t="s">
        <v>128</v>
      </c>
      <c r="E52" s="437" t="s">
        <v>180</v>
      </c>
      <c r="F52" s="438"/>
    </row>
    <row r="53" spans="1:6" ht="15.75" thickBot="1">
      <c r="A53" s="784"/>
      <c r="B53" s="453"/>
      <c r="C53" s="439" t="s">
        <v>28</v>
      </c>
      <c r="D53" s="440"/>
      <c r="E53" s="441" t="s">
        <v>267</v>
      </c>
      <c r="F53" s="442"/>
    </row>
    <row r="54" spans="1:6" ht="15.75" thickTop="1">
      <c r="A54" s="782" t="s">
        <v>271</v>
      </c>
      <c r="B54" s="454" t="s">
        <v>40</v>
      </c>
      <c r="C54" s="444" t="s">
        <v>27</v>
      </c>
      <c r="D54" s="455" t="s">
        <v>229</v>
      </c>
      <c r="E54" s="456" t="s">
        <v>180</v>
      </c>
      <c r="F54" s="457"/>
    </row>
    <row r="55" spans="1:6" ht="15.75" thickBot="1">
      <c r="A55" s="784"/>
      <c r="B55" s="458"/>
      <c r="C55" s="449" t="s">
        <v>28</v>
      </c>
      <c r="D55" s="459" t="s">
        <v>272</v>
      </c>
      <c r="E55" s="460" t="s">
        <v>267</v>
      </c>
      <c r="F55" s="461"/>
    </row>
    <row r="56" spans="1:6" ht="15.75" thickTop="1">
      <c r="A56" s="782" t="s">
        <v>273</v>
      </c>
      <c r="B56" s="434" t="s">
        <v>41</v>
      </c>
      <c r="C56" s="435" t="s">
        <v>27</v>
      </c>
      <c r="D56" s="436" t="s">
        <v>236</v>
      </c>
      <c r="E56" s="437" t="s">
        <v>159</v>
      </c>
      <c r="F56" s="438"/>
    </row>
    <row r="57" spans="1:6" ht="15.75" thickBot="1">
      <c r="A57" s="784"/>
      <c r="B57" s="453"/>
      <c r="C57" s="439" t="s">
        <v>28</v>
      </c>
      <c r="D57" s="440" t="s">
        <v>128</v>
      </c>
      <c r="E57" s="441" t="s">
        <v>274</v>
      </c>
      <c r="F57" s="442"/>
    </row>
    <row r="58" spans="1:6" ht="15.75" thickTop="1">
      <c r="A58" s="782" t="s">
        <v>275</v>
      </c>
      <c r="B58" s="443" t="s">
        <v>42</v>
      </c>
      <c r="C58" s="444" t="s">
        <v>27</v>
      </c>
      <c r="D58" s="445" t="s">
        <v>237</v>
      </c>
      <c r="E58" s="446" t="s">
        <v>159</v>
      </c>
      <c r="F58" s="447"/>
    </row>
    <row r="59" spans="1:6" ht="15.75" thickBot="1">
      <c r="A59" s="784"/>
      <c r="B59" s="448"/>
      <c r="C59" s="449" t="s">
        <v>28</v>
      </c>
      <c r="D59" s="450" t="s">
        <v>233</v>
      </c>
      <c r="E59" s="451" t="s">
        <v>269</v>
      </c>
      <c r="F59" s="452"/>
    </row>
    <row r="60" spans="1:6" ht="15.75" thickTop="1">
      <c r="A60" s="782" t="s">
        <v>276</v>
      </c>
      <c r="B60" s="434" t="s">
        <v>43</v>
      </c>
      <c r="C60" s="435" t="s">
        <v>27</v>
      </c>
      <c r="D60" s="436" t="s">
        <v>128</v>
      </c>
      <c r="E60" s="437" t="s">
        <v>180</v>
      </c>
      <c r="F60" s="438"/>
    </row>
    <row r="61" spans="1:6" ht="15.75" thickBot="1">
      <c r="A61" s="784"/>
      <c r="B61" s="453"/>
      <c r="C61" s="439" t="s">
        <v>28</v>
      </c>
      <c r="D61" s="440" t="s">
        <v>145</v>
      </c>
      <c r="E61" s="441" t="s">
        <v>267</v>
      </c>
      <c r="F61" s="442"/>
    </row>
    <row r="62" spans="1:6" ht="15.75" thickTop="1">
      <c r="A62" s="782" t="s">
        <v>277</v>
      </c>
      <c r="B62" s="470" t="s">
        <v>36</v>
      </c>
      <c r="C62" s="435" t="s">
        <v>27</v>
      </c>
      <c r="D62" s="436" t="s">
        <v>278</v>
      </c>
      <c r="E62" s="437" t="s">
        <v>159</v>
      </c>
      <c r="F62" s="438"/>
    </row>
    <row r="63" spans="1:6" ht="15.75" thickBot="1">
      <c r="A63" s="783"/>
      <c r="B63" s="471"/>
      <c r="C63" s="439" t="s">
        <v>28</v>
      </c>
      <c r="D63" s="440" t="s">
        <v>128</v>
      </c>
      <c r="E63" s="441" t="s">
        <v>269</v>
      </c>
      <c r="F63" s="442"/>
    </row>
    <row r="64" spans="1:6" ht="15.75" thickTop="1"/>
  </sheetData>
  <mergeCells count="31">
    <mergeCell ref="A24:A25"/>
    <mergeCell ref="A1:F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48:A49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62:A63"/>
    <mergeCell ref="A50:A51"/>
    <mergeCell ref="A52:A53"/>
    <mergeCell ref="A54:A55"/>
    <mergeCell ref="A56:A57"/>
    <mergeCell ref="A58:A59"/>
    <mergeCell ref="A60:A61"/>
  </mergeCells>
  <dataValidations count="1"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D4:F63" xr:uid="{00000000-0002-0000-0100-000000000000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2"/>
  <sheetViews>
    <sheetView rightToLeft="1" view="pageBreakPreview" zoomScale="85" zoomScaleNormal="100" zoomScaleSheetLayoutView="85" workbookViewId="0">
      <selection activeCell="I16" sqref="I16"/>
    </sheetView>
  </sheetViews>
  <sheetFormatPr defaultRowHeight="15"/>
  <cols>
    <col min="1" max="1" width="7.42578125" customWidth="1"/>
    <col min="2" max="2" width="9.42578125" customWidth="1"/>
    <col min="3" max="3" width="8.28515625" customWidth="1"/>
    <col min="4" max="4" width="25.28515625" customWidth="1"/>
    <col min="5" max="5" width="8.28515625" customWidth="1"/>
    <col min="6" max="6" width="28.42578125" customWidth="1"/>
    <col min="8" max="8" width="16.28515625" customWidth="1"/>
    <col min="9" max="10" width="27.7109375" customWidth="1"/>
  </cols>
  <sheetData>
    <row r="1" spans="1:10" ht="31.5" customHeight="1">
      <c r="D1" s="236"/>
      <c r="E1" s="236"/>
      <c r="J1">
        <f>'شيفت '!PW112</f>
        <v>0</v>
      </c>
    </row>
    <row r="2" spans="1:10" ht="20.25" customHeight="1">
      <c r="A2" s="235">
        <f>'شيفت '!RK113</f>
        <v>1</v>
      </c>
      <c r="B2" s="235" t="e">
        <f>'شيفت '!RL113</f>
        <v>#REF!</v>
      </c>
      <c r="C2" s="235" t="str">
        <f>'شيفت '!RM113</f>
        <v>صبح</v>
      </c>
      <c r="D2" s="235" t="str">
        <f>'شيفت '!RO113</f>
        <v>*****</v>
      </c>
      <c r="E2" s="235" t="s">
        <v>28</v>
      </c>
      <c r="F2" s="235" t="str">
        <f>'شيفت '!RR113</f>
        <v>*****</v>
      </c>
      <c r="G2" s="403">
        <f t="shared" ref="G2:G32" si="0">A2</f>
        <v>1</v>
      </c>
      <c r="H2" s="403" t="e">
        <f t="shared" ref="H2:H32" si="1">B2</f>
        <v>#REF!</v>
      </c>
      <c r="I2" s="404" t="str">
        <f>'شيفت '!PU113</f>
        <v>******</v>
      </c>
      <c r="J2" s="404" t="str">
        <f>'شيفت '!PW113</f>
        <v>******</v>
      </c>
    </row>
    <row r="3" spans="1:10" ht="20.25" customHeight="1">
      <c r="A3" s="235">
        <f>'شيفت '!RK114</f>
        <v>2</v>
      </c>
      <c r="B3" s="235" t="e">
        <f>'شيفت '!RL114</f>
        <v>#REF!</v>
      </c>
      <c r="C3" s="235" t="str">
        <f>'شيفت '!RM114</f>
        <v>صبح</v>
      </c>
      <c r="D3" s="235" t="str">
        <f>'شيفت '!RO114</f>
        <v>*****</v>
      </c>
      <c r="E3" s="235" t="s">
        <v>28</v>
      </c>
      <c r="F3" s="235" t="str">
        <f>'شيفت '!RR114</f>
        <v>*****</v>
      </c>
      <c r="G3" s="403">
        <f t="shared" si="0"/>
        <v>2</v>
      </c>
      <c r="H3" s="403" t="e">
        <f t="shared" si="1"/>
        <v>#REF!</v>
      </c>
      <c r="I3" s="404" t="str">
        <f>'شيفت '!PU114</f>
        <v>******</v>
      </c>
      <c r="J3" s="404" t="str">
        <f>'شيفت '!PW114</f>
        <v>******</v>
      </c>
    </row>
    <row r="4" spans="1:10" ht="20.25" customHeight="1">
      <c r="A4" s="235">
        <f>'شيفت '!RK115</f>
        <v>3</v>
      </c>
      <c r="B4" s="235" t="e">
        <f>'شيفت '!RL115</f>
        <v>#REF!</v>
      </c>
      <c r="C4" s="235" t="str">
        <f>'شيفت '!RM115</f>
        <v>صبح</v>
      </c>
      <c r="D4" s="235" t="str">
        <f>'شيفت '!RO115</f>
        <v>*****</v>
      </c>
      <c r="E4" s="235" t="s">
        <v>28</v>
      </c>
      <c r="F4" s="235" t="str">
        <f>'شيفت '!RR115</f>
        <v>*****</v>
      </c>
      <c r="G4" s="403">
        <f t="shared" si="0"/>
        <v>3</v>
      </c>
      <c r="H4" s="403" t="e">
        <f t="shared" si="1"/>
        <v>#REF!</v>
      </c>
      <c r="I4" s="404" t="str">
        <f>'شيفت '!PU115</f>
        <v>******</v>
      </c>
      <c r="J4" s="404" t="str">
        <f>'شيفت '!PW115</f>
        <v>******</v>
      </c>
    </row>
    <row r="5" spans="1:10" ht="20.25" customHeight="1">
      <c r="A5" s="235">
        <f>'شيفت '!RK116</f>
        <v>4</v>
      </c>
      <c r="B5" s="235" t="str">
        <f>'شيفت '!RL116</f>
        <v>چهارشنبه</v>
      </c>
      <c r="C5" s="235" t="str">
        <f>'شيفت '!RM116</f>
        <v>صبح</v>
      </c>
      <c r="D5" s="235" t="str">
        <f>'شيفت '!RO116</f>
        <v>*****</v>
      </c>
      <c r="E5" s="235" t="s">
        <v>28</v>
      </c>
      <c r="F5" s="235" t="str">
        <f>'شيفت '!RR116</f>
        <v>*****</v>
      </c>
      <c r="G5" s="403">
        <f t="shared" si="0"/>
        <v>4</v>
      </c>
      <c r="H5" s="403" t="str">
        <f t="shared" si="1"/>
        <v>چهارشنبه</v>
      </c>
      <c r="I5" s="404" t="str">
        <f>'شيفت '!PU116</f>
        <v>******</v>
      </c>
      <c r="J5" s="404" t="str">
        <f>'شيفت '!PW116</f>
        <v>******</v>
      </c>
    </row>
    <row r="6" spans="1:10" ht="20.25" customHeight="1">
      <c r="A6" s="235">
        <f>'شيفت '!RK117</f>
        <v>5</v>
      </c>
      <c r="B6" s="235" t="str">
        <f>'شيفت '!RL117</f>
        <v>پنجشنبه</v>
      </c>
      <c r="C6" s="235" t="str">
        <f>'شيفت '!RM117</f>
        <v>صبح</v>
      </c>
      <c r="D6" s="235" t="str">
        <f>'شيفت '!RO117</f>
        <v>*****</v>
      </c>
      <c r="E6" s="235" t="s">
        <v>28</v>
      </c>
      <c r="F6" s="235" t="str">
        <f>'شيفت '!RR117</f>
        <v>*****</v>
      </c>
      <c r="G6" s="403">
        <f t="shared" si="0"/>
        <v>5</v>
      </c>
      <c r="H6" s="403" t="str">
        <f t="shared" si="1"/>
        <v>پنجشنبه</v>
      </c>
      <c r="I6" s="404" t="str">
        <f>'شيفت '!PU117</f>
        <v>******</v>
      </c>
      <c r="J6" s="404" t="str">
        <f>'شيفت '!PW117</f>
        <v>******</v>
      </c>
    </row>
    <row r="7" spans="1:10" ht="20.25" customHeight="1">
      <c r="A7" s="235">
        <f>'شيفت '!RK118</f>
        <v>6</v>
      </c>
      <c r="B7" s="235" t="str">
        <f>'شيفت '!RL118</f>
        <v>جمعه</v>
      </c>
      <c r="C7" s="235" t="str">
        <f>'شيفت '!RM118</f>
        <v>صبح</v>
      </c>
      <c r="D7" s="235" t="str">
        <f>'شيفت '!RO118</f>
        <v>*****</v>
      </c>
      <c r="E7" s="235" t="s">
        <v>28</v>
      </c>
      <c r="F7" s="235" t="str">
        <f>'شيفت '!RR118</f>
        <v>*****</v>
      </c>
      <c r="G7" s="403">
        <f t="shared" si="0"/>
        <v>6</v>
      </c>
      <c r="H7" s="403" t="str">
        <f t="shared" si="1"/>
        <v>جمعه</v>
      </c>
      <c r="I7" s="404" t="str">
        <f>'شيفت '!PU118</f>
        <v>******</v>
      </c>
      <c r="J7" s="404" t="str">
        <f>'شيفت '!PW118</f>
        <v>******</v>
      </c>
    </row>
    <row r="8" spans="1:10" ht="20.25" customHeight="1">
      <c r="A8" s="235">
        <f>'شيفت '!RK119</f>
        <v>7</v>
      </c>
      <c r="B8" s="235" t="str">
        <f>'شيفت '!RL119</f>
        <v>شنبه</v>
      </c>
      <c r="C8" s="235" t="str">
        <f>'شيفت '!RM119</f>
        <v>صبح</v>
      </c>
      <c r="D8" s="235" t="str">
        <f>'شيفت '!RO119</f>
        <v>*****</v>
      </c>
      <c r="E8" s="235" t="s">
        <v>28</v>
      </c>
      <c r="F8" s="235" t="str">
        <f>'شيفت '!RR119</f>
        <v>*****</v>
      </c>
      <c r="G8" s="403">
        <f t="shared" si="0"/>
        <v>7</v>
      </c>
      <c r="H8" s="403" t="str">
        <f t="shared" si="1"/>
        <v>شنبه</v>
      </c>
      <c r="I8" s="404" t="str">
        <f>'شيفت '!PU119</f>
        <v>******</v>
      </c>
      <c r="J8" s="404" t="str">
        <f>'شيفت '!PW119</f>
        <v>******</v>
      </c>
    </row>
    <row r="9" spans="1:10" ht="20.25" customHeight="1">
      <c r="A9" s="235">
        <f>'شيفت '!RK120</f>
        <v>8</v>
      </c>
      <c r="B9" s="235" t="str">
        <f>'شيفت '!RL120</f>
        <v>یکشنبه</v>
      </c>
      <c r="C9" s="235" t="str">
        <f>'شيفت '!RM120</f>
        <v>صبح</v>
      </c>
      <c r="D9" s="235" t="str">
        <f>'شيفت '!RO120</f>
        <v>*****</v>
      </c>
      <c r="E9" s="235" t="s">
        <v>28</v>
      </c>
      <c r="F9" s="235" t="str">
        <f>'شيفت '!RR120</f>
        <v>*****</v>
      </c>
      <c r="G9" s="403">
        <f t="shared" si="0"/>
        <v>8</v>
      </c>
      <c r="H9" s="403" t="str">
        <f t="shared" si="1"/>
        <v>یکشنبه</v>
      </c>
      <c r="I9" s="404" t="str">
        <f>'شيفت '!PU120</f>
        <v>******</v>
      </c>
      <c r="J9" s="404" t="str">
        <f>'شيفت '!PW120</f>
        <v>******</v>
      </c>
    </row>
    <row r="10" spans="1:10" ht="20.25" customHeight="1">
      <c r="A10" s="235">
        <f>'شيفت '!RK121</f>
        <v>9</v>
      </c>
      <c r="B10" s="235" t="str">
        <f>'شيفت '!RL121</f>
        <v>دوشنبه</v>
      </c>
      <c r="C10" s="235" t="str">
        <f>'شيفت '!RM121</f>
        <v>صبح</v>
      </c>
      <c r="D10" s="235" t="str">
        <f>'شيفت '!RO121</f>
        <v>*****</v>
      </c>
      <c r="E10" s="235" t="s">
        <v>28</v>
      </c>
      <c r="F10" s="235" t="str">
        <f>'شيفت '!RR121</f>
        <v>*****</v>
      </c>
      <c r="G10" s="403">
        <f t="shared" si="0"/>
        <v>9</v>
      </c>
      <c r="H10" s="403" t="str">
        <f t="shared" si="1"/>
        <v>دوشنبه</v>
      </c>
      <c r="I10" s="404" t="str">
        <f>'شيفت '!PU121</f>
        <v>******</v>
      </c>
      <c r="J10" s="404" t="str">
        <f>'شيفت '!PW121</f>
        <v>******</v>
      </c>
    </row>
    <row r="11" spans="1:10" ht="20.25" customHeight="1">
      <c r="A11" s="235">
        <f>'شيفت '!RK122</f>
        <v>10</v>
      </c>
      <c r="B11" s="235" t="str">
        <f>'شيفت '!RL122</f>
        <v>سه شنبه</v>
      </c>
      <c r="C11" s="235" t="str">
        <f>'شيفت '!RM122</f>
        <v>صبح</v>
      </c>
      <c r="D11" s="235" t="str">
        <f>'شيفت '!RO122</f>
        <v>*****</v>
      </c>
      <c r="E11" s="235" t="s">
        <v>28</v>
      </c>
      <c r="F11" s="235" t="str">
        <f>'شيفت '!RR122</f>
        <v>*****</v>
      </c>
      <c r="G11" s="403">
        <f t="shared" si="0"/>
        <v>10</v>
      </c>
      <c r="H11" s="403" t="str">
        <f t="shared" si="1"/>
        <v>سه شنبه</v>
      </c>
      <c r="I11" s="404" t="str">
        <f>'شيفت '!PU122</f>
        <v>******</v>
      </c>
      <c r="J11" s="404" t="str">
        <f>'شيفت '!PW122</f>
        <v>******</v>
      </c>
    </row>
    <row r="12" spans="1:10" ht="20.25" customHeight="1">
      <c r="A12" s="235">
        <f>'شيفت '!RK123</f>
        <v>11</v>
      </c>
      <c r="B12" s="235" t="str">
        <f>'شيفت '!RL123</f>
        <v>چهارشنبه</v>
      </c>
      <c r="C12" s="235" t="str">
        <f>'شيفت '!RM123</f>
        <v>صبح</v>
      </c>
      <c r="D12" s="235" t="str">
        <f>'شيفت '!RO123</f>
        <v>*****</v>
      </c>
      <c r="E12" s="235" t="s">
        <v>28</v>
      </c>
      <c r="F12" s="235" t="str">
        <f>'شيفت '!RR123</f>
        <v>*****</v>
      </c>
      <c r="G12" s="403">
        <f t="shared" si="0"/>
        <v>11</v>
      </c>
      <c r="H12" s="403" t="str">
        <f t="shared" si="1"/>
        <v>چهارشنبه</v>
      </c>
      <c r="I12" s="404" t="str">
        <f>'شيفت '!PU123</f>
        <v>******</v>
      </c>
      <c r="J12" s="404" t="str">
        <f>'شيفت '!PW123</f>
        <v>******</v>
      </c>
    </row>
    <row r="13" spans="1:10" ht="20.25" customHeight="1">
      <c r="A13" s="235">
        <f>'شيفت '!RK124</f>
        <v>12</v>
      </c>
      <c r="B13" s="235" t="str">
        <f>'شيفت '!RL124</f>
        <v>پنجشنبه</v>
      </c>
      <c r="C13" s="235" t="str">
        <f>'شيفت '!RM124</f>
        <v>صبح</v>
      </c>
      <c r="D13" s="235" t="str">
        <f>'شيفت '!RO124</f>
        <v>*****</v>
      </c>
      <c r="E13" s="235" t="s">
        <v>28</v>
      </c>
      <c r="F13" s="235" t="str">
        <f>'شيفت '!RR124</f>
        <v>*****</v>
      </c>
      <c r="G13" s="403">
        <f t="shared" si="0"/>
        <v>12</v>
      </c>
      <c r="H13" s="403" t="str">
        <f t="shared" si="1"/>
        <v>پنجشنبه</v>
      </c>
      <c r="I13" s="404" t="str">
        <f>'شيفت '!PU124</f>
        <v>******</v>
      </c>
      <c r="J13" s="404" t="str">
        <f>'شيفت '!PW124</f>
        <v>******</v>
      </c>
    </row>
    <row r="14" spans="1:10" ht="20.25" customHeight="1">
      <c r="A14" s="235">
        <f>'شيفت '!RK125</f>
        <v>13</v>
      </c>
      <c r="B14" s="235" t="str">
        <f>'شيفت '!RL125</f>
        <v>جمعه</v>
      </c>
      <c r="C14" s="235" t="str">
        <f>'شيفت '!RM125</f>
        <v>صبح</v>
      </c>
      <c r="D14" s="235" t="str">
        <f>'شيفت '!RO125</f>
        <v>*****</v>
      </c>
      <c r="E14" s="235" t="s">
        <v>28</v>
      </c>
      <c r="F14" s="235" t="str">
        <f>'شيفت '!RR125</f>
        <v>*****</v>
      </c>
      <c r="G14" s="403">
        <f t="shared" si="0"/>
        <v>13</v>
      </c>
      <c r="H14" s="403" t="str">
        <f t="shared" si="1"/>
        <v>جمعه</v>
      </c>
      <c r="I14" s="404" t="str">
        <f>'شيفت '!PU125</f>
        <v>******</v>
      </c>
      <c r="J14" s="404" t="str">
        <f>'شيفت '!PW125</f>
        <v>******</v>
      </c>
    </row>
    <row r="15" spans="1:10" ht="20.25" customHeight="1">
      <c r="A15" s="235">
        <f>'شيفت '!RK126</f>
        <v>14</v>
      </c>
      <c r="B15" s="235" t="str">
        <f>'شيفت '!RL126</f>
        <v>شنبه</v>
      </c>
      <c r="C15" s="235" t="str">
        <f>'شيفت '!RM126</f>
        <v>صبح</v>
      </c>
      <c r="D15" s="235" t="str">
        <f>'شيفت '!RO126</f>
        <v>*****</v>
      </c>
      <c r="E15" s="235" t="s">
        <v>28</v>
      </c>
      <c r="F15" s="235" t="str">
        <f>'شيفت '!RR126</f>
        <v>*****</v>
      </c>
      <c r="G15" s="403">
        <f t="shared" si="0"/>
        <v>14</v>
      </c>
      <c r="H15" s="403" t="str">
        <f t="shared" si="1"/>
        <v>شنبه</v>
      </c>
      <c r="I15" s="404" t="str">
        <f>'شيفت '!PU126</f>
        <v>******</v>
      </c>
      <c r="J15" s="404" t="str">
        <f>'شيفت '!PW126</f>
        <v>******</v>
      </c>
    </row>
    <row r="16" spans="1:10" ht="20.25" customHeight="1">
      <c r="A16" s="235">
        <f>'شيفت '!RK127</f>
        <v>15</v>
      </c>
      <c r="B16" s="235" t="str">
        <f>'شيفت '!RL127</f>
        <v>یکشنبه</v>
      </c>
      <c r="C16" s="235" t="str">
        <f>'شيفت '!RM127</f>
        <v>صبح</v>
      </c>
      <c r="D16" s="235" t="str">
        <f>'شيفت '!RO127</f>
        <v>*****</v>
      </c>
      <c r="E16" s="235" t="s">
        <v>28</v>
      </c>
      <c r="F16" s="235" t="str">
        <f>'شيفت '!RR127</f>
        <v>*****</v>
      </c>
      <c r="G16" s="403">
        <f t="shared" si="0"/>
        <v>15</v>
      </c>
      <c r="H16" s="403" t="str">
        <f t="shared" si="1"/>
        <v>یکشنبه</v>
      </c>
      <c r="I16" s="404" t="str">
        <f>'شيفت '!PU127</f>
        <v>******</v>
      </c>
      <c r="J16" s="404" t="str">
        <f>'شيفت '!PW127</f>
        <v>******</v>
      </c>
    </row>
    <row r="17" spans="1:10" ht="20.25" customHeight="1">
      <c r="A17" s="235">
        <f>'شيفت '!RK128</f>
        <v>16</v>
      </c>
      <c r="B17" s="235" t="str">
        <f>'شيفت '!RL128</f>
        <v>دوشنبه</v>
      </c>
      <c r="C17" s="235" t="str">
        <f>'شيفت '!RM128</f>
        <v>صبح</v>
      </c>
      <c r="D17" s="235" t="str">
        <f>'شيفت '!RO128</f>
        <v>*****</v>
      </c>
      <c r="E17" s="235" t="s">
        <v>28</v>
      </c>
      <c r="F17" s="235" t="str">
        <f>'شيفت '!RR128</f>
        <v>*****</v>
      </c>
      <c r="G17" s="403">
        <f t="shared" si="0"/>
        <v>16</v>
      </c>
      <c r="H17" s="403" t="str">
        <f t="shared" si="1"/>
        <v>دوشنبه</v>
      </c>
      <c r="I17" s="404" t="str">
        <f>'شيفت '!PU128</f>
        <v>******</v>
      </c>
      <c r="J17" s="404" t="str">
        <f>'شيفت '!PW128</f>
        <v>******</v>
      </c>
    </row>
    <row r="18" spans="1:10" ht="20.25" customHeight="1">
      <c r="A18" s="235">
        <f>'شيفت '!RK129</f>
        <v>17</v>
      </c>
      <c r="B18" s="235" t="str">
        <f>'شيفت '!RL129</f>
        <v>سه شنبه</v>
      </c>
      <c r="C18" s="235" t="str">
        <f>'شيفت '!RM129</f>
        <v>صبح</v>
      </c>
      <c r="D18" s="235" t="str">
        <f>'شيفت '!RO129</f>
        <v>*****</v>
      </c>
      <c r="E18" s="235" t="s">
        <v>28</v>
      </c>
      <c r="F18" s="235" t="str">
        <f>'شيفت '!RR129</f>
        <v>*****</v>
      </c>
      <c r="G18" s="403">
        <f t="shared" si="0"/>
        <v>17</v>
      </c>
      <c r="H18" s="403" t="str">
        <f t="shared" si="1"/>
        <v>سه شنبه</v>
      </c>
      <c r="I18" s="404" t="str">
        <f>'شيفت '!PU129</f>
        <v>******</v>
      </c>
      <c r="J18" s="404" t="str">
        <f>'شيفت '!PW129</f>
        <v>******</v>
      </c>
    </row>
    <row r="19" spans="1:10" ht="20.25" customHeight="1">
      <c r="A19" s="235">
        <f>'شيفت '!RK130</f>
        <v>18</v>
      </c>
      <c r="B19" s="235" t="str">
        <f>'شيفت '!RL130</f>
        <v>چهارشنبه</v>
      </c>
      <c r="C19" s="235" t="str">
        <f>'شيفت '!RM130</f>
        <v>صبح</v>
      </c>
      <c r="D19" s="235" t="str">
        <f>'شيفت '!RO130</f>
        <v>*****</v>
      </c>
      <c r="E19" s="235" t="s">
        <v>28</v>
      </c>
      <c r="F19" s="235" t="str">
        <f>'شيفت '!RR130</f>
        <v>*****</v>
      </c>
      <c r="G19" s="403">
        <f t="shared" si="0"/>
        <v>18</v>
      </c>
      <c r="H19" s="403" t="str">
        <f t="shared" si="1"/>
        <v>چهارشنبه</v>
      </c>
      <c r="I19" s="404" t="str">
        <f>'شيفت '!PU130</f>
        <v>******</v>
      </c>
      <c r="J19" s="404" t="str">
        <f>'شيفت '!PW130</f>
        <v>******</v>
      </c>
    </row>
    <row r="20" spans="1:10" ht="20.25" customHeight="1">
      <c r="A20" s="235">
        <f>'شيفت '!RK131</f>
        <v>19</v>
      </c>
      <c r="B20" s="235" t="str">
        <f>'شيفت '!RL131</f>
        <v>پنجشنبه</v>
      </c>
      <c r="C20" s="235" t="str">
        <f>'شيفت '!RM131</f>
        <v>صبح</v>
      </c>
      <c r="D20" s="235" t="str">
        <f>'شيفت '!RO131</f>
        <v>*****</v>
      </c>
      <c r="E20" s="235" t="s">
        <v>28</v>
      </c>
      <c r="F20" s="235" t="str">
        <f>'شيفت '!RR131</f>
        <v>*****</v>
      </c>
      <c r="G20" s="403">
        <f t="shared" si="0"/>
        <v>19</v>
      </c>
      <c r="H20" s="403" t="str">
        <f t="shared" si="1"/>
        <v>پنجشنبه</v>
      </c>
      <c r="I20" s="404" t="str">
        <f>'شيفت '!PU131</f>
        <v>******</v>
      </c>
      <c r="J20" s="404" t="str">
        <f>'شيفت '!PW131</f>
        <v>******</v>
      </c>
    </row>
    <row r="21" spans="1:10" ht="20.25" customHeight="1">
      <c r="A21" s="235">
        <f>'شيفت '!RK132</f>
        <v>20</v>
      </c>
      <c r="B21" s="235" t="str">
        <f>'شيفت '!RL132</f>
        <v>جمعه</v>
      </c>
      <c r="C21" s="235" t="str">
        <f>'شيفت '!RM132</f>
        <v>صبح</v>
      </c>
      <c r="D21" s="235" t="str">
        <f>'شيفت '!RO132</f>
        <v>*****</v>
      </c>
      <c r="E21" s="235" t="s">
        <v>28</v>
      </c>
      <c r="F21" s="235" t="str">
        <f>'شيفت '!RR132</f>
        <v>*****</v>
      </c>
      <c r="G21" s="403">
        <f t="shared" si="0"/>
        <v>20</v>
      </c>
      <c r="H21" s="403" t="str">
        <f t="shared" si="1"/>
        <v>جمعه</v>
      </c>
      <c r="I21" s="404" t="str">
        <f>'شيفت '!PU132</f>
        <v>******</v>
      </c>
      <c r="J21" s="404" t="str">
        <f>'شيفت '!PW132</f>
        <v>******</v>
      </c>
    </row>
    <row r="22" spans="1:10" ht="20.25" customHeight="1">
      <c r="A22" s="235">
        <f>'شيفت '!RK133</f>
        <v>21</v>
      </c>
      <c r="B22" s="235" t="str">
        <f>'شيفت '!RL133</f>
        <v>شنبه</v>
      </c>
      <c r="C22" s="235" t="str">
        <f>'شيفت '!RM133</f>
        <v>صبح</v>
      </c>
      <c r="D22" s="235" t="str">
        <f>'شيفت '!RO133</f>
        <v>*****</v>
      </c>
      <c r="E22" s="235" t="s">
        <v>28</v>
      </c>
      <c r="F22" s="235" t="str">
        <f>'شيفت '!RR133</f>
        <v>*****</v>
      </c>
      <c r="G22" s="403">
        <f t="shared" si="0"/>
        <v>21</v>
      </c>
      <c r="H22" s="403" t="str">
        <f t="shared" si="1"/>
        <v>شنبه</v>
      </c>
      <c r="I22" s="404" t="str">
        <f>'شيفت '!PU133</f>
        <v>******</v>
      </c>
      <c r="J22" s="404" t="str">
        <f>'شيفت '!PW133</f>
        <v>******</v>
      </c>
    </row>
    <row r="23" spans="1:10" ht="20.25" customHeight="1">
      <c r="A23" s="235">
        <f>'شيفت '!RK134</f>
        <v>22</v>
      </c>
      <c r="B23" s="235" t="str">
        <f>'شيفت '!RL134</f>
        <v>یکشنبه</v>
      </c>
      <c r="C23" s="235" t="str">
        <f>'شيفت '!RM134</f>
        <v>صبح</v>
      </c>
      <c r="D23" s="235" t="str">
        <f>'شيفت '!RO134</f>
        <v>*****</v>
      </c>
      <c r="E23" s="235" t="s">
        <v>28</v>
      </c>
      <c r="F23" s="235" t="str">
        <f>'شيفت '!RR134</f>
        <v>*****</v>
      </c>
      <c r="G23" s="403">
        <f t="shared" si="0"/>
        <v>22</v>
      </c>
      <c r="H23" s="403" t="str">
        <f t="shared" si="1"/>
        <v>یکشنبه</v>
      </c>
      <c r="I23" s="404" t="str">
        <f>'شيفت '!PU134</f>
        <v>******</v>
      </c>
      <c r="J23" s="404" t="str">
        <f>'شيفت '!PW134</f>
        <v>******</v>
      </c>
    </row>
    <row r="24" spans="1:10" ht="20.25" customHeight="1">
      <c r="A24" s="235">
        <f>'شيفت '!RK135</f>
        <v>23</v>
      </c>
      <c r="B24" s="235" t="str">
        <f>'شيفت '!RL135</f>
        <v>دوشنبه</v>
      </c>
      <c r="C24" s="235" t="str">
        <f>'شيفت '!RM135</f>
        <v>صبح</v>
      </c>
      <c r="D24" s="235" t="str">
        <f>'شيفت '!RO135</f>
        <v>*****</v>
      </c>
      <c r="E24" s="235" t="s">
        <v>28</v>
      </c>
      <c r="F24" s="235" t="str">
        <f>'شيفت '!RR135</f>
        <v>*****</v>
      </c>
      <c r="G24" s="403">
        <f t="shared" si="0"/>
        <v>23</v>
      </c>
      <c r="H24" s="403" t="str">
        <f t="shared" si="1"/>
        <v>دوشنبه</v>
      </c>
      <c r="I24" s="404" t="str">
        <f>'شيفت '!PU135</f>
        <v>******</v>
      </c>
      <c r="J24" s="404" t="str">
        <f>'شيفت '!PW135</f>
        <v>******</v>
      </c>
    </row>
    <row r="25" spans="1:10" ht="20.25" customHeight="1">
      <c r="A25" s="235">
        <f>'شيفت '!RK136</f>
        <v>24</v>
      </c>
      <c r="B25" s="235" t="str">
        <f>'شيفت '!RL136</f>
        <v>سه شنبه</v>
      </c>
      <c r="C25" s="235" t="str">
        <f>'شيفت '!RM136</f>
        <v>صبح</v>
      </c>
      <c r="D25" s="235" t="str">
        <f>'شيفت '!RO136</f>
        <v>*****</v>
      </c>
      <c r="E25" s="235" t="s">
        <v>28</v>
      </c>
      <c r="F25" s="235" t="str">
        <f>'شيفت '!RR136</f>
        <v>*****</v>
      </c>
      <c r="G25" s="403">
        <f t="shared" si="0"/>
        <v>24</v>
      </c>
      <c r="H25" s="403" t="str">
        <f t="shared" si="1"/>
        <v>سه شنبه</v>
      </c>
      <c r="I25" s="404" t="str">
        <f>'شيفت '!PU136</f>
        <v>******</v>
      </c>
      <c r="J25" s="404" t="str">
        <f>'شيفت '!PW136</f>
        <v>******</v>
      </c>
    </row>
    <row r="26" spans="1:10" ht="20.25" customHeight="1">
      <c r="A26" s="235">
        <f>'شيفت '!RK137</f>
        <v>25</v>
      </c>
      <c r="B26" s="235" t="str">
        <f>'شيفت '!RL137</f>
        <v>چهارشنبه</v>
      </c>
      <c r="C26" s="235" t="str">
        <f>'شيفت '!RM137</f>
        <v>صبح</v>
      </c>
      <c r="D26" s="235" t="str">
        <f>'شيفت '!RO137</f>
        <v>*****</v>
      </c>
      <c r="E26" s="235" t="s">
        <v>28</v>
      </c>
      <c r="F26" s="235" t="str">
        <f>'شيفت '!RR137</f>
        <v>*****</v>
      </c>
      <c r="G26" s="403">
        <f t="shared" si="0"/>
        <v>25</v>
      </c>
      <c r="H26" s="403" t="str">
        <f t="shared" si="1"/>
        <v>چهارشنبه</v>
      </c>
      <c r="I26" s="404" t="str">
        <f>'شيفت '!PU137</f>
        <v>******</v>
      </c>
      <c r="J26" s="404" t="str">
        <f>'شيفت '!PW137</f>
        <v>******</v>
      </c>
    </row>
    <row r="27" spans="1:10" ht="20.25" customHeight="1">
      <c r="A27" s="235">
        <f>'شيفت '!RK138</f>
        <v>26</v>
      </c>
      <c r="B27" s="235" t="str">
        <f>'شيفت '!RL138</f>
        <v>پنجشنبه</v>
      </c>
      <c r="C27" s="235" t="str">
        <f>'شيفت '!RM138</f>
        <v>صبح</v>
      </c>
      <c r="D27" s="235" t="str">
        <f>'شيفت '!RO138</f>
        <v>*****</v>
      </c>
      <c r="E27" s="235" t="s">
        <v>28</v>
      </c>
      <c r="F27" s="235" t="str">
        <f>'شيفت '!RR138</f>
        <v>*****</v>
      </c>
      <c r="G27" s="403">
        <f t="shared" si="0"/>
        <v>26</v>
      </c>
      <c r="H27" s="403" t="str">
        <f t="shared" si="1"/>
        <v>پنجشنبه</v>
      </c>
      <c r="I27" s="404" t="str">
        <f>'شيفت '!PU138</f>
        <v>******</v>
      </c>
      <c r="J27" s="404" t="str">
        <f>'شيفت '!PW138</f>
        <v>******</v>
      </c>
    </row>
    <row r="28" spans="1:10" ht="20.25" customHeight="1">
      <c r="A28" s="235">
        <f>'شيفت '!RK139</f>
        <v>27</v>
      </c>
      <c r="B28" s="235" t="str">
        <f>'شيفت '!RL139</f>
        <v>جمعه</v>
      </c>
      <c r="C28" s="235" t="str">
        <f>'شيفت '!RM139</f>
        <v>صبح</v>
      </c>
      <c r="D28" s="235" t="str">
        <f>'شيفت '!RO139</f>
        <v>*****</v>
      </c>
      <c r="E28" s="235" t="s">
        <v>28</v>
      </c>
      <c r="F28" s="235" t="str">
        <f>'شيفت '!RR139</f>
        <v>*****</v>
      </c>
      <c r="G28" s="403">
        <f t="shared" si="0"/>
        <v>27</v>
      </c>
      <c r="H28" s="403" t="str">
        <f t="shared" si="1"/>
        <v>جمعه</v>
      </c>
      <c r="I28" s="404" t="str">
        <f>'شيفت '!PU139</f>
        <v>******</v>
      </c>
      <c r="J28" s="404" t="str">
        <f>'شيفت '!PW139</f>
        <v>******</v>
      </c>
    </row>
    <row r="29" spans="1:10" ht="20.25" customHeight="1">
      <c r="A29" s="235">
        <f>'شيفت '!RK140</f>
        <v>28</v>
      </c>
      <c r="B29" s="235" t="str">
        <f>'شيفت '!RL140</f>
        <v>شنبه</v>
      </c>
      <c r="C29" s="235" t="str">
        <f>'شيفت '!RM140</f>
        <v>صبح</v>
      </c>
      <c r="D29" s="235" t="str">
        <f>'شيفت '!RO140</f>
        <v>*****</v>
      </c>
      <c r="E29" s="235" t="s">
        <v>28</v>
      </c>
      <c r="F29" s="235" t="str">
        <f>'شيفت '!RR140</f>
        <v>*****</v>
      </c>
      <c r="G29" s="403">
        <f t="shared" si="0"/>
        <v>28</v>
      </c>
      <c r="H29" s="403" t="str">
        <f t="shared" si="1"/>
        <v>شنبه</v>
      </c>
      <c r="I29" s="404" t="str">
        <f>'شيفت '!PU140</f>
        <v>******</v>
      </c>
      <c r="J29" s="404" t="str">
        <f>'شيفت '!PW140</f>
        <v>******</v>
      </c>
    </row>
    <row r="30" spans="1:10" ht="20.25" customHeight="1">
      <c r="A30" s="235">
        <f>'شيفت '!RK141</f>
        <v>29</v>
      </c>
      <c r="B30" s="235" t="str">
        <f>'شيفت '!RL141</f>
        <v>یکشنبه</v>
      </c>
      <c r="C30" s="235" t="str">
        <f>'شيفت '!RM141</f>
        <v>صبح</v>
      </c>
      <c r="D30" s="235" t="str">
        <f>'شيفت '!RO141</f>
        <v>*****</v>
      </c>
      <c r="E30" s="235" t="s">
        <v>28</v>
      </c>
      <c r="F30" s="235" t="str">
        <f>'شيفت '!RR141</f>
        <v>*****</v>
      </c>
      <c r="G30" s="403">
        <f t="shared" si="0"/>
        <v>29</v>
      </c>
      <c r="H30" s="403" t="str">
        <f t="shared" si="1"/>
        <v>یکشنبه</v>
      </c>
      <c r="I30" s="404" t="str">
        <f>'شيفت '!PU141</f>
        <v>******</v>
      </c>
      <c r="J30" s="404" t="str">
        <f>'شيفت '!PW141</f>
        <v>******</v>
      </c>
    </row>
    <row r="31" spans="1:10" ht="20.25" customHeight="1">
      <c r="A31" s="235">
        <f>'شيفت '!RK142</f>
        <v>30</v>
      </c>
      <c r="B31" s="235" t="str">
        <f>'شيفت '!RL142</f>
        <v>دوشنبه</v>
      </c>
      <c r="C31" s="235" t="str">
        <f>'شيفت '!RM142</f>
        <v>صبح</v>
      </c>
      <c r="D31" s="235" t="str">
        <f>'شيفت '!RO142</f>
        <v>*****</v>
      </c>
      <c r="E31" s="235" t="s">
        <v>28</v>
      </c>
      <c r="F31" s="235" t="str">
        <f>'شيفت '!RR142</f>
        <v>*****</v>
      </c>
      <c r="G31" s="403">
        <f t="shared" si="0"/>
        <v>30</v>
      </c>
      <c r="H31" s="403" t="str">
        <f t="shared" si="1"/>
        <v>دوشنبه</v>
      </c>
      <c r="I31" s="404" t="str">
        <f>'شيفت '!PU142</f>
        <v>******</v>
      </c>
      <c r="J31" s="404" t="str">
        <f>'شيفت '!PW142</f>
        <v>******</v>
      </c>
    </row>
    <row r="32" spans="1:10" ht="20.25" customHeight="1">
      <c r="A32" s="235">
        <f>'شيفت '!RK143</f>
        <v>31</v>
      </c>
      <c r="B32" s="235" t="str">
        <f>'شيفت '!RL143</f>
        <v>سه شنبه</v>
      </c>
      <c r="C32" s="235" t="str">
        <f>'شيفت '!RM143</f>
        <v>صبح</v>
      </c>
      <c r="D32" s="235" t="str">
        <f>'شيفت '!RO143</f>
        <v>*****</v>
      </c>
      <c r="E32" s="235" t="s">
        <v>28</v>
      </c>
      <c r="F32" s="235" t="str">
        <f>'شيفت '!RR143</f>
        <v>*****</v>
      </c>
      <c r="G32" s="403">
        <f t="shared" si="0"/>
        <v>31</v>
      </c>
      <c r="H32" s="403" t="str">
        <f t="shared" si="1"/>
        <v>سه شنبه</v>
      </c>
      <c r="I32" s="404" t="str">
        <f>'شيفت '!PU143</f>
        <v>******</v>
      </c>
      <c r="J32" s="404" t="str">
        <f>'شيفت '!PW143</f>
        <v>******</v>
      </c>
    </row>
  </sheetData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6"/>
  <sheetViews>
    <sheetView rightToLeft="1" view="pageBreakPreview" topLeftCell="D1" zoomScale="130" zoomScaleNormal="130" zoomScaleSheetLayoutView="130" workbookViewId="0">
      <selection activeCell="BE70" sqref="BE41:BE70"/>
    </sheetView>
  </sheetViews>
  <sheetFormatPr defaultRowHeight="15"/>
  <cols>
    <col min="1" max="3" width="3.85546875" customWidth="1"/>
    <col min="4" max="4" width="46.140625" customWidth="1"/>
    <col min="5" max="5" width="5.5703125" customWidth="1"/>
    <col min="6" max="6" width="47" customWidth="1"/>
    <col min="7" max="9" width="4.42578125" customWidth="1"/>
    <col min="10" max="10" width="28.140625" customWidth="1"/>
    <col min="11" max="11" width="3.85546875" customWidth="1"/>
    <col min="12" max="12" width="22.85546875" customWidth="1"/>
    <col min="13" max="13" width="3.85546875" customWidth="1"/>
    <col min="14" max="14" width="7.5703125" customWidth="1"/>
  </cols>
  <sheetData>
    <row r="1" spans="1:12">
      <c r="A1" t="str">
        <f>'شيفت '!RD4</f>
        <v xml:space="preserve">تاريخ </v>
      </c>
      <c r="B1" t="str">
        <f>'شيفت '!RE4</f>
        <v>روز</v>
      </c>
      <c r="C1">
        <f>'شيفت '!RF4</f>
        <v>0</v>
      </c>
      <c r="D1">
        <f>'شيفت '!RG4</f>
        <v>0</v>
      </c>
      <c r="E1">
        <f>'شيفت '!RI4</f>
        <v>0</v>
      </c>
      <c r="F1">
        <f>'شيفت '!RJ4</f>
        <v>0</v>
      </c>
      <c r="G1">
        <f>'شيفت '!RL4</f>
        <v>0</v>
      </c>
      <c r="H1">
        <f>'شيفت '!RM4</f>
        <v>0</v>
      </c>
      <c r="I1">
        <f>'شيفت '!RN4</f>
        <v>0</v>
      </c>
      <c r="J1">
        <f>'شيفت '!RO4</f>
        <v>0</v>
      </c>
      <c r="K1">
        <f>'شيفت '!RQ4</f>
        <v>0</v>
      </c>
      <c r="L1">
        <f>'شيفت '!RR4</f>
        <v>0</v>
      </c>
    </row>
    <row r="2" spans="1:12" s="137" customFormat="1" ht="33" customHeight="1">
      <c r="A2" s="138">
        <f>'شيفت '!RD5</f>
        <v>1</v>
      </c>
      <c r="B2" s="138" t="e">
        <f>'شيفت '!RE5</f>
        <v>#REF!</v>
      </c>
      <c r="C2" s="138" t="str">
        <f>'شيفت '!RF5</f>
        <v>صبح</v>
      </c>
      <c r="D2" s="138" t="str">
        <f>'شيفت '!RG5</f>
        <v>******************داداشي-*************</v>
      </c>
      <c r="E2" s="138" t="s">
        <v>28</v>
      </c>
      <c r="F2" s="138" t="str">
        <f>'شيفت '!RJ5</f>
        <v>********************************</v>
      </c>
      <c r="G2" s="138">
        <f>'شيفت '!RL5</f>
        <v>1</v>
      </c>
      <c r="H2" s="138" t="e">
        <f>'شيفت '!RM5</f>
        <v>#REF!</v>
      </c>
      <c r="I2" s="138" t="str">
        <f>'شيفت '!RN5</f>
        <v xml:space="preserve">شب </v>
      </c>
      <c r="J2" s="138" t="str">
        <f>'شيفت '!RO5</f>
        <v>***********</v>
      </c>
      <c r="K2" s="138" t="str">
        <f>'شيفت '!RQ5</f>
        <v>بامداد</v>
      </c>
      <c r="L2" s="138" t="str">
        <f>'شيفت '!RR5</f>
        <v>***********</v>
      </c>
    </row>
    <row r="3" spans="1:12" s="137" customFormat="1" ht="33" customHeight="1">
      <c r="A3" s="138">
        <f>'شيفت '!RD6</f>
        <v>2</v>
      </c>
      <c r="B3" s="138" t="e">
        <f>'شيفت '!RE6</f>
        <v>#REF!</v>
      </c>
      <c r="C3" s="138" t="str">
        <f>'شيفت '!RF6</f>
        <v>صبح</v>
      </c>
      <c r="D3" s="138" t="str">
        <f>'شيفت '!RG6</f>
        <v>******************داداشي-*************</v>
      </c>
      <c r="E3" s="138" t="s">
        <v>28</v>
      </c>
      <c r="F3" s="138" t="str">
        <f>'شيفت '!RJ6</f>
        <v>********************************</v>
      </c>
      <c r="G3" s="138">
        <f>'شيفت '!RL6</f>
        <v>2</v>
      </c>
      <c r="H3" s="138" t="e">
        <f>'شيفت '!RM6</f>
        <v>#REF!</v>
      </c>
      <c r="I3" s="138" t="str">
        <f>'شيفت '!RN6</f>
        <v xml:space="preserve">شب </v>
      </c>
      <c r="J3" s="138" t="str">
        <f>'شيفت '!RO6</f>
        <v>***********</v>
      </c>
      <c r="K3" s="138" t="str">
        <f>'شيفت '!RQ6</f>
        <v>بامداد</v>
      </c>
      <c r="L3" s="138" t="str">
        <f>'شيفت '!RR6</f>
        <v>***********</v>
      </c>
    </row>
    <row r="4" spans="1:12" s="137" customFormat="1" ht="33" customHeight="1">
      <c r="A4" s="138">
        <f>'شيفت '!RD7</f>
        <v>3</v>
      </c>
      <c r="B4" s="138" t="e">
        <f>'شيفت '!RE7</f>
        <v>#REF!</v>
      </c>
      <c r="C4" s="138" t="str">
        <f>'شيفت '!RF7</f>
        <v>صبح</v>
      </c>
      <c r="D4" s="138" t="str">
        <f>'شيفت '!RG7</f>
        <v>******************داداشي-*************</v>
      </c>
      <c r="E4" s="138" t="s">
        <v>28</v>
      </c>
      <c r="F4" s="138" t="str">
        <f>'شيفت '!RJ7</f>
        <v>********************************</v>
      </c>
      <c r="G4" s="138">
        <f>'شيفت '!RL7</f>
        <v>3</v>
      </c>
      <c r="H4" s="138" t="e">
        <f>'شيفت '!RM7</f>
        <v>#REF!</v>
      </c>
      <c r="I4" s="138" t="str">
        <f>'شيفت '!RN7</f>
        <v xml:space="preserve">شب </v>
      </c>
      <c r="J4" s="138" t="str">
        <f>'شيفت '!RO7</f>
        <v>***********</v>
      </c>
      <c r="K4" s="138" t="str">
        <f>'شيفت '!RQ7</f>
        <v>بامداد</v>
      </c>
      <c r="L4" s="138" t="str">
        <f>'شيفت '!RR7</f>
        <v>***********</v>
      </c>
    </row>
    <row r="5" spans="1:12" s="137" customFormat="1" ht="33" customHeight="1">
      <c r="A5" s="138">
        <f>'شيفت '!RD8</f>
        <v>4</v>
      </c>
      <c r="B5" s="138" t="str">
        <f>'شيفت '!RE8</f>
        <v>چهارشنبه</v>
      </c>
      <c r="C5" s="138" t="str">
        <f>'شيفت '!RF8</f>
        <v>صبح</v>
      </c>
      <c r="D5" s="138" t="str">
        <f>'شيفت '!RG8</f>
        <v>********************************</v>
      </c>
      <c r="E5" s="138">
        <f>'شيفت '!RI8</f>
        <v>4</v>
      </c>
      <c r="F5" s="138" t="str">
        <f>'شيفت '!RJ8</f>
        <v>********************************</v>
      </c>
      <c r="G5" s="138">
        <f>'شيفت '!RL8</f>
        <v>4</v>
      </c>
      <c r="H5" s="138" t="str">
        <f>'شيفت '!RM8</f>
        <v>چهارشنبه</v>
      </c>
      <c r="I5" s="138" t="str">
        <f>'شيفت '!RN8</f>
        <v xml:space="preserve">شب </v>
      </c>
      <c r="J5" s="138" t="str">
        <f>'شيفت '!RO8</f>
        <v>***********</v>
      </c>
      <c r="K5" s="138" t="str">
        <f>'شيفت '!RQ8</f>
        <v>بامداد</v>
      </c>
      <c r="L5" s="138" t="str">
        <f>'شيفت '!RR8</f>
        <v>***********</v>
      </c>
    </row>
    <row r="6" spans="1:12" s="137" customFormat="1" ht="33" customHeight="1">
      <c r="A6" s="138">
        <f>'شيفت '!RD9</f>
        <v>5</v>
      </c>
      <c r="B6" s="138" t="str">
        <f>'شيفت '!RE9</f>
        <v>پنجشنبه</v>
      </c>
      <c r="C6" s="138" t="str">
        <f>'شيفت '!RF9</f>
        <v>صبح</v>
      </c>
      <c r="D6" s="138" t="str">
        <f>'شيفت '!RG9</f>
        <v>******************داداشي-*************</v>
      </c>
      <c r="E6" s="138">
        <f>'شيفت '!RI9</f>
        <v>5</v>
      </c>
      <c r="F6" s="138" t="str">
        <f>'شيفت '!RJ9</f>
        <v>********************************</v>
      </c>
      <c r="G6" s="138">
        <f>'شيفت '!RL9</f>
        <v>5</v>
      </c>
      <c r="H6" s="138" t="str">
        <f>'شيفت '!RM9</f>
        <v>پنجشنبه</v>
      </c>
      <c r="I6" s="138" t="str">
        <f>'شيفت '!RN9</f>
        <v xml:space="preserve">شب </v>
      </c>
      <c r="J6" s="138" t="str">
        <f>'شيفت '!RO9</f>
        <v>***********</v>
      </c>
      <c r="K6" s="138" t="str">
        <f>'شيفت '!RQ9</f>
        <v>بامداد</v>
      </c>
      <c r="L6" s="138" t="str">
        <f>'شيفت '!RR9</f>
        <v>***********</v>
      </c>
    </row>
    <row r="7" spans="1:12" s="137" customFormat="1" ht="33" customHeight="1">
      <c r="A7" s="138">
        <f>'شيفت '!RD10</f>
        <v>6</v>
      </c>
      <c r="B7" s="138" t="str">
        <f>'شيفت '!RE10</f>
        <v>جمعه</v>
      </c>
      <c r="C7" s="138" t="str">
        <f>'شيفت '!RF10</f>
        <v>صبح</v>
      </c>
      <c r="D7" s="138" t="str">
        <f>'شيفت '!RG10</f>
        <v>********************************</v>
      </c>
      <c r="E7" s="138">
        <f>'شيفت '!RI10</f>
        <v>6</v>
      </c>
      <c r="F7" s="138" t="str">
        <f>'شيفت '!RJ10</f>
        <v>********************************</v>
      </c>
      <c r="G7" s="138">
        <f>'شيفت '!RL10</f>
        <v>6</v>
      </c>
      <c r="H7" s="138" t="str">
        <f>'شيفت '!RM10</f>
        <v>جمعه</v>
      </c>
      <c r="I7" s="138" t="str">
        <f>'شيفت '!RN10</f>
        <v xml:space="preserve">شب </v>
      </c>
      <c r="J7" s="138" t="str">
        <f>'شيفت '!RO10</f>
        <v>***********</v>
      </c>
      <c r="K7" s="138" t="str">
        <f>'شيفت '!RQ10</f>
        <v>بامداد</v>
      </c>
      <c r="L7" s="138" t="str">
        <f>'شيفت '!RR10</f>
        <v>***********</v>
      </c>
    </row>
    <row r="8" spans="1:12" s="137" customFormat="1" ht="33" customHeight="1">
      <c r="A8" s="138">
        <f>'شيفت '!RD11</f>
        <v>7</v>
      </c>
      <c r="B8" s="138" t="str">
        <f>'شيفت '!RE11</f>
        <v>شنبه</v>
      </c>
      <c r="C8" s="138" t="str">
        <f>'شيفت '!RF11</f>
        <v>صبح</v>
      </c>
      <c r="D8" s="138" t="str">
        <f>'شيفت '!RG11</f>
        <v>******************داداشي-*************</v>
      </c>
      <c r="E8" s="138">
        <f>'شيفت '!RI11</f>
        <v>7</v>
      </c>
      <c r="F8" s="138" t="str">
        <f>'شيفت '!RJ11</f>
        <v>********************************</v>
      </c>
      <c r="G8" s="138">
        <f>'شيفت '!RL11</f>
        <v>7</v>
      </c>
      <c r="H8" s="138" t="str">
        <f>'شيفت '!RM11</f>
        <v>شنبه</v>
      </c>
      <c r="I8" s="138" t="str">
        <f>'شيفت '!RN11</f>
        <v xml:space="preserve">شب </v>
      </c>
      <c r="J8" s="138" t="str">
        <f>'شيفت '!RO11</f>
        <v>***********</v>
      </c>
      <c r="K8" s="138" t="str">
        <f>'شيفت '!RQ11</f>
        <v>بامداد</v>
      </c>
      <c r="L8" s="138" t="str">
        <f>'شيفت '!RR11</f>
        <v>***********</v>
      </c>
    </row>
    <row r="9" spans="1:12" s="137" customFormat="1" ht="33" customHeight="1">
      <c r="A9" s="138">
        <f>'شيفت '!RD12</f>
        <v>8</v>
      </c>
      <c r="B9" s="138" t="str">
        <f>'شيفت '!RE12</f>
        <v>یکشنبه</v>
      </c>
      <c r="C9" s="138" t="str">
        <f>'شيفت '!RF12</f>
        <v>صبح</v>
      </c>
      <c r="D9" s="138" t="str">
        <f>'شيفت '!RG12</f>
        <v>******************داداشي-*************</v>
      </c>
      <c r="E9" s="138">
        <f>'شيفت '!RI12</f>
        <v>8</v>
      </c>
      <c r="F9" s="138" t="str">
        <f>'شيفت '!RJ12</f>
        <v>********************************</v>
      </c>
      <c r="G9" s="138">
        <f>'شيفت '!RL12</f>
        <v>8</v>
      </c>
      <c r="H9" s="138" t="str">
        <f>'شيفت '!RM12</f>
        <v>یکشنبه</v>
      </c>
      <c r="I9" s="138" t="str">
        <f>'شيفت '!RN12</f>
        <v xml:space="preserve">شب </v>
      </c>
      <c r="J9" s="138" t="str">
        <f>'شيفت '!RO12</f>
        <v>***********</v>
      </c>
      <c r="K9" s="138" t="str">
        <f>'شيفت '!RQ12</f>
        <v>بامداد</v>
      </c>
      <c r="L9" s="138" t="str">
        <f>'شيفت '!RR12</f>
        <v>***********</v>
      </c>
    </row>
    <row r="10" spans="1:12" s="137" customFormat="1" ht="33" customHeight="1">
      <c r="A10" s="138">
        <f>'شيفت '!RD13</f>
        <v>9</v>
      </c>
      <c r="B10" s="138" t="str">
        <f>'شيفت '!RE13</f>
        <v>دوشنبه</v>
      </c>
      <c r="C10" s="138" t="str">
        <f>'شيفت '!RF13</f>
        <v>صبح</v>
      </c>
      <c r="D10" s="138" t="str">
        <f>'شيفت '!RG13</f>
        <v>********************************</v>
      </c>
      <c r="E10" s="138">
        <f>'شيفت '!RI13</f>
        <v>9</v>
      </c>
      <c r="F10" s="138" t="str">
        <f>'شيفت '!RJ13</f>
        <v>********************************</v>
      </c>
      <c r="G10" s="138">
        <f>'شيفت '!RL13</f>
        <v>9</v>
      </c>
      <c r="H10" s="138" t="str">
        <f>'شيفت '!RM13</f>
        <v>دوشنبه</v>
      </c>
      <c r="I10" s="138" t="str">
        <f>'شيفت '!RN13</f>
        <v xml:space="preserve">شب </v>
      </c>
      <c r="J10" s="138" t="str">
        <f>'شيفت '!RO13</f>
        <v>***********</v>
      </c>
      <c r="K10" s="138" t="str">
        <f>'شيفت '!RQ13</f>
        <v>بامداد</v>
      </c>
      <c r="L10" s="138" t="str">
        <f>'شيفت '!RR13</f>
        <v>***********</v>
      </c>
    </row>
    <row r="11" spans="1:12" s="137" customFormat="1" ht="33" customHeight="1">
      <c r="A11" s="138">
        <f>'شيفت '!RD14</f>
        <v>10</v>
      </c>
      <c r="B11" s="138" t="str">
        <f>'شيفت '!RE14</f>
        <v>سه شنبه</v>
      </c>
      <c r="C11" s="138" t="str">
        <f>'شيفت '!RF14</f>
        <v>صبح</v>
      </c>
      <c r="D11" s="138" t="str">
        <f>'شيفت '!RG14</f>
        <v>******************داداشي-*************</v>
      </c>
      <c r="E11" s="138">
        <f>'شيفت '!RI14</f>
        <v>10</v>
      </c>
      <c r="F11" s="138" t="str">
        <f>'شيفت '!RJ14</f>
        <v>********************************</v>
      </c>
      <c r="G11" s="138">
        <f>'شيفت '!RL14</f>
        <v>10</v>
      </c>
      <c r="H11" s="138" t="str">
        <f>'شيفت '!RM14</f>
        <v>سه شنبه</v>
      </c>
      <c r="I11" s="138" t="str">
        <f>'شيفت '!RN14</f>
        <v xml:space="preserve">شب </v>
      </c>
      <c r="J11" s="138" t="str">
        <f>'شيفت '!RO14</f>
        <v>***********</v>
      </c>
      <c r="K11" s="138" t="str">
        <f>'شيفت '!RQ14</f>
        <v>بامداد</v>
      </c>
      <c r="L11" s="138" t="str">
        <f>'شيفت '!RR14</f>
        <v>***********</v>
      </c>
    </row>
    <row r="12" spans="1:12" s="137" customFormat="1" ht="33" customHeight="1">
      <c r="A12" s="138">
        <f>'شيفت '!RD15</f>
        <v>11</v>
      </c>
      <c r="B12" s="138" t="str">
        <f>'شيفت '!RE15</f>
        <v>چهارشنبه</v>
      </c>
      <c r="C12" s="138" t="str">
        <f>'شيفت '!RF15</f>
        <v>صبح</v>
      </c>
      <c r="D12" s="138" t="str">
        <f>'شيفت '!RG15</f>
        <v>******************داداشي-*************</v>
      </c>
      <c r="E12" s="138">
        <f>'شيفت '!RI15</f>
        <v>11</v>
      </c>
      <c r="F12" s="138" t="str">
        <f>'شيفت '!RJ15</f>
        <v>********************************</v>
      </c>
      <c r="G12" s="138">
        <f>'شيفت '!RL15</f>
        <v>11</v>
      </c>
      <c r="H12" s="138" t="str">
        <f>'شيفت '!RM15</f>
        <v>چهارشنبه</v>
      </c>
      <c r="I12" s="138" t="str">
        <f>'شيفت '!RN15</f>
        <v xml:space="preserve">شب </v>
      </c>
      <c r="J12" s="138" t="str">
        <f>'شيفت '!RO15</f>
        <v>***********</v>
      </c>
      <c r="K12" s="138" t="str">
        <f>'شيفت '!RQ15</f>
        <v>بامداد</v>
      </c>
      <c r="L12" s="138" t="str">
        <f>'شيفت '!RR15</f>
        <v>***********</v>
      </c>
    </row>
    <row r="13" spans="1:12" s="137" customFormat="1" ht="36" customHeight="1">
      <c r="A13" s="138">
        <f>'شيفت '!RD16</f>
        <v>12</v>
      </c>
      <c r="B13" s="138" t="str">
        <f>'شيفت '!RE16</f>
        <v>پنجشنبه</v>
      </c>
      <c r="C13" s="138" t="str">
        <f>'شيفت '!RF16</f>
        <v>صبح</v>
      </c>
      <c r="D13" s="138" t="str">
        <f>'شيفت '!RG16</f>
        <v>******************داداشي-*************</v>
      </c>
      <c r="E13" s="138">
        <f>'شيفت '!RI16</f>
        <v>12</v>
      </c>
      <c r="F13" s="138" t="str">
        <f>'شيفت '!RJ16</f>
        <v>********************************</v>
      </c>
      <c r="G13" s="138">
        <f>'شيفت '!RL16</f>
        <v>12</v>
      </c>
      <c r="H13" s="138" t="str">
        <f>'شيفت '!RM16</f>
        <v>پنجشنبه</v>
      </c>
      <c r="I13" s="138" t="str">
        <f>'شيفت '!RN16</f>
        <v xml:space="preserve">شب </v>
      </c>
      <c r="J13" s="138" t="str">
        <f>'شيفت '!RO16</f>
        <v>***********</v>
      </c>
      <c r="K13" s="138" t="str">
        <f>'شيفت '!RQ16</f>
        <v>بامداد</v>
      </c>
      <c r="L13" s="138" t="str">
        <f>'شيفت '!RR16</f>
        <v>***********</v>
      </c>
    </row>
    <row r="14" spans="1:12" s="137" customFormat="1" ht="33" customHeight="1">
      <c r="A14" s="138">
        <f>'شيفت '!RD17</f>
        <v>13</v>
      </c>
      <c r="B14" s="138" t="str">
        <f>'شيفت '!RE17</f>
        <v>جمعه</v>
      </c>
      <c r="C14" s="138" t="str">
        <f>'شيفت '!RF17</f>
        <v>صبح</v>
      </c>
      <c r="D14" s="138" t="str">
        <f>'شيفت '!RG17</f>
        <v>******************داداشي-*************</v>
      </c>
      <c r="E14" s="138">
        <f>'شيفت '!RI17</f>
        <v>13</v>
      </c>
      <c r="F14" s="138" t="str">
        <f>'شيفت '!RJ17</f>
        <v>********************************</v>
      </c>
      <c r="G14" s="138">
        <f>'شيفت '!RL17</f>
        <v>13</v>
      </c>
      <c r="H14" s="138" t="str">
        <f>'شيفت '!RM17</f>
        <v>جمعه</v>
      </c>
      <c r="I14" s="138" t="str">
        <f>'شيفت '!RN17</f>
        <v xml:space="preserve">شب </v>
      </c>
      <c r="J14" s="138" t="str">
        <f>'شيفت '!RO17</f>
        <v>***********</v>
      </c>
      <c r="K14" s="138" t="str">
        <f>'شيفت '!RQ17</f>
        <v>بامداد</v>
      </c>
      <c r="L14" s="138" t="str">
        <f>'شيفت '!RR17</f>
        <v>***********</v>
      </c>
    </row>
    <row r="15" spans="1:12" s="137" customFormat="1" ht="33" customHeight="1">
      <c r="A15" s="138">
        <f>'شيفت '!RD18</f>
        <v>14</v>
      </c>
      <c r="B15" s="138" t="str">
        <f>'شيفت '!RE18</f>
        <v>شنبه</v>
      </c>
      <c r="C15" s="138" t="str">
        <f>'شيفت '!RF18</f>
        <v>صبح</v>
      </c>
      <c r="D15" s="138" t="str">
        <f>'شيفت '!RG18</f>
        <v>******************داداشي-*************</v>
      </c>
      <c r="E15" s="138">
        <f>'شيفت '!RI18</f>
        <v>14</v>
      </c>
      <c r="F15" s="138" t="str">
        <f>'شيفت '!RJ18</f>
        <v>********************************</v>
      </c>
      <c r="G15" s="138">
        <f>'شيفت '!RL18</f>
        <v>14</v>
      </c>
      <c r="H15" s="138" t="str">
        <f>'شيفت '!RM18</f>
        <v>شنبه</v>
      </c>
      <c r="I15" s="138" t="str">
        <f>'شيفت '!RN18</f>
        <v xml:space="preserve">شب </v>
      </c>
      <c r="J15" s="138" t="str">
        <f>'شيفت '!RO18</f>
        <v>***********</v>
      </c>
      <c r="K15" s="138" t="str">
        <f>'شيفت '!RQ18</f>
        <v>بامداد</v>
      </c>
      <c r="L15" s="138" t="str">
        <f>'شيفت '!RR18</f>
        <v>***********</v>
      </c>
    </row>
    <row r="16" spans="1:12" s="137" customFormat="1" ht="33" customHeight="1">
      <c r="A16" s="138">
        <f>'شيفت '!RD19</f>
        <v>15</v>
      </c>
      <c r="B16" s="138" t="str">
        <f>'شيفت '!RE19</f>
        <v>یکشنبه</v>
      </c>
      <c r="C16" s="138" t="str">
        <f>'شيفت '!RF19</f>
        <v>صبح</v>
      </c>
      <c r="D16" s="138" t="str">
        <f>'شيفت '!RG19</f>
        <v>******************داداشي-*************</v>
      </c>
      <c r="E16" s="138">
        <f>'شيفت '!RI19</f>
        <v>15</v>
      </c>
      <c r="F16" s="138" t="str">
        <f>'شيفت '!RJ19</f>
        <v>********************************</v>
      </c>
      <c r="G16" s="138">
        <f>'شيفت '!RL19</f>
        <v>15</v>
      </c>
      <c r="H16" s="138" t="str">
        <f>'شيفت '!RM19</f>
        <v>یکشنبه</v>
      </c>
      <c r="I16" s="138" t="str">
        <f>'شيفت '!RN19</f>
        <v xml:space="preserve">شب </v>
      </c>
      <c r="J16" s="138" t="str">
        <f>'شيفت '!RO19</f>
        <v>***********</v>
      </c>
      <c r="K16" s="138" t="str">
        <f>'شيفت '!RQ19</f>
        <v>بامداد</v>
      </c>
      <c r="L16" s="138" t="str">
        <f>'شيفت '!RR19</f>
        <v>***********</v>
      </c>
    </row>
    <row r="17" spans="1:12" s="137" customFormat="1" ht="33" customHeight="1">
      <c r="A17" s="138">
        <f>'شيفت '!RD20</f>
        <v>16</v>
      </c>
      <c r="B17" s="138" t="str">
        <f>'شيفت '!RE20</f>
        <v>دوشنبه</v>
      </c>
      <c r="C17" s="138" t="str">
        <f>'شيفت '!RF20</f>
        <v>صبح</v>
      </c>
      <c r="D17" s="138" t="str">
        <f>'شيفت '!RG20</f>
        <v>******************داداشي-*************</v>
      </c>
      <c r="E17" s="138">
        <f>'شيفت '!RI20</f>
        <v>16</v>
      </c>
      <c r="F17" s="138" t="str">
        <f>'شيفت '!RJ20</f>
        <v>********************************</v>
      </c>
      <c r="G17" s="138">
        <f>'شيفت '!RL20</f>
        <v>16</v>
      </c>
      <c r="H17" s="138" t="str">
        <f>'شيفت '!RM20</f>
        <v>دوشنبه</v>
      </c>
      <c r="I17" s="138" t="str">
        <f>'شيفت '!RN20</f>
        <v xml:space="preserve">شب </v>
      </c>
      <c r="J17" s="138" t="str">
        <f>'شيفت '!RO20</f>
        <v>***********</v>
      </c>
      <c r="K17" s="138" t="str">
        <f>'شيفت '!RQ20</f>
        <v>بامداد</v>
      </c>
      <c r="L17" s="138" t="str">
        <f>'شيفت '!RR20</f>
        <v>***********</v>
      </c>
    </row>
    <row r="18" spans="1:12" s="137" customFormat="1" ht="33" customHeight="1">
      <c r="A18" s="138">
        <f>'شيفت '!RD21</f>
        <v>17</v>
      </c>
      <c r="B18" s="138" t="str">
        <f>'شيفت '!RE21</f>
        <v>سه شنبه</v>
      </c>
      <c r="C18" s="138" t="str">
        <f>'شيفت '!RF21</f>
        <v>صبح</v>
      </c>
      <c r="D18" s="138" t="str">
        <f>'شيفت '!RG21</f>
        <v>********************************</v>
      </c>
      <c r="E18" s="138">
        <f>'شيفت '!RI21</f>
        <v>17</v>
      </c>
      <c r="F18" s="138" t="str">
        <f>'شيفت '!RJ21</f>
        <v>********************************</v>
      </c>
      <c r="G18" s="138">
        <f>'شيفت '!RL21</f>
        <v>17</v>
      </c>
      <c r="H18" s="138" t="str">
        <f>'شيفت '!RM21</f>
        <v>سه شنبه</v>
      </c>
      <c r="I18" s="138" t="str">
        <f>'شيفت '!RN21</f>
        <v xml:space="preserve">شب </v>
      </c>
      <c r="J18" s="138" t="str">
        <f>'شيفت '!RO21</f>
        <v>***********</v>
      </c>
      <c r="K18" s="138" t="str">
        <f>'شيفت '!RQ21</f>
        <v>بامداد</v>
      </c>
      <c r="L18" s="138" t="str">
        <f>'شيفت '!RR21</f>
        <v>***********</v>
      </c>
    </row>
    <row r="19" spans="1:12" s="137" customFormat="1" ht="38.25" customHeight="1">
      <c r="A19" s="138">
        <f>'شيفت '!RD22</f>
        <v>18</v>
      </c>
      <c r="B19" s="138" t="str">
        <f>'شيفت '!RE22</f>
        <v>چهارشنبه</v>
      </c>
      <c r="C19" s="138" t="str">
        <f>'شيفت '!RF22</f>
        <v>صبح</v>
      </c>
      <c r="D19" s="138" t="str">
        <f>'شيفت '!RG22</f>
        <v>******************داداشي-*************</v>
      </c>
      <c r="E19" s="138">
        <f>'شيفت '!RI22</f>
        <v>18</v>
      </c>
      <c r="F19" s="138" t="str">
        <f>'شيفت '!RJ22</f>
        <v>********************************</v>
      </c>
      <c r="G19" s="138">
        <f>'شيفت '!RL22</f>
        <v>18</v>
      </c>
      <c r="H19" s="138" t="str">
        <f>'شيفت '!RM22</f>
        <v>چهارشنبه</v>
      </c>
      <c r="I19" s="138" t="str">
        <f>'شيفت '!RN22</f>
        <v xml:space="preserve">شب </v>
      </c>
      <c r="J19" s="138" t="str">
        <f>'شيفت '!RO22</f>
        <v>***********</v>
      </c>
      <c r="K19" s="138" t="str">
        <f>'شيفت '!RQ22</f>
        <v>بامداد</v>
      </c>
      <c r="L19" s="138" t="str">
        <f>'شيفت '!RR22</f>
        <v>***********</v>
      </c>
    </row>
    <row r="20" spans="1:12" s="137" customFormat="1" ht="33" customHeight="1">
      <c r="A20" s="138">
        <f>'شيفت '!RD23</f>
        <v>19</v>
      </c>
      <c r="B20" s="138" t="str">
        <f>'شيفت '!RE23</f>
        <v>پنجشنبه</v>
      </c>
      <c r="C20" s="138" t="str">
        <f>'شيفت '!RF23</f>
        <v>صبح</v>
      </c>
      <c r="D20" s="138" t="str">
        <f>'شيفت '!RG23</f>
        <v>******************داداشي-*************</v>
      </c>
      <c r="E20" s="138">
        <f>'شيفت '!RI23</f>
        <v>19</v>
      </c>
      <c r="F20" s="138" t="str">
        <f>'شيفت '!RJ23</f>
        <v>********************************</v>
      </c>
      <c r="G20" s="138">
        <f>'شيفت '!RL23</f>
        <v>19</v>
      </c>
      <c r="H20" s="138" t="str">
        <f>'شيفت '!RM23</f>
        <v>پنجشنبه</v>
      </c>
      <c r="I20" s="138" t="str">
        <f>'شيفت '!RN23</f>
        <v xml:space="preserve">شب </v>
      </c>
      <c r="J20" s="138" t="str">
        <f>'شيفت '!RO23</f>
        <v>***********</v>
      </c>
      <c r="K20" s="138" t="str">
        <f>'شيفت '!RQ23</f>
        <v>بامداد</v>
      </c>
      <c r="L20" s="138" t="str">
        <f>'شيفت '!RR23</f>
        <v>***********</v>
      </c>
    </row>
    <row r="21" spans="1:12" s="137" customFormat="1" ht="33" customHeight="1">
      <c r="A21" s="138">
        <f>'شيفت '!RD24</f>
        <v>20</v>
      </c>
      <c r="B21" s="138" t="str">
        <f>'شيفت '!RE24</f>
        <v>جمعه</v>
      </c>
      <c r="C21" s="138" t="str">
        <f>'شيفت '!RF24</f>
        <v>صبح</v>
      </c>
      <c r="D21" s="138" t="str">
        <f>'شيفت '!RG24</f>
        <v>********************************</v>
      </c>
      <c r="E21" s="138">
        <f>'شيفت '!RI24</f>
        <v>20</v>
      </c>
      <c r="F21" s="138" t="str">
        <f>'شيفت '!RJ24</f>
        <v>********************************</v>
      </c>
      <c r="G21" s="138">
        <f>'شيفت '!RL24</f>
        <v>20</v>
      </c>
      <c r="H21" s="138" t="str">
        <f>'شيفت '!RM24</f>
        <v>جمعه</v>
      </c>
      <c r="I21" s="138" t="str">
        <f>'شيفت '!RN24</f>
        <v xml:space="preserve">شب </v>
      </c>
      <c r="J21" s="138" t="str">
        <f>'شيفت '!RO24</f>
        <v>***********</v>
      </c>
      <c r="K21" s="138" t="str">
        <f>'شيفت '!RQ24</f>
        <v>بامداد</v>
      </c>
      <c r="L21" s="138" t="str">
        <f>'شيفت '!RR24</f>
        <v>***********</v>
      </c>
    </row>
    <row r="22" spans="1:12" s="137" customFormat="1" ht="33" customHeight="1">
      <c r="A22" s="138">
        <f>'شيفت '!RD25</f>
        <v>21</v>
      </c>
      <c r="B22" s="138" t="str">
        <f>'شيفت '!RE25</f>
        <v>شنبه</v>
      </c>
      <c r="C22" s="138" t="str">
        <f>'شيفت '!RF25</f>
        <v>صبح</v>
      </c>
      <c r="D22" s="138" t="str">
        <f>'شيفت '!RG25</f>
        <v>******************داداشي-*************</v>
      </c>
      <c r="E22" s="138">
        <f>'شيفت '!RI25</f>
        <v>21</v>
      </c>
      <c r="F22" s="138" t="str">
        <f>'شيفت '!RJ25</f>
        <v>********************************</v>
      </c>
      <c r="G22" s="138">
        <f>'شيفت '!RL25</f>
        <v>21</v>
      </c>
      <c r="H22" s="138" t="str">
        <f>'شيفت '!RM25</f>
        <v>شنبه</v>
      </c>
      <c r="I22" s="138" t="str">
        <f>'شيفت '!RN25</f>
        <v xml:space="preserve">شب </v>
      </c>
      <c r="J22" s="138" t="str">
        <f>'شيفت '!RO25</f>
        <v>***********</v>
      </c>
      <c r="K22" s="138" t="str">
        <f>'شيفت '!RQ25</f>
        <v>بامداد</v>
      </c>
      <c r="L22" s="138" t="str">
        <f>'شيفت '!RR25</f>
        <v>***********</v>
      </c>
    </row>
    <row r="23" spans="1:12" s="137" customFormat="1" ht="33" customHeight="1">
      <c r="A23" s="138">
        <f>'شيفت '!RD26</f>
        <v>22</v>
      </c>
      <c r="B23" s="138" t="str">
        <f>'شيفت '!RE26</f>
        <v>یکشنبه</v>
      </c>
      <c r="C23" s="138" t="str">
        <f>'شيفت '!RF26</f>
        <v>صبح</v>
      </c>
      <c r="D23" s="138" t="str">
        <f>'شيفت '!RG26</f>
        <v>******************داداشي-*************</v>
      </c>
      <c r="E23" s="138">
        <f>'شيفت '!RI26</f>
        <v>22</v>
      </c>
      <c r="F23" s="138" t="str">
        <f>'شيفت '!RJ26</f>
        <v>********************************</v>
      </c>
      <c r="G23" s="138">
        <f>'شيفت '!RL26</f>
        <v>22</v>
      </c>
      <c r="H23" s="138" t="str">
        <f>'شيفت '!RM26</f>
        <v>یکشنبه</v>
      </c>
      <c r="I23" s="138" t="str">
        <f>'شيفت '!RN26</f>
        <v xml:space="preserve">شب </v>
      </c>
      <c r="J23" s="138" t="str">
        <f>'شيفت '!RO26</f>
        <v>***********</v>
      </c>
      <c r="K23" s="138" t="str">
        <f>'شيفت '!RQ26</f>
        <v>بامداد</v>
      </c>
      <c r="L23" s="138" t="str">
        <f>'شيفت '!RR26</f>
        <v>***********</v>
      </c>
    </row>
    <row r="24" spans="1:12" s="137" customFormat="1" ht="33" customHeight="1">
      <c r="A24" s="138">
        <f>'شيفت '!RD27</f>
        <v>23</v>
      </c>
      <c r="B24" s="138" t="str">
        <f>'شيفت '!RE27</f>
        <v>دوشنبه</v>
      </c>
      <c r="C24" s="138" t="str">
        <f>'شيفت '!RF27</f>
        <v>صبح</v>
      </c>
      <c r="D24" s="138" t="str">
        <f>'شيفت '!RG27</f>
        <v>********************************</v>
      </c>
      <c r="E24" s="138">
        <f>'شيفت '!RI27</f>
        <v>23</v>
      </c>
      <c r="F24" s="138" t="str">
        <f>'شيفت '!RJ27</f>
        <v>********************************</v>
      </c>
      <c r="G24" s="138">
        <f>'شيفت '!RL27</f>
        <v>23</v>
      </c>
      <c r="H24" s="138" t="str">
        <f>'شيفت '!RM27</f>
        <v>دوشنبه</v>
      </c>
      <c r="I24" s="138" t="str">
        <f>'شيفت '!RN27</f>
        <v xml:space="preserve">شب </v>
      </c>
      <c r="J24" s="138" t="str">
        <f>'شيفت '!RO27</f>
        <v>***********</v>
      </c>
      <c r="K24" s="138" t="str">
        <f>'شيفت '!RQ27</f>
        <v>بامداد</v>
      </c>
      <c r="L24" s="138" t="str">
        <f>'شيفت '!RR27</f>
        <v>***********</v>
      </c>
    </row>
    <row r="25" spans="1:12" s="137" customFormat="1" ht="33" customHeight="1">
      <c r="A25" s="138">
        <f>'شيفت '!RD28</f>
        <v>24</v>
      </c>
      <c r="B25" s="138" t="str">
        <f>'شيفت '!RE28</f>
        <v>سه شنبه</v>
      </c>
      <c r="C25" s="138" t="str">
        <f>'شيفت '!RF28</f>
        <v>صبح</v>
      </c>
      <c r="D25" s="138" t="str">
        <f>'شيفت '!RG28</f>
        <v>******************داداشي-*************</v>
      </c>
      <c r="E25" s="138">
        <f>'شيفت '!RI28</f>
        <v>24</v>
      </c>
      <c r="F25" s="138" t="str">
        <f>'شيفت '!RJ28</f>
        <v>********************************</v>
      </c>
      <c r="G25" s="138">
        <f>'شيفت '!RL28</f>
        <v>24</v>
      </c>
      <c r="H25" s="138" t="str">
        <f>'شيفت '!RM28</f>
        <v>سه شنبه</v>
      </c>
      <c r="I25" s="138" t="str">
        <f>'شيفت '!RN28</f>
        <v xml:space="preserve">شب </v>
      </c>
      <c r="J25" s="138" t="str">
        <f>'شيفت '!RO28</f>
        <v>***********</v>
      </c>
      <c r="K25" s="138" t="str">
        <f>'شيفت '!RQ28</f>
        <v>بامداد</v>
      </c>
      <c r="L25" s="138" t="str">
        <f>'شيفت '!RR28</f>
        <v>***********</v>
      </c>
    </row>
    <row r="26" spans="1:12" s="137" customFormat="1" ht="33" customHeight="1">
      <c r="A26" s="138">
        <f>'شيفت '!RD29</f>
        <v>25</v>
      </c>
      <c r="B26" s="138" t="str">
        <f>'شيفت '!RE29</f>
        <v>چهارشنبه</v>
      </c>
      <c r="C26" s="138" t="str">
        <f>'شيفت '!RF29</f>
        <v>صبح</v>
      </c>
      <c r="D26" s="138" t="str">
        <f>'شيفت '!RG29</f>
        <v>******************داداشي-*************</v>
      </c>
      <c r="E26" s="138">
        <f>'شيفت '!RI29</f>
        <v>25</v>
      </c>
      <c r="F26" s="138" t="str">
        <f>'شيفت '!RJ29</f>
        <v>********************************</v>
      </c>
      <c r="G26" s="138">
        <f>'شيفت '!RL29</f>
        <v>25</v>
      </c>
      <c r="H26" s="138" t="str">
        <f>'شيفت '!RM29</f>
        <v>چهارشنبه</v>
      </c>
      <c r="I26" s="138" t="str">
        <f>'شيفت '!RN29</f>
        <v xml:space="preserve">شب </v>
      </c>
      <c r="J26" s="138" t="str">
        <f>'شيفت '!RO29</f>
        <v>***********</v>
      </c>
      <c r="K26" s="138" t="str">
        <f>'شيفت '!RQ29</f>
        <v>بامداد</v>
      </c>
      <c r="L26" s="138" t="str">
        <f>'شيفت '!RR29</f>
        <v>***********</v>
      </c>
    </row>
    <row r="27" spans="1:12" s="137" customFormat="1" ht="33" customHeight="1">
      <c r="A27" s="138">
        <f>'شيفت '!RD30</f>
        <v>26</v>
      </c>
      <c r="B27" s="138" t="str">
        <f>'شيفت '!RE30</f>
        <v>پنجشنبه</v>
      </c>
      <c r="C27" s="138" t="str">
        <f>'شيفت '!RF30</f>
        <v>صبح</v>
      </c>
      <c r="D27" s="138" t="str">
        <f>'شيفت '!RG30</f>
        <v>******************داداشي-*************</v>
      </c>
      <c r="E27" s="138">
        <f>'شيفت '!RI30</f>
        <v>26</v>
      </c>
      <c r="F27" s="138" t="str">
        <f>'شيفت '!RJ30</f>
        <v>********************************</v>
      </c>
      <c r="G27" s="138">
        <f>'شيفت '!RL30</f>
        <v>26</v>
      </c>
      <c r="H27" s="138" t="str">
        <f>'شيفت '!RM30</f>
        <v>پنجشنبه</v>
      </c>
      <c r="I27" s="138" t="str">
        <f>'شيفت '!RN30</f>
        <v xml:space="preserve">شب </v>
      </c>
      <c r="J27" s="138" t="str">
        <f>'شيفت '!RO30</f>
        <v>***********</v>
      </c>
      <c r="K27" s="138" t="str">
        <f>'شيفت '!RQ30</f>
        <v>بامداد</v>
      </c>
      <c r="L27" s="138" t="str">
        <f>'شيفت '!RR30</f>
        <v>***********</v>
      </c>
    </row>
    <row r="28" spans="1:12" s="137" customFormat="1" ht="33" customHeight="1">
      <c r="A28" s="138">
        <f>'شيفت '!RD31</f>
        <v>27</v>
      </c>
      <c r="B28" s="138" t="str">
        <f>'شيفت '!RE31</f>
        <v>جمعه</v>
      </c>
      <c r="C28" s="138" t="str">
        <f>'شيفت '!RF31</f>
        <v>صبح</v>
      </c>
      <c r="D28" s="138" t="str">
        <f>'شيفت '!RG31</f>
        <v>******************داداشي-*************</v>
      </c>
      <c r="E28" s="138">
        <f>'شيفت '!RI31</f>
        <v>27</v>
      </c>
      <c r="F28" s="138" t="str">
        <f>'شيفت '!RJ31</f>
        <v>********************************</v>
      </c>
      <c r="G28" s="138">
        <f>'شيفت '!RL31</f>
        <v>27</v>
      </c>
      <c r="H28" s="138" t="str">
        <f>'شيفت '!RM31</f>
        <v>جمعه</v>
      </c>
      <c r="I28" s="138" t="str">
        <f>'شيفت '!RN31</f>
        <v xml:space="preserve">شب </v>
      </c>
      <c r="J28" s="138" t="str">
        <f>'شيفت '!RO31</f>
        <v>***********</v>
      </c>
      <c r="K28" s="138" t="str">
        <f>'شيفت '!RQ31</f>
        <v>بامداد</v>
      </c>
      <c r="L28" s="138" t="str">
        <f>'شيفت '!RR31</f>
        <v>***********</v>
      </c>
    </row>
    <row r="29" spans="1:12" s="137" customFormat="1" ht="33" customHeight="1">
      <c r="A29" s="138">
        <f>'شيفت '!RD32</f>
        <v>28</v>
      </c>
      <c r="B29" s="138" t="str">
        <f>'شيفت '!RE32</f>
        <v>شنبه</v>
      </c>
      <c r="C29" s="138" t="str">
        <f>'شيفت '!RF32</f>
        <v>صبح</v>
      </c>
      <c r="D29" s="138" t="str">
        <f>'شيفت '!RG32</f>
        <v>******************داداشي-*************</v>
      </c>
      <c r="E29" s="138">
        <f>'شيفت '!RI32</f>
        <v>28</v>
      </c>
      <c r="F29" s="138" t="str">
        <f>'شيفت '!RJ32</f>
        <v>********************************</v>
      </c>
      <c r="G29" s="138">
        <f>'شيفت '!RL32</f>
        <v>28</v>
      </c>
      <c r="H29" s="138" t="str">
        <f>'شيفت '!RM32</f>
        <v>شنبه</v>
      </c>
      <c r="I29" s="138" t="str">
        <f>'شيفت '!RN32</f>
        <v xml:space="preserve">شب </v>
      </c>
      <c r="J29" s="138" t="str">
        <f>'شيفت '!RO32</f>
        <v>***********</v>
      </c>
      <c r="K29" s="138" t="str">
        <f>'شيفت '!RQ32</f>
        <v>بامداد</v>
      </c>
      <c r="L29" s="138" t="str">
        <f>'شيفت '!RR32</f>
        <v>***********</v>
      </c>
    </row>
    <row r="30" spans="1:12" s="137" customFormat="1" ht="33" customHeight="1">
      <c r="A30" s="138">
        <f>'شيفت '!RD33</f>
        <v>29</v>
      </c>
      <c r="B30" s="138" t="str">
        <f>'شيفت '!RE33</f>
        <v>یکشنبه</v>
      </c>
      <c r="C30" s="138" t="str">
        <f>'شيفت '!RF33</f>
        <v>صبح</v>
      </c>
      <c r="D30" s="138" t="str">
        <f>'شيفت '!RG33</f>
        <v>******************داداشي-*************</v>
      </c>
      <c r="E30" s="138">
        <f>'شيفت '!RI33</f>
        <v>29</v>
      </c>
      <c r="F30" s="138" t="str">
        <f>'شيفت '!RJ33</f>
        <v>********************************</v>
      </c>
      <c r="G30" s="138">
        <f>'شيفت '!RL33</f>
        <v>29</v>
      </c>
      <c r="H30" s="138" t="str">
        <f>'شيفت '!RM33</f>
        <v>یکشنبه</v>
      </c>
      <c r="I30" s="138" t="str">
        <f>'شيفت '!RN33</f>
        <v xml:space="preserve">شب </v>
      </c>
      <c r="J30" s="138" t="str">
        <f>'شيفت '!RO33</f>
        <v>***********</v>
      </c>
      <c r="K30" s="138" t="str">
        <f>'شيفت '!RQ33</f>
        <v>بامداد</v>
      </c>
      <c r="L30" s="138" t="str">
        <f>'شيفت '!RR33</f>
        <v>***********</v>
      </c>
    </row>
    <row r="31" spans="1:12" s="137" customFormat="1" ht="33" customHeight="1">
      <c r="A31" s="138">
        <f>'شيفت '!RD34</f>
        <v>30</v>
      </c>
      <c r="B31" s="138" t="str">
        <f>'شيفت '!RE34</f>
        <v>دوشنبه</v>
      </c>
      <c r="C31" s="138" t="str">
        <f>'شيفت '!RF34</f>
        <v>صبح</v>
      </c>
      <c r="D31" s="138" t="str">
        <f>'شيفت '!RG34</f>
        <v>******************داداشي-*************</v>
      </c>
      <c r="E31" s="138">
        <f>'شيفت '!RI34</f>
        <v>30</v>
      </c>
      <c r="F31" s="138" t="str">
        <f>'شيفت '!RJ34</f>
        <v>********************************</v>
      </c>
      <c r="G31" s="138">
        <f>'شيفت '!RL34</f>
        <v>30</v>
      </c>
      <c r="H31" s="138" t="str">
        <f>'شيفت '!RM34</f>
        <v>دوشنبه</v>
      </c>
      <c r="I31" s="138" t="str">
        <f>'شيفت '!RN34</f>
        <v xml:space="preserve">شب </v>
      </c>
      <c r="J31" s="138" t="str">
        <f>'شيفت '!RO34</f>
        <v>***********</v>
      </c>
      <c r="K31" s="138" t="str">
        <f>'شيفت '!RQ34</f>
        <v>بامداد</v>
      </c>
      <c r="L31" s="138" t="str">
        <f>'شيفت '!RR34</f>
        <v>***********</v>
      </c>
    </row>
    <row r="32" spans="1:12" s="137" customFormat="1" ht="33" customHeight="1">
      <c r="A32" s="138">
        <f>'شيفت '!RD35</f>
        <v>31</v>
      </c>
      <c r="B32" s="138" t="str">
        <f>'شيفت '!RE35</f>
        <v>سه شنبه</v>
      </c>
      <c r="C32" s="138" t="str">
        <f>'شيفت '!RF35</f>
        <v>صبح</v>
      </c>
      <c r="D32" s="138" t="str">
        <f>'شيفت '!RG35</f>
        <v>********************************</v>
      </c>
      <c r="E32" s="138">
        <f>'شيفت '!RI35</f>
        <v>31</v>
      </c>
      <c r="F32" s="138" t="str">
        <f>'شيفت '!RJ35</f>
        <v>********************************</v>
      </c>
      <c r="G32" s="138">
        <f>'شيفت '!RL35</f>
        <v>31</v>
      </c>
      <c r="H32" s="138" t="str">
        <f>'شيفت '!RM35</f>
        <v>سه شنبه</v>
      </c>
      <c r="I32" s="138" t="str">
        <f>'شيفت '!RN35</f>
        <v xml:space="preserve">شب </v>
      </c>
      <c r="J32" s="138" t="str">
        <f>'شيفت '!RO35</f>
        <v>***********</v>
      </c>
      <c r="K32" s="138" t="str">
        <f>'شيفت '!RQ35</f>
        <v>بامداد</v>
      </c>
      <c r="L32" s="138" t="str">
        <f>'شيفت '!RR35</f>
        <v>***********</v>
      </c>
    </row>
    <row r="33" spans="1:18">
      <c r="A33" t="str">
        <f>'شيفت '!RD36</f>
        <v xml:space="preserve">جمع </v>
      </c>
      <c r="B33" t="str">
        <f>'شيفت '!RE36</f>
        <v xml:space="preserve">شيفت </v>
      </c>
      <c r="C33">
        <f>'شيفت '!RF36</f>
        <v>0</v>
      </c>
      <c r="D33">
        <f>'شيفت '!RG36</f>
        <v>0</v>
      </c>
      <c r="E33">
        <f>'شيفت '!RI36</f>
        <v>0</v>
      </c>
      <c r="F33">
        <f>'شيفت '!RJ36</f>
        <v>0</v>
      </c>
      <c r="G33" t="str">
        <f>'شيفت '!RL36</f>
        <v xml:space="preserve">جمع </v>
      </c>
      <c r="H33" t="str">
        <f>'شيفت '!RM36</f>
        <v xml:space="preserve">شيفت </v>
      </c>
      <c r="I33">
        <f>'شيفت '!RN36</f>
        <v>0</v>
      </c>
      <c r="J33">
        <f>'شيفت '!RO36</f>
        <v>0</v>
      </c>
      <c r="K33">
        <f>'شيفت '!RQ36</f>
        <v>0</v>
      </c>
      <c r="L33">
        <f>'شيفت '!RR36</f>
        <v>0</v>
      </c>
    </row>
    <row r="38" spans="1:18" ht="29.25" customHeight="1">
      <c r="M38" s="93"/>
      <c r="N38" s="93"/>
      <c r="O38" s="93" t="s">
        <v>27</v>
      </c>
      <c r="P38" s="93" t="s">
        <v>77</v>
      </c>
      <c r="Q38" s="93" t="s">
        <v>29</v>
      </c>
      <c r="R38" s="93" t="s">
        <v>100</v>
      </c>
    </row>
    <row r="39" spans="1:18" ht="29.25" customHeight="1">
      <c r="M39" s="93">
        <v>15</v>
      </c>
      <c r="N39" s="93" t="s">
        <v>42</v>
      </c>
      <c r="O39" s="93"/>
      <c r="P39" s="93"/>
      <c r="Q39" s="93" t="s">
        <v>5</v>
      </c>
      <c r="R39" s="93"/>
    </row>
    <row r="40" spans="1:18" ht="29.25" customHeight="1">
      <c r="M40" s="93">
        <v>16</v>
      </c>
      <c r="N40" s="93" t="s">
        <v>43</v>
      </c>
      <c r="O40" s="93" t="s">
        <v>1</v>
      </c>
      <c r="P40" s="93" t="s">
        <v>125</v>
      </c>
      <c r="Q40" s="93" t="s">
        <v>5</v>
      </c>
      <c r="R40" s="93"/>
    </row>
    <row r="41" spans="1:18" ht="29.25" customHeight="1">
      <c r="M41" s="93">
        <v>17</v>
      </c>
      <c r="N41" s="93" t="s">
        <v>36</v>
      </c>
      <c r="O41" s="93" t="s">
        <v>1</v>
      </c>
      <c r="P41" s="93" t="s">
        <v>125</v>
      </c>
      <c r="Q41" s="93" t="s">
        <v>5</v>
      </c>
      <c r="R41" s="93" t="s">
        <v>5</v>
      </c>
    </row>
    <row r="42" spans="1:18" ht="29.25" customHeight="1">
      <c r="M42" s="93">
        <v>18</v>
      </c>
      <c r="N42" s="93" t="s">
        <v>38</v>
      </c>
      <c r="O42" s="93" t="s">
        <v>1</v>
      </c>
      <c r="P42" s="93" t="s">
        <v>125</v>
      </c>
      <c r="Q42" s="93" t="s">
        <v>5</v>
      </c>
      <c r="R42" s="93"/>
    </row>
    <row r="43" spans="1:18" ht="29.25" customHeight="1">
      <c r="M43" s="93">
        <v>19</v>
      </c>
      <c r="N43" s="93" t="s">
        <v>39</v>
      </c>
      <c r="O43" s="93" t="s">
        <v>5</v>
      </c>
      <c r="P43" s="93" t="s">
        <v>5</v>
      </c>
      <c r="Q43" s="93" t="s">
        <v>5</v>
      </c>
      <c r="R43" s="93"/>
    </row>
    <row r="44" spans="1:18" ht="29.25" customHeight="1">
      <c r="M44" s="93">
        <v>20</v>
      </c>
      <c r="N44" s="93" t="s">
        <v>40</v>
      </c>
      <c r="O44" s="93" t="s">
        <v>1</v>
      </c>
      <c r="P44" s="93" t="s">
        <v>125</v>
      </c>
      <c r="Q44" s="93" t="s">
        <v>5</v>
      </c>
      <c r="R44" s="93" t="s">
        <v>5</v>
      </c>
    </row>
    <row r="45" spans="1:18" ht="29.25" customHeight="1"/>
    <row r="46" spans="1:18" ht="29.25" customHeight="1"/>
  </sheetData>
  <pageMargins left="0" right="0" top="0" bottom="0" header="0" footer="0.31496062992125984"/>
  <pageSetup paperSize="9" scale="81" orientation="portrait" r:id="rId1"/>
  <rowBreaks count="1" manualBreakCount="1">
    <brk id="32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L1:AN39"/>
  <sheetViews>
    <sheetView rightToLeft="1" topLeftCell="A4" workbookViewId="0"/>
  </sheetViews>
  <sheetFormatPr defaultColWidth="9" defaultRowHeight="15"/>
  <cols>
    <col min="1" max="35" width="12" customWidth="1"/>
    <col min="36" max="36" width="21" customWidth="1"/>
    <col min="37" max="49" width="12" customWidth="1"/>
    <col min="50" max="105" width="3.42578125" customWidth="1"/>
  </cols>
  <sheetData>
    <row r="1" spans="12:40" ht="23.25" customHeight="1">
      <c r="AK1" t="s">
        <v>27</v>
      </c>
      <c r="AL1" t="s">
        <v>77</v>
      </c>
      <c r="AM1" t="s">
        <v>29</v>
      </c>
      <c r="AN1" t="s">
        <v>35</v>
      </c>
    </row>
    <row r="2" spans="12:40" ht="28.5" customHeight="1">
      <c r="L2" t="s">
        <v>71</v>
      </c>
      <c r="AJ2" t="s">
        <v>124</v>
      </c>
      <c r="AM2">
        <v>17</v>
      </c>
      <c r="AN2">
        <v>5</v>
      </c>
    </row>
    <row r="3" spans="12:40" ht="28.5" customHeight="1"/>
    <row r="4" spans="12:40" ht="28.5" customHeight="1"/>
    <row r="5" spans="12:40" ht="28.5" customHeight="1"/>
    <row r="6" spans="12:40" ht="28.5" customHeight="1"/>
    <row r="7" spans="12:40" ht="28.5" customHeight="1"/>
    <row r="8" spans="12:40" ht="28.5" customHeight="1"/>
    <row r="9" spans="12:40" ht="28.5" customHeight="1"/>
    <row r="10" spans="12:40" ht="28.5" customHeight="1"/>
    <row r="11" spans="12:40" ht="28.5" customHeight="1"/>
    <row r="12" spans="12:40" ht="28.5" customHeight="1"/>
    <row r="13" spans="12:40" ht="28.5" customHeight="1"/>
    <row r="14" spans="12:40" ht="28.5" customHeight="1"/>
    <row r="15" spans="12:40" ht="28.5" customHeight="1"/>
    <row r="16" spans="12:40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</sheetData>
  <pageMargins left="0" right="0" top="0" bottom="0" header="0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3"/>
  <sheetViews>
    <sheetView rightToLeft="1" zoomScale="115" zoomScaleNormal="115" zoomScaleSheetLayoutView="70" workbookViewId="0">
      <selection activeCell="D31" sqref="D31"/>
    </sheetView>
  </sheetViews>
  <sheetFormatPr defaultRowHeight="15"/>
  <cols>
    <col min="1" max="1" width="3.85546875" style="92" customWidth="1"/>
    <col min="2" max="2" width="7" style="92" customWidth="1"/>
    <col min="3" max="3" width="5.42578125" style="92" customWidth="1"/>
    <col min="4" max="5" width="35" style="92" customWidth="1"/>
    <col min="6" max="6" width="4.28515625" style="92" customWidth="1"/>
    <col min="7" max="7" width="6.7109375" style="92" customWidth="1"/>
    <col min="8" max="8" width="4.85546875" style="92" customWidth="1"/>
    <col min="9" max="9" width="32.140625" style="92" customWidth="1"/>
    <col min="10" max="10" width="28.5703125" style="92" customWidth="1"/>
  </cols>
  <sheetData>
    <row r="1" spans="1:10" ht="40.5" customHeight="1">
      <c r="A1" s="129" t="str">
        <f>'شيفت '!RD76</f>
        <v xml:space="preserve">تاريخ </v>
      </c>
      <c r="B1" s="129" t="str">
        <f>'شيفت '!RE76</f>
        <v>روز</v>
      </c>
      <c r="C1" s="129">
        <f>'شيفت '!RF76</f>
        <v>0</v>
      </c>
      <c r="D1" s="129">
        <f>'شيفت '!RG76</f>
        <v>0</v>
      </c>
      <c r="E1" s="129">
        <f>'شيفت '!RI76</f>
        <v>0</v>
      </c>
      <c r="F1" s="129" t="str">
        <f>'شيفت '!RK76</f>
        <v xml:space="preserve">تاريخ </v>
      </c>
      <c r="G1" s="129" t="str">
        <f>'شيفت '!RL76</f>
        <v>روز</v>
      </c>
      <c r="H1" s="129">
        <f>'شيفت '!RM76</f>
        <v>0</v>
      </c>
      <c r="I1" s="129">
        <f>'شيفت '!RN76</f>
        <v>0</v>
      </c>
      <c r="J1" s="129">
        <f>'شيفت '!RP76</f>
        <v>0</v>
      </c>
    </row>
    <row r="2" spans="1:10" ht="25.5" customHeight="1">
      <c r="A2" s="129">
        <f>'شيفت '!RD77</f>
        <v>1</v>
      </c>
      <c r="B2" s="129" t="e">
        <f>'شيفت '!RE77</f>
        <v>#REF!</v>
      </c>
      <c r="C2" s="129" t="str">
        <f>'شيفت '!RF77</f>
        <v>صبح</v>
      </c>
      <c r="D2" s="130" t="str">
        <f>'شيفت '!RG77</f>
        <v>*****************</v>
      </c>
      <c r="E2" s="130" t="str">
        <f>'شيفت '!RI77</f>
        <v>*****************</v>
      </c>
      <c r="F2" s="129">
        <f>'شيفت '!RK77</f>
        <v>1</v>
      </c>
      <c r="G2" s="129" t="e">
        <f>'شيفت '!RL77</f>
        <v>#REF!</v>
      </c>
      <c r="H2" s="129" t="str">
        <f>'شيفت '!RM77</f>
        <v xml:space="preserve">شب </v>
      </c>
      <c r="I2" s="130" t="str">
        <f>'شيفت '!RN77</f>
        <v>************</v>
      </c>
      <c r="J2" s="130" t="str">
        <f>'شيفت '!RP77</f>
        <v>************</v>
      </c>
    </row>
    <row r="3" spans="1:10" ht="25.5" customHeight="1">
      <c r="A3" s="129">
        <f>'شيفت '!RD78</f>
        <v>2</v>
      </c>
      <c r="B3" s="129" t="e">
        <f>'شيفت '!RE78</f>
        <v>#REF!</v>
      </c>
      <c r="C3" s="129" t="str">
        <f>'شيفت '!RF78</f>
        <v>صبح</v>
      </c>
      <c r="D3" s="130" t="str">
        <f>'شيفت '!RG78</f>
        <v>*******خ جعفري - *********</v>
      </c>
      <c r="E3" s="130" t="str">
        <f>'شيفت '!RI78</f>
        <v>******آجعفری-**********</v>
      </c>
      <c r="F3" s="129">
        <f>'شيفت '!RK78</f>
        <v>2</v>
      </c>
      <c r="G3" s="129" t="e">
        <f>'شيفت '!RL78</f>
        <v>#REF!</v>
      </c>
      <c r="H3" s="129" t="str">
        <f>'شيفت '!RM78</f>
        <v xml:space="preserve">شب </v>
      </c>
      <c r="I3" s="130" t="str">
        <f>'شيفت '!RN78</f>
        <v>********عشقی -***</v>
      </c>
      <c r="J3" s="130" t="str">
        <f>'شيفت '!RP78</f>
        <v>************</v>
      </c>
    </row>
    <row r="4" spans="1:10" ht="25.5" customHeight="1">
      <c r="A4" s="129">
        <f>'شيفت '!RD79</f>
        <v>3</v>
      </c>
      <c r="B4" s="129" t="e">
        <f>'شيفت '!RE79</f>
        <v>#REF!</v>
      </c>
      <c r="C4" s="129" t="str">
        <f>'شيفت '!RF79</f>
        <v>صبح</v>
      </c>
      <c r="D4" s="130" t="str">
        <f>'شيفت '!RG79</f>
        <v>*******خ جعفري - *********</v>
      </c>
      <c r="E4" s="130" t="str">
        <f>'شيفت '!RI79</f>
        <v>******آجعفری-**********</v>
      </c>
      <c r="F4" s="129">
        <f>'شيفت '!RK79</f>
        <v>3</v>
      </c>
      <c r="G4" s="129" t="e">
        <f>'شيفت '!RL79</f>
        <v>#REF!</v>
      </c>
      <c r="H4" s="129" t="str">
        <f>'شيفت '!RM79</f>
        <v xml:space="preserve">شب </v>
      </c>
      <c r="I4" s="130" t="str">
        <f>'شيفت '!RN79</f>
        <v>************</v>
      </c>
      <c r="J4" s="130" t="str">
        <f>'شيفت '!RP79</f>
        <v>************</v>
      </c>
    </row>
    <row r="5" spans="1:10" ht="25.5" customHeight="1">
      <c r="A5" s="129">
        <f>'شيفت '!RD80</f>
        <v>4</v>
      </c>
      <c r="B5" s="129" t="str">
        <f>'شيفت '!RE80</f>
        <v>چهارشنبه</v>
      </c>
      <c r="C5" s="129" t="str">
        <f>'شيفت '!RF80</f>
        <v>صبح</v>
      </c>
      <c r="D5" s="130" t="str">
        <f>'شيفت '!RG80</f>
        <v>*****************</v>
      </c>
      <c r="E5" s="130" t="str">
        <f>'شيفت '!RI80</f>
        <v>*****************</v>
      </c>
      <c r="F5" s="129">
        <f>'شيفت '!RK80</f>
        <v>4</v>
      </c>
      <c r="G5" s="129" t="str">
        <f>'شيفت '!RL80</f>
        <v>چهارشنبه</v>
      </c>
      <c r="H5" s="129" t="str">
        <f>'شيفت '!RM80</f>
        <v xml:space="preserve">شب </v>
      </c>
      <c r="I5" s="130" t="str">
        <f>'شيفت '!RN80</f>
        <v>************</v>
      </c>
      <c r="J5" s="130" t="str">
        <f>'شيفت '!RP80</f>
        <v>************</v>
      </c>
    </row>
    <row r="6" spans="1:10" ht="25.5" customHeight="1">
      <c r="A6" s="129">
        <f>'شيفت '!RD81</f>
        <v>5</v>
      </c>
      <c r="B6" s="129" t="str">
        <f>'شيفت '!RE81</f>
        <v>پنجشنبه</v>
      </c>
      <c r="C6" s="129" t="str">
        <f>'شيفت '!RF81</f>
        <v>صبح</v>
      </c>
      <c r="D6" s="130" t="str">
        <f>'شيفت '!RG81</f>
        <v>*****************</v>
      </c>
      <c r="E6" s="130" t="str">
        <f>'شيفت '!RI81</f>
        <v>*****************</v>
      </c>
      <c r="F6" s="129">
        <f>'شيفت '!RK81</f>
        <v>5</v>
      </c>
      <c r="G6" s="129" t="str">
        <f>'شيفت '!RL81</f>
        <v>پنجشنبه</v>
      </c>
      <c r="H6" s="129" t="str">
        <f>'شيفت '!RM81</f>
        <v xml:space="preserve">شب </v>
      </c>
      <c r="I6" s="130" t="str">
        <f>'شيفت '!RN81</f>
        <v>************</v>
      </c>
      <c r="J6" s="130" t="str">
        <f>'شيفت '!RP81</f>
        <v>************</v>
      </c>
    </row>
    <row r="7" spans="1:10" ht="25.5" customHeight="1">
      <c r="A7" s="129">
        <f>'شيفت '!RD82</f>
        <v>6</v>
      </c>
      <c r="B7" s="129" t="str">
        <f>'شيفت '!RE82</f>
        <v>جمعه</v>
      </c>
      <c r="C7" s="129" t="str">
        <f>'شيفت '!RF82</f>
        <v>صبح</v>
      </c>
      <c r="D7" s="130" t="str">
        <f>'شيفت '!RG82</f>
        <v>*******خ جعفري - *********</v>
      </c>
      <c r="E7" s="130" t="str">
        <f>'شيفت '!RI82</f>
        <v>******آجعفری-**********</v>
      </c>
      <c r="F7" s="129">
        <f>'شيفت '!RK82</f>
        <v>6</v>
      </c>
      <c r="G7" s="129" t="str">
        <f>'شيفت '!RL82</f>
        <v>جمعه</v>
      </c>
      <c r="H7" s="129" t="str">
        <f>'شيفت '!RM82</f>
        <v xml:space="preserve">شب </v>
      </c>
      <c r="I7" s="130" t="str">
        <f>'شيفت '!RN82</f>
        <v>************</v>
      </c>
      <c r="J7" s="130" t="str">
        <f>'شيفت '!RP82</f>
        <v>************</v>
      </c>
    </row>
    <row r="8" spans="1:10" ht="25.5" customHeight="1">
      <c r="A8" s="129">
        <f>'شيفت '!RD83</f>
        <v>7</v>
      </c>
      <c r="B8" s="129" t="str">
        <f>'شيفت '!RE83</f>
        <v>شنبه</v>
      </c>
      <c r="C8" s="129" t="str">
        <f>'شيفت '!RF83</f>
        <v>صبح</v>
      </c>
      <c r="D8" s="130" t="str">
        <f>'شيفت '!RG83</f>
        <v>*******خ جعفري - *********</v>
      </c>
      <c r="E8" s="130" t="str">
        <f>'شيفت '!RI83</f>
        <v>*****************</v>
      </c>
      <c r="F8" s="129">
        <f>'شيفت '!RK83</f>
        <v>7</v>
      </c>
      <c r="G8" s="129" t="str">
        <f>'شيفت '!RL83</f>
        <v>شنبه</v>
      </c>
      <c r="H8" s="129" t="str">
        <f>'شيفت '!RM83</f>
        <v xml:space="preserve">شب </v>
      </c>
      <c r="I8" s="130" t="str">
        <f>'شيفت '!RN83</f>
        <v>************</v>
      </c>
      <c r="J8" s="130" t="str">
        <f>'شيفت '!RP83</f>
        <v>************</v>
      </c>
    </row>
    <row r="9" spans="1:10" ht="25.5" customHeight="1">
      <c r="A9" s="129">
        <f>'شيفت '!RD84</f>
        <v>8</v>
      </c>
      <c r="B9" s="129" t="str">
        <f>'شيفت '!RE84</f>
        <v>یکشنبه</v>
      </c>
      <c r="C9" s="129" t="str">
        <f>'شيفت '!RF84</f>
        <v>صبح</v>
      </c>
      <c r="D9" s="130" t="str">
        <f>'شيفت '!RG84</f>
        <v>*****************</v>
      </c>
      <c r="E9" s="130" t="str">
        <f>'شيفت '!RI84</f>
        <v>*****************</v>
      </c>
      <c r="F9" s="129">
        <f>'شيفت '!RK84</f>
        <v>8</v>
      </c>
      <c r="G9" s="129" t="str">
        <f>'شيفت '!RL84</f>
        <v>یکشنبه</v>
      </c>
      <c r="H9" s="129" t="str">
        <f>'شيفت '!RM84</f>
        <v xml:space="preserve">شب </v>
      </c>
      <c r="I9" s="130" t="str">
        <f>'شيفت '!RN84</f>
        <v>************</v>
      </c>
      <c r="J9" s="130" t="str">
        <f>'شيفت '!RP84</f>
        <v>************</v>
      </c>
    </row>
    <row r="10" spans="1:10" ht="25.5" customHeight="1">
      <c r="A10" s="129">
        <f>'شيفت '!RD85</f>
        <v>9</v>
      </c>
      <c r="B10" s="129" t="str">
        <f>'شيفت '!RE85</f>
        <v>دوشنبه</v>
      </c>
      <c r="C10" s="129" t="str">
        <f>'شيفت '!RF85</f>
        <v>صبح</v>
      </c>
      <c r="D10" s="130" t="str">
        <f>'شيفت '!RG85</f>
        <v>*****************</v>
      </c>
      <c r="E10" s="130" t="str">
        <f>'شيفت '!RI85</f>
        <v>******آجعفری-**********</v>
      </c>
      <c r="F10" s="129">
        <f>'شيفت '!RK85</f>
        <v>9</v>
      </c>
      <c r="G10" s="129" t="str">
        <f>'شيفت '!RL85</f>
        <v>دوشنبه</v>
      </c>
      <c r="H10" s="129" t="str">
        <f>'شيفت '!RM85</f>
        <v xml:space="preserve">شب </v>
      </c>
      <c r="I10" s="130" t="str">
        <f>'شيفت '!RN85</f>
        <v>********عشقی -***</v>
      </c>
      <c r="J10" s="130" t="str">
        <f>'شيفت '!RP85</f>
        <v>************</v>
      </c>
    </row>
    <row r="11" spans="1:10" ht="25.5" customHeight="1">
      <c r="A11" s="129">
        <f>'شيفت '!RD86</f>
        <v>10</v>
      </c>
      <c r="B11" s="129" t="str">
        <f>'شيفت '!RE86</f>
        <v>سه شنبه</v>
      </c>
      <c r="C11" s="129" t="str">
        <f>'شيفت '!RF86</f>
        <v>صبح</v>
      </c>
      <c r="D11" s="130" t="str">
        <f>'شيفت '!RG86</f>
        <v>*******خ جعفري - *********</v>
      </c>
      <c r="E11" s="130" t="str">
        <f>'شيفت '!RI86</f>
        <v>*****************</v>
      </c>
      <c r="F11" s="129">
        <f>'شيفت '!RK86</f>
        <v>10</v>
      </c>
      <c r="G11" s="129" t="str">
        <f>'شيفت '!RL86</f>
        <v>سه شنبه</v>
      </c>
      <c r="H11" s="129" t="str">
        <f>'شيفت '!RM86</f>
        <v xml:space="preserve">شب </v>
      </c>
      <c r="I11" s="130" t="str">
        <f>'شيفت '!RN86</f>
        <v>************</v>
      </c>
      <c r="J11" s="130" t="str">
        <f>'شيفت '!RP86</f>
        <v>************</v>
      </c>
    </row>
    <row r="12" spans="1:10" ht="25.5" customHeight="1">
      <c r="A12" s="129">
        <f>'شيفت '!RD87</f>
        <v>11</v>
      </c>
      <c r="B12" s="129" t="str">
        <f>'شيفت '!RE87</f>
        <v>چهارشنبه</v>
      </c>
      <c r="C12" s="129" t="str">
        <f>'شيفت '!RF87</f>
        <v>صبح</v>
      </c>
      <c r="D12" s="130" t="str">
        <f>'شيفت '!RG87</f>
        <v>*******خ جعفري - *********</v>
      </c>
      <c r="E12" s="130" t="str">
        <f>'شيفت '!RI87</f>
        <v>******آجعفری-**********</v>
      </c>
      <c r="F12" s="129">
        <f>'شيفت '!RK87</f>
        <v>11</v>
      </c>
      <c r="G12" s="129" t="str">
        <f>'شيفت '!RL87</f>
        <v>چهارشنبه</v>
      </c>
      <c r="H12" s="129" t="str">
        <f>'شيفت '!RM87</f>
        <v xml:space="preserve">شب </v>
      </c>
      <c r="I12" s="130" t="str">
        <f>'شيفت '!RN87</f>
        <v>************</v>
      </c>
      <c r="J12" s="130" t="str">
        <f>'شيفت '!RP87</f>
        <v>************</v>
      </c>
    </row>
    <row r="13" spans="1:10" ht="25.5" customHeight="1">
      <c r="A13" s="129">
        <f>'شيفت '!RD88</f>
        <v>12</v>
      </c>
      <c r="B13" s="129" t="str">
        <f>'شيفت '!RE88</f>
        <v>پنجشنبه</v>
      </c>
      <c r="C13" s="129" t="str">
        <f>'شيفت '!RF88</f>
        <v>صبح</v>
      </c>
      <c r="D13" s="130" t="str">
        <f>'شيفت '!RG88</f>
        <v>*****************</v>
      </c>
      <c r="E13" s="130" t="str">
        <f>'شيفت '!RI88</f>
        <v>******آجعفری-**********</v>
      </c>
      <c r="F13" s="129">
        <f>'شيفت '!RK88</f>
        <v>12</v>
      </c>
      <c r="G13" s="129" t="str">
        <f>'شيفت '!RL88</f>
        <v>پنجشنبه</v>
      </c>
      <c r="H13" s="129" t="str">
        <f>'شيفت '!RM88</f>
        <v xml:space="preserve">شب </v>
      </c>
      <c r="I13" s="130" t="str">
        <f>'شيفت '!RN88</f>
        <v>************</v>
      </c>
      <c r="J13" s="130" t="str">
        <f>'شيفت '!RP88</f>
        <v>************</v>
      </c>
    </row>
    <row r="14" spans="1:10" ht="25.5" customHeight="1">
      <c r="A14" s="129">
        <f>'شيفت '!RD89</f>
        <v>13</v>
      </c>
      <c r="B14" s="129" t="str">
        <f>'شيفت '!RE89</f>
        <v>جمعه</v>
      </c>
      <c r="C14" s="129" t="str">
        <f>'شيفت '!RF89</f>
        <v>صبح</v>
      </c>
      <c r="D14" s="130" t="str">
        <f>'شيفت '!RG89</f>
        <v>*******خ جعفري - *********</v>
      </c>
      <c r="E14" s="130" t="str">
        <f>'شيفت '!RI89</f>
        <v>*****************</v>
      </c>
      <c r="F14" s="129">
        <f>'شيفت '!RK89</f>
        <v>13</v>
      </c>
      <c r="G14" s="129" t="str">
        <f>'شيفت '!RL89</f>
        <v>جمعه</v>
      </c>
      <c r="H14" s="129" t="str">
        <f>'شيفت '!RM89</f>
        <v xml:space="preserve">شب </v>
      </c>
      <c r="I14" s="130" t="str">
        <f>'شيفت '!RN89</f>
        <v>************</v>
      </c>
      <c r="J14" s="130" t="str">
        <f>'شيفت '!RP89</f>
        <v>************</v>
      </c>
    </row>
    <row r="15" spans="1:10" ht="25.5" customHeight="1">
      <c r="A15" s="129">
        <f>'شيفت '!RD90</f>
        <v>14</v>
      </c>
      <c r="B15" s="129" t="str">
        <f>'شيفت '!RE90</f>
        <v>شنبه</v>
      </c>
      <c r="C15" s="129" t="str">
        <f>'شيفت '!RF90</f>
        <v>صبح</v>
      </c>
      <c r="D15" s="130" t="str">
        <f>'شيفت '!RG90</f>
        <v>*******خ جعفري - *********</v>
      </c>
      <c r="E15" s="130" t="str">
        <f>'شيفت '!RI90</f>
        <v>*****************</v>
      </c>
      <c r="F15" s="129">
        <f>'شيفت '!RK90</f>
        <v>14</v>
      </c>
      <c r="G15" s="129" t="str">
        <f>'شيفت '!RL90</f>
        <v>شنبه</v>
      </c>
      <c r="H15" s="129" t="str">
        <f>'شيفت '!RM90</f>
        <v xml:space="preserve">شب </v>
      </c>
      <c r="I15" s="130" t="str">
        <f>'شيفت '!RN90</f>
        <v>************</v>
      </c>
      <c r="J15" s="130" t="str">
        <f>'شيفت '!RP90</f>
        <v>************</v>
      </c>
    </row>
    <row r="16" spans="1:10" ht="25.5" customHeight="1">
      <c r="A16" s="129">
        <f>'شيفت '!RD91</f>
        <v>15</v>
      </c>
      <c r="B16" s="129" t="str">
        <f>'شيفت '!RE91</f>
        <v>یکشنبه</v>
      </c>
      <c r="C16" s="129" t="str">
        <f>'شيفت '!RF91</f>
        <v>صبح</v>
      </c>
      <c r="D16" s="130" t="str">
        <f>'شيفت '!RG91</f>
        <v>*****************</v>
      </c>
      <c r="E16" s="130" t="str">
        <f>'شيفت '!RI91</f>
        <v>******آجعفری-**********</v>
      </c>
      <c r="F16" s="129">
        <f>'شيفت '!RK91</f>
        <v>15</v>
      </c>
      <c r="G16" s="129" t="str">
        <f>'شيفت '!RL91</f>
        <v>یکشنبه</v>
      </c>
      <c r="H16" s="129" t="str">
        <f>'شيفت '!RM91</f>
        <v xml:space="preserve">شب </v>
      </c>
      <c r="I16" s="130" t="str">
        <f>'شيفت '!RN91</f>
        <v>************</v>
      </c>
      <c r="J16" s="130" t="str">
        <f>'شيفت '!RP91</f>
        <v>************</v>
      </c>
    </row>
    <row r="17" spans="1:10" ht="25.5" customHeight="1">
      <c r="A17" s="129">
        <f>'شيفت '!RD92</f>
        <v>16</v>
      </c>
      <c r="B17" s="129" t="str">
        <f>'شيفت '!RE92</f>
        <v>دوشنبه</v>
      </c>
      <c r="C17" s="129" t="str">
        <f>'شيفت '!RF92</f>
        <v>صبح</v>
      </c>
      <c r="D17" s="130" t="str">
        <f>'شيفت '!RG92</f>
        <v>*******خ جعفري - *********</v>
      </c>
      <c r="E17" s="130" t="str">
        <f>'شيفت '!RI92</f>
        <v>*****************</v>
      </c>
      <c r="F17" s="129">
        <f>'شيفت '!RK92</f>
        <v>16</v>
      </c>
      <c r="G17" s="129" t="str">
        <f>'شيفت '!RL92</f>
        <v>دوشنبه</v>
      </c>
      <c r="H17" s="129" t="str">
        <f>'شيفت '!RM92</f>
        <v xml:space="preserve">شب </v>
      </c>
      <c r="I17" s="130" t="str">
        <f>'شيفت '!RN92</f>
        <v>********عشقی -***</v>
      </c>
      <c r="J17" s="130" t="str">
        <f>'شيفت '!RP92</f>
        <v>************</v>
      </c>
    </row>
    <row r="18" spans="1:10" ht="25.5" customHeight="1">
      <c r="A18" s="129">
        <f>'شيفت '!RD93</f>
        <v>17</v>
      </c>
      <c r="B18" s="129" t="str">
        <f>'شيفت '!RE93</f>
        <v>سه شنبه</v>
      </c>
      <c r="C18" s="129" t="str">
        <f>'شيفت '!RF93</f>
        <v>صبح</v>
      </c>
      <c r="D18" s="130" t="str">
        <f>'شيفت '!RG93</f>
        <v>*****************</v>
      </c>
      <c r="E18" s="130" t="str">
        <f>'شيفت '!RI93</f>
        <v>******آجعفری-**********</v>
      </c>
      <c r="F18" s="129">
        <f>'شيفت '!RK93</f>
        <v>17</v>
      </c>
      <c r="G18" s="129" t="str">
        <f>'شيفت '!RL93</f>
        <v>سه شنبه</v>
      </c>
      <c r="H18" s="129" t="str">
        <f>'شيفت '!RM93</f>
        <v xml:space="preserve">شب </v>
      </c>
      <c r="I18" s="130" t="str">
        <f>'شيفت '!RN93</f>
        <v>************</v>
      </c>
      <c r="J18" s="130" t="str">
        <f>'شيفت '!RP93</f>
        <v>************</v>
      </c>
    </row>
    <row r="19" spans="1:10" ht="25.5" customHeight="1">
      <c r="A19" s="129">
        <f>'شيفت '!RD94</f>
        <v>18</v>
      </c>
      <c r="B19" s="129" t="str">
        <f>'شيفت '!RE94</f>
        <v>چهارشنبه</v>
      </c>
      <c r="C19" s="129" t="str">
        <f>'شيفت '!RF94</f>
        <v>صبح</v>
      </c>
      <c r="D19" s="130" t="str">
        <f>'شيفت '!RG94</f>
        <v>*****************</v>
      </c>
      <c r="E19" s="130" t="str">
        <f>'شيفت '!RI94</f>
        <v>******آجعفری-**********</v>
      </c>
      <c r="F19" s="129">
        <f>'شيفت '!RK94</f>
        <v>18</v>
      </c>
      <c r="G19" s="129" t="str">
        <f>'شيفت '!RL94</f>
        <v>چهارشنبه</v>
      </c>
      <c r="H19" s="129" t="str">
        <f>'شيفت '!RM94</f>
        <v xml:space="preserve">شب </v>
      </c>
      <c r="I19" s="130" t="str">
        <f>'شيفت '!RN94</f>
        <v>************</v>
      </c>
      <c r="J19" s="130" t="str">
        <f>'شيفت '!RP94</f>
        <v>************</v>
      </c>
    </row>
    <row r="20" spans="1:10" ht="25.5" customHeight="1">
      <c r="A20" s="129">
        <f>'شيفت '!RD95</f>
        <v>19</v>
      </c>
      <c r="B20" s="129" t="str">
        <f>'شيفت '!RE95</f>
        <v>پنجشنبه</v>
      </c>
      <c r="C20" s="129" t="str">
        <f>'شيفت '!RF95</f>
        <v>صبح</v>
      </c>
      <c r="D20" s="130" t="str">
        <f>'شيفت '!RG95</f>
        <v>*******خ جعفري - *********</v>
      </c>
      <c r="E20" s="130" t="str">
        <f>'شيفت '!RI95</f>
        <v>*****************</v>
      </c>
      <c r="F20" s="129">
        <f>'شيفت '!RK95</f>
        <v>19</v>
      </c>
      <c r="G20" s="129" t="str">
        <f>'شيفت '!RL95</f>
        <v>پنجشنبه</v>
      </c>
      <c r="H20" s="129" t="str">
        <f>'شيفت '!RM95</f>
        <v xml:space="preserve">شب </v>
      </c>
      <c r="I20" s="130" t="str">
        <f>'شيفت '!RN95</f>
        <v>************</v>
      </c>
      <c r="J20" s="130" t="str">
        <f>'شيفت '!RP95</f>
        <v>************</v>
      </c>
    </row>
    <row r="21" spans="1:10" ht="25.5" customHeight="1">
      <c r="A21" s="129">
        <f>'شيفت '!RD96</f>
        <v>20</v>
      </c>
      <c r="B21" s="129" t="str">
        <f>'شيفت '!RE96</f>
        <v>جمعه</v>
      </c>
      <c r="C21" s="129" t="str">
        <f>'شيفت '!RF96</f>
        <v>صبح</v>
      </c>
      <c r="D21" s="130" t="str">
        <f>'شيفت '!RG96</f>
        <v>*******خ جعفري - *********</v>
      </c>
      <c r="E21" s="130" t="str">
        <f>'شيفت '!RI96</f>
        <v>*****************</v>
      </c>
      <c r="F21" s="129">
        <f>'شيفت '!RK96</f>
        <v>20</v>
      </c>
      <c r="G21" s="129" t="str">
        <f>'شيفت '!RL96</f>
        <v>جمعه</v>
      </c>
      <c r="H21" s="129" t="str">
        <f>'شيفت '!RM96</f>
        <v xml:space="preserve">شب </v>
      </c>
      <c r="I21" s="130" t="str">
        <f>'شيفت '!RN96</f>
        <v>************</v>
      </c>
      <c r="J21" s="130" t="str">
        <f>'شيفت '!RP96</f>
        <v>************</v>
      </c>
    </row>
    <row r="22" spans="1:10" ht="25.5" customHeight="1">
      <c r="A22" s="129">
        <f>'شيفت '!RD97</f>
        <v>21</v>
      </c>
      <c r="B22" s="129" t="str">
        <f>'شيفت '!RE97</f>
        <v>شنبه</v>
      </c>
      <c r="C22" s="129" t="str">
        <f>'شيفت '!RF97</f>
        <v>صبح</v>
      </c>
      <c r="D22" s="130" t="str">
        <f>'شيفت '!RG97</f>
        <v>*******خ جعفري - *********</v>
      </c>
      <c r="E22" s="130" t="str">
        <f>'شيفت '!RI97</f>
        <v>******آجعفری-**********</v>
      </c>
      <c r="F22" s="129">
        <f>'شيفت '!RK97</f>
        <v>21</v>
      </c>
      <c r="G22" s="129" t="str">
        <f>'شيفت '!RL97</f>
        <v>شنبه</v>
      </c>
      <c r="H22" s="129" t="str">
        <f>'شيفت '!RM97</f>
        <v xml:space="preserve">شب </v>
      </c>
      <c r="I22" s="130" t="str">
        <f>'شيفت '!RN97</f>
        <v>************</v>
      </c>
      <c r="J22" s="130" t="str">
        <f>'شيفت '!RP97</f>
        <v>************</v>
      </c>
    </row>
    <row r="23" spans="1:10" ht="25.5" customHeight="1">
      <c r="A23" s="129">
        <f>'شيفت '!RD98</f>
        <v>22</v>
      </c>
      <c r="B23" s="129" t="str">
        <f>'شيفت '!RE98</f>
        <v>یکشنبه</v>
      </c>
      <c r="C23" s="129" t="str">
        <f>'شيفت '!RF98</f>
        <v>صبح</v>
      </c>
      <c r="D23" s="130" t="str">
        <f>'شيفت '!RG98</f>
        <v>*****************</v>
      </c>
      <c r="E23" s="130" t="str">
        <f>'شيفت '!RI98</f>
        <v>*****************</v>
      </c>
      <c r="F23" s="129">
        <f>'شيفت '!RK98</f>
        <v>22</v>
      </c>
      <c r="G23" s="129" t="str">
        <f>'شيفت '!RL98</f>
        <v>یکشنبه</v>
      </c>
      <c r="H23" s="129" t="str">
        <f>'شيفت '!RM98</f>
        <v xml:space="preserve">شب </v>
      </c>
      <c r="I23" s="130" t="str">
        <f>'شيفت '!RN98</f>
        <v>************</v>
      </c>
      <c r="J23" s="130" t="str">
        <f>'شيفت '!RP98</f>
        <v>************</v>
      </c>
    </row>
    <row r="24" spans="1:10" ht="25.5" customHeight="1">
      <c r="A24" s="129">
        <f>'شيفت '!RD99</f>
        <v>23</v>
      </c>
      <c r="B24" s="129" t="str">
        <f>'شيفت '!RE99</f>
        <v>دوشنبه</v>
      </c>
      <c r="C24" s="129" t="str">
        <f>'شيفت '!RF99</f>
        <v>صبح</v>
      </c>
      <c r="D24" s="130" t="str">
        <f>'شيفت '!RG99</f>
        <v>*****************</v>
      </c>
      <c r="E24" s="130" t="str">
        <f>'شيفت '!RI99</f>
        <v>*****************</v>
      </c>
      <c r="F24" s="129">
        <f>'شيفت '!RK99</f>
        <v>23</v>
      </c>
      <c r="G24" s="129" t="str">
        <f>'شيفت '!RL99</f>
        <v>دوشنبه</v>
      </c>
      <c r="H24" s="129" t="str">
        <f>'شيفت '!RM99</f>
        <v xml:space="preserve">شب </v>
      </c>
      <c r="I24" s="130" t="str">
        <f>'شيفت '!RN99</f>
        <v>********عشقی -***</v>
      </c>
      <c r="J24" s="130" t="str">
        <f>'شيفت '!RP99</f>
        <v>************</v>
      </c>
    </row>
    <row r="25" spans="1:10" ht="25.5" customHeight="1">
      <c r="A25" s="129">
        <f>'شيفت '!RD100</f>
        <v>24</v>
      </c>
      <c r="B25" s="129" t="str">
        <f>'شيفت '!RE100</f>
        <v>سه شنبه</v>
      </c>
      <c r="C25" s="129" t="str">
        <f>'شيفت '!RF100</f>
        <v>صبح</v>
      </c>
      <c r="D25" s="130" t="str">
        <f>'شيفت '!RG100</f>
        <v>*******خ جعفري - *********</v>
      </c>
      <c r="E25" s="130" t="str">
        <f>'شيفت '!RI100</f>
        <v>******آجعفری-**********</v>
      </c>
      <c r="F25" s="129">
        <f>'شيفت '!RK100</f>
        <v>24</v>
      </c>
      <c r="G25" s="129" t="str">
        <f>'شيفت '!RL100</f>
        <v>سه شنبه</v>
      </c>
      <c r="H25" s="129" t="str">
        <f>'شيفت '!RM100</f>
        <v xml:space="preserve">شب </v>
      </c>
      <c r="I25" s="130" t="str">
        <f>'شيفت '!RN100</f>
        <v>************</v>
      </c>
      <c r="J25" s="130" t="str">
        <f>'شيفت '!RP100</f>
        <v>************</v>
      </c>
    </row>
    <row r="26" spans="1:10" ht="25.5" customHeight="1">
      <c r="A26" s="129">
        <f>'شيفت '!RD101</f>
        <v>25</v>
      </c>
      <c r="B26" s="129" t="str">
        <f>'شيفت '!RE101</f>
        <v>چهارشنبه</v>
      </c>
      <c r="C26" s="129" t="str">
        <f>'شيفت '!RF101</f>
        <v>صبح</v>
      </c>
      <c r="D26" s="130" t="str">
        <f>'شيفت '!RG101</f>
        <v>*******خ جعفري - *********</v>
      </c>
      <c r="E26" s="130" t="str">
        <f>'شيفت '!RI101</f>
        <v>******آجعفری-**********</v>
      </c>
      <c r="F26" s="129">
        <f>'شيفت '!RK101</f>
        <v>25</v>
      </c>
      <c r="G26" s="129" t="str">
        <f>'شيفت '!RL101</f>
        <v>چهارشنبه</v>
      </c>
      <c r="H26" s="129" t="str">
        <f>'شيفت '!RM101</f>
        <v xml:space="preserve">شب </v>
      </c>
      <c r="I26" s="130" t="str">
        <f>'شيفت '!RN101</f>
        <v>************</v>
      </c>
      <c r="J26" s="130" t="str">
        <f>'شيفت '!RP101</f>
        <v>************</v>
      </c>
    </row>
    <row r="27" spans="1:10" ht="25.5" customHeight="1">
      <c r="A27" s="129">
        <f>'شيفت '!RD102</f>
        <v>26</v>
      </c>
      <c r="B27" s="129" t="str">
        <f>'شيفت '!RE102</f>
        <v>پنجشنبه</v>
      </c>
      <c r="C27" s="129" t="str">
        <f>'شيفت '!RF102</f>
        <v>صبح</v>
      </c>
      <c r="D27" s="130" t="str">
        <f>'شيفت '!RG102</f>
        <v>*****************</v>
      </c>
      <c r="E27" s="130" t="str">
        <f>'شيفت '!RI102</f>
        <v>*****************</v>
      </c>
      <c r="F27" s="129">
        <f>'شيفت '!RK102</f>
        <v>26</v>
      </c>
      <c r="G27" s="129" t="str">
        <f>'شيفت '!RL102</f>
        <v>پنجشنبه</v>
      </c>
      <c r="H27" s="129" t="str">
        <f>'شيفت '!RM102</f>
        <v xml:space="preserve">شب </v>
      </c>
      <c r="I27" s="130" t="str">
        <f>'شيفت '!RN102</f>
        <v>************</v>
      </c>
      <c r="J27" s="130" t="str">
        <f>'شيفت '!RP102</f>
        <v>************</v>
      </c>
    </row>
    <row r="28" spans="1:10" ht="25.5" customHeight="1">
      <c r="A28" s="129">
        <f>'شيفت '!RD103</f>
        <v>27</v>
      </c>
      <c r="B28" s="129" t="str">
        <f>'شيفت '!RE103</f>
        <v>جمعه</v>
      </c>
      <c r="C28" s="129" t="str">
        <f>'شيفت '!RF103</f>
        <v>صبح</v>
      </c>
      <c r="D28" s="130" t="str">
        <f>'شيفت '!RG103</f>
        <v>*******خ جعفري - *********</v>
      </c>
      <c r="E28" s="130" t="str">
        <f>'شيفت '!RI103</f>
        <v>******آجعفری-**********</v>
      </c>
      <c r="F28" s="129">
        <f>'شيفت '!RK103</f>
        <v>27</v>
      </c>
      <c r="G28" s="129" t="str">
        <f>'شيفت '!RL103</f>
        <v>جمعه</v>
      </c>
      <c r="H28" s="129" t="str">
        <f>'شيفت '!RM103</f>
        <v xml:space="preserve">شب </v>
      </c>
      <c r="I28" s="130" t="str">
        <f>'شيفت '!RN103</f>
        <v>************</v>
      </c>
      <c r="J28" s="130" t="str">
        <f>'شيفت '!RP103</f>
        <v>************</v>
      </c>
    </row>
    <row r="29" spans="1:10" ht="25.5" customHeight="1">
      <c r="A29" s="129">
        <f>'شيفت '!RD104</f>
        <v>28</v>
      </c>
      <c r="B29" s="129" t="str">
        <f>'شيفت '!RE104</f>
        <v>شنبه</v>
      </c>
      <c r="C29" s="129" t="str">
        <f>'شيفت '!RF104</f>
        <v>صبح</v>
      </c>
      <c r="D29" s="130" t="str">
        <f>'شيفت '!RG104</f>
        <v>*******خ جعفري - *********</v>
      </c>
      <c r="E29" s="130" t="str">
        <f>'شيفت '!RI104</f>
        <v>*****************</v>
      </c>
      <c r="F29" s="129">
        <f>'شيفت '!RK104</f>
        <v>28</v>
      </c>
      <c r="G29" s="129" t="str">
        <f>'شيفت '!RL104</f>
        <v>شنبه</v>
      </c>
      <c r="H29" s="129" t="str">
        <f>'شيفت '!RM104</f>
        <v xml:space="preserve">شب </v>
      </c>
      <c r="I29" s="130" t="str">
        <f>'شيفت '!RN104</f>
        <v>************</v>
      </c>
      <c r="J29" s="130" t="str">
        <f>'شيفت '!RP104</f>
        <v>************</v>
      </c>
    </row>
    <row r="30" spans="1:10" ht="25.5" customHeight="1">
      <c r="A30" s="129">
        <f>'شيفت '!RD105</f>
        <v>29</v>
      </c>
      <c r="B30" s="129" t="str">
        <f>'شيفت '!RE105</f>
        <v>یکشنبه</v>
      </c>
      <c r="C30" s="129" t="str">
        <f>'شيفت '!RF105</f>
        <v>صبح</v>
      </c>
      <c r="D30" s="130" t="str">
        <f>'شيفت '!RG105</f>
        <v>*****************</v>
      </c>
      <c r="E30" s="130" t="str">
        <f>'شيفت '!RI105</f>
        <v>******آجعفری-**********</v>
      </c>
      <c r="F30" s="129">
        <f>'شيفت '!RK105</f>
        <v>29</v>
      </c>
      <c r="G30" s="129" t="str">
        <f>'شيفت '!RL105</f>
        <v>یکشنبه</v>
      </c>
      <c r="H30" s="129" t="str">
        <f>'شيفت '!RM105</f>
        <v xml:space="preserve">شب </v>
      </c>
      <c r="I30" s="130" t="str">
        <f>'شيفت '!RN105</f>
        <v>************</v>
      </c>
      <c r="J30" s="130" t="str">
        <f>'شيفت '!RP105</f>
        <v>************</v>
      </c>
    </row>
    <row r="31" spans="1:10" ht="25.5" customHeight="1">
      <c r="A31" s="129">
        <f>'شيفت '!RD106</f>
        <v>30</v>
      </c>
      <c r="B31" s="129" t="str">
        <f>'شيفت '!RE106</f>
        <v>دوشنبه</v>
      </c>
      <c r="C31" s="129" t="str">
        <f>'شيفت '!RF106</f>
        <v>صبح</v>
      </c>
      <c r="D31" s="130" t="str">
        <f>'شيفت '!RG106</f>
        <v>*******خ جعفري - *********</v>
      </c>
      <c r="E31" s="130" t="str">
        <f>'شيفت '!RI106</f>
        <v>******آجعفری-**********</v>
      </c>
      <c r="F31" s="129">
        <f>'شيفت '!RK106</f>
        <v>30</v>
      </c>
      <c r="G31" s="129" t="str">
        <f>'شيفت '!RL106</f>
        <v>دوشنبه</v>
      </c>
      <c r="H31" s="129" t="str">
        <f>'شيفت '!RM106</f>
        <v xml:space="preserve">شب </v>
      </c>
      <c r="I31" s="130" t="str">
        <f>'شيفت '!RN106</f>
        <v>********عشقی -***</v>
      </c>
      <c r="J31" s="130" t="str">
        <f>'شيفت '!RP106</f>
        <v>************</v>
      </c>
    </row>
    <row r="32" spans="1:10" ht="25.5" customHeight="1">
      <c r="A32" s="129">
        <f>'شيفت '!RD107</f>
        <v>31</v>
      </c>
      <c r="B32" s="129" t="str">
        <f>'شيفت '!RE107</f>
        <v>سه شنبه</v>
      </c>
      <c r="C32" s="129" t="str">
        <f>'شيفت '!RF107</f>
        <v>صبح</v>
      </c>
      <c r="D32" s="130" t="str">
        <f>'شيفت '!RG107</f>
        <v>*****************</v>
      </c>
      <c r="E32" s="130" t="str">
        <f>'شيفت '!RI107</f>
        <v>*فخرآور-*****ایمانی-*********</v>
      </c>
      <c r="F32" s="129">
        <f>'شيفت '!RK107</f>
        <v>31</v>
      </c>
      <c r="G32" s="129" t="str">
        <f>'شيفت '!RL107</f>
        <v>سه شنبه</v>
      </c>
      <c r="H32" s="129" t="str">
        <f>'شيفت '!RM107</f>
        <v xml:space="preserve">شب </v>
      </c>
      <c r="I32" s="130" t="str">
        <f>'شيفت '!RN107</f>
        <v>************</v>
      </c>
      <c r="J32" s="130" t="str">
        <f>'شيفت '!RP107</f>
        <v>************</v>
      </c>
    </row>
    <row r="33" spans="1:10" ht="16.5" customHeight="1">
      <c r="A33" s="92" t="str">
        <f>'شيفت '!RD108</f>
        <v xml:space="preserve">جمع </v>
      </c>
      <c r="B33" s="92" t="str">
        <f>'شيفت '!RE108</f>
        <v xml:space="preserve">شيفت </v>
      </c>
      <c r="C33" s="92">
        <f>'شيفت '!RF108</f>
        <v>0</v>
      </c>
      <c r="D33" s="92">
        <f>'شيفت '!RG108</f>
        <v>0</v>
      </c>
      <c r="E33" s="92">
        <f>'شيفت '!RI108</f>
        <v>0</v>
      </c>
      <c r="F33" s="92" t="str">
        <f>'شيفت '!RK108</f>
        <v xml:space="preserve">جمع </v>
      </c>
      <c r="G33" s="92" t="str">
        <f>'شيفت '!RL108</f>
        <v xml:space="preserve">شيفت </v>
      </c>
      <c r="H33" s="92">
        <f>'شيفت '!RM108</f>
        <v>0</v>
      </c>
      <c r="I33" s="92">
        <f>'شيفت '!RN108</f>
        <v>0</v>
      </c>
      <c r="J33" s="92">
        <f>'شيفت '!RP108</f>
        <v>0</v>
      </c>
    </row>
  </sheetData>
  <pageMargins left="0" right="0" top="0" bottom="0" header="0" footer="0"/>
  <pageSetup paperSize="9" orientation="portrait" r:id="rId1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33"/>
  <sheetViews>
    <sheetView rightToLeft="1" topLeftCell="E1" zoomScale="130" zoomScaleNormal="130" workbookViewId="0">
      <selection activeCell="D2" sqref="D2"/>
    </sheetView>
  </sheetViews>
  <sheetFormatPr defaultRowHeight="15"/>
  <cols>
    <col min="1" max="1" width="2.7109375" style="134" customWidth="1"/>
    <col min="2" max="2" width="5.42578125" style="134" customWidth="1"/>
    <col min="3" max="3" width="4.140625" style="134" customWidth="1"/>
    <col min="4" max="4" width="47.140625" style="133" customWidth="1"/>
    <col min="5" max="5" width="45.5703125" style="133" customWidth="1"/>
    <col min="6" max="6" width="2.7109375" style="133" customWidth="1"/>
    <col min="7" max="7" width="4.42578125" style="133" customWidth="1"/>
    <col min="8" max="8" width="4.28515625" style="133" customWidth="1"/>
    <col min="9" max="9" width="44.5703125" style="133" customWidth="1"/>
    <col min="10" max="10" width="5.28515625" style="133" hidden="1" customWidth="1"/>
    <col min="11" max="11" width="44.5703125" style="133" hidden="1" customWidth="1"/>
    <col min="12" max="12" width="5" hidden="1" customWidth="1"/>
    <col min="13" max="13" width="6.140625" hidden="1" customWidth="1"/>
    <col min="14" max="14" width="38.42578125" style="149" hidden="1" customWidth="1"/>
    <col min="15" max="15" width="38.42578125" style="149" customWidth="1"/>
  </cols>
  <sheetData>
    <row r="1" spans="1:15" ht="26.25" customHeight="1">
      <c r="A1" s="135" t="str">
        <f>'شيفت '!RD40</f>
        <v xml:space="preserve">تاريخ </v>
      </c>
      <c r="B1" s="135" t="str">
        <f>'شيفت '!RE40</f>
        <v>روز</v>
      </c>
      <c r="C1" s="135" t="str">
        <f>'شيفت '!RF40</f>
        <v xml:space="preserve">مکتوب </v>
      </c>
      <c r="D1" s="126" t="str">
        <f>'شيفت '!RG40</f>
        <v xml:space="preserve">مکتوب </v>
      </c>
      <c r="E1" s="126"/>
      <c r="F1" s="126" t="str">
        <f>'شيفت '!RL40</f>
        <v xml:space="preserve">تاريخ </v>
      </c>
      <c r="G1" s="126" t="str">
        <f>'شيفت '!RM40</f>
        <v>روز</v>
      </c>
      <c r="H1" s="126">
        <f>'شيفت '!RN40</f>
        <v>0</v>
      </c>
      <c r="I1" s="126">
        <f>'شيفت '!RO40</f>
        <v>0</v>
      </c>
      <c r="J1" s="126">
        <f>'شيفت '!RQ40</f>
        <v>0</v>
      </c>
      <c r="K1" s="126">
        <f>'شيفت '!RR40</f>
        <v>0</v>
      </c>
      <c r="N1" s="149" t="s">
        <v>129</v>
      </c>
    </row>
    <row r="2" spans="1:15" s="132" customFormat="1" ht="34.5" customHeight="1">
      <c r="A2" s="126">
        <f>'شيفت '!RD41</f>
        <v>1</v>
      </c>
      <c r="B2" s="126" t="e">
        <f>'شيفت '!RE41</f>
        <v>#REF!</v>
      </c>
      <c r="C2" s="126" t="s">
        <v>27</v>
      </c>
      <c r="D2" s="126" t="str">
        <f>'شيفت '!RG41</f>
        <v>*حا ج محمدی- ******خوشروزاده- *****گذشتی- *حبیبی - ***********************منفرد-******محبوبی-*********</v>
      </c>
      <c r="E2" s="126" t="str">
        <f>'شيفت '!RJ41</f>
        <v>****************حبیبی -************کاظمی - **********************حیدری-****</v>
      </c>
      <c r="F2" s="126">
        <f>'شيفت '!RL41</f>
        <v>1</v>
      </c>
      <c r="G2" s="126">
        <f>'شيفت '!RM41</f>
        <v>1</v>
      </c>
      <c r="H2" s="126" t="e">
        <f>'شيفت '!RN41</f>
        <v>#REF!</v>
      </c>
      <c r="I2" s="136" t="str">
        <f>'شيفت '!RO41</f>
        <v>************************************جعفری-</v>
      </c>
      <c r="J2" s="136" t="str">
        <f>'شيفت '!RQ41</f>
        <v>بامداد</v>
      </c>
      <c r="K2" s="136" t="str">
        <f>'شيفت '!RR41</f>
        <v>**************************************</v>
      </c>
      <c r="L2" s="148">
        <f>'شيفت '!RV41</f>
        <v>1</v>
      </c>
      <c r="M2" s="148" t="e">
        <f>'شيفت '!RW41</f>
        <v>#REF!</v>
      </c>
      <c r="N2" s="150" t="str">
        <f>'شيفت '!RX41</f>
        <v>********************************جعفری-******</v>
      </c>
      <c r="O2" s="150"/>
    </row>
    <row r="3" spans="1:15" s="132" customFormat="1" ht="34.5" customHeight="1">
      <c r="A3" s="126">
        <f>'شيفت '!RD42</f>
        <v>2</v>
      </c>
      <c r="B3" s="126" t="e">
        <f>'شيفت '!RE42</f>
        <v>#REF!</v>
      </c>
      <c r="C3" s="126" t="s">
        <v>27</v>
      </c>
      <c r="D3" s="126" t="str">
        <f>'شيفت '!RG42</f>
        <v>********خوشروزاده- *****گذشتی- ***************کاظمی-****************محبوبی-*********</v>
      </c>
      <c r="E3" s="126" t="str">
        <f>'شيفت '!RJ42</f>
        <v>****************************************************حیدری-****</v>
      </c>
      <c r="F3" s="126">
        <f>'شيفت '!RL42</f>
        <v>2</v>
      </c>
      <c r="G3" s="126">
        <f>'شيفت '!RM42</f>
        <v>2</v>
      </c>
      <c r="H3" s="126" t="e">
        <f>'شيفت '!RN42</f>
        <v>#REF!</v>
      </c>
      <c r="I3" s="136" t="str">
        <f>'شيفت '!RO42</f>
        <v>**********************************نجفی-**</v>
      </c>
      <c r="J3" s="136" t="str">
        <f>'شيفت '!RQ42</f>
        <v>بامداد</v>
      </c>
      <c r="K3" s="136" t="str">
        <f>'شيفت '!RR42</f>
        <v>**************************************</v>
      </c>
      <c r="L3" s="148">
        <f>'شيفت '!RV42</f>
        <v>2</v>
      </c>
      <c r="M3" s="148" t="e">
        <f>'شيفت '!RW42</f>
        <v>#REF!</v>
      </c>
      <c r="N3" s="150" t="str">
        <f>'شيفت '!RX42</f>
        <v>******************************نجفی-********</v>
      </c>
      <c r="O3" s="150"/>
    </row>
    <row r="4" spans="1:15" s="132" customFormat="1" ht="34.5" customHeight="1">
      <c r="A4" s="126">
        <f>'شيفت '!RD43</f>
        <v>3</v>
      </c>
      <c r="B4" s="126" t="e">
        <f>'شيفت '!RE43</f>
        <v>#REF!</v>
      </c>
      <c r="C4" s="126" t="s">
        <v>27</v>
      </c>
      <c r="D4" s="126" t="str">
        <f>'شيفت '!RG43</f>
        <v>*حا ج محمدی- ******خوشروزاده- *******حبیبی - *خورسند - ***********کاظمی-*********منفرد-****************</v>
      </c>
      <c r="E4" s="126" t="str">
        <f>'شيفت '!RJ43</f>
        <v>***********************************************محبوبی-****حیدری-****</v>
      </c>
      <c r="F4" s="126">
        <f>'شيفت '!RL43</f>
        <v>3</v>
      </c>
      <c r="G4" s="126">
        <f>'شيفت '!RM43</f>
        <v>3</v>
      </c>
      <c r="H4" s="126" t="e">
        <f>'شيفت '!RN43</f>
        <v>#REF!</v>
      </c>
      <c r="I4" s="136" t="str">
        <f>'شيفت '!RO43</f>
        <v>*************************************</v>
      </c>
      <c r="J4" s="136" t="str">
        <f>'شيفت '!RQ43</f>
        <v>بامداد</v>
      </c>
      <c r="K4" s="136" t="str">
        <f>'شيفت '!RR43</f>
        <v>**************************************</v>
      </c>
      <c r="L4" s="148">
        <f>'شيفت '!RV43</f>
        <v>3</v>
      </c>
      <c r="M4" s="148" t="e">
        <f>'شيفت '!RW43</f>
        <v>#REF!</v>
      </c>
      <c r="N4" s="150" t="str">
        <f>'شيفت '!RX43</f>
        <v>***************************************</v>
      </c>
      <c r="O4" s="150"/>
    </row>
    <row r="5" spans="1:15" s="132" customFormat="1" ht="34.5" customHeight="1">
      <c r="A5" s="126">
        <f>'شيفت '!RD44</f>
        <v>4</v>
      </c>
      <c r="B5" s="126" t="str">
        <f>'شيفت '!RE44</f>
        <v>چهارشنبه</v>
      </c>
      <c r="C5" s="126" t="str">
        <f>'شيفت '!RF44</f>
        <v>صبح</v>
      </c>
      <c r="D5" s="126" t="str">
        <f>'شيفت '!RG44</f>
        <v>********خوشروزاده- *******حبیبی - *خورسند - ***********کاظمی-*********منفرد-******محبوبی-*********</v>
      </c>
      <c r="E5" s="126" t="str">
        <f>'شيفت '!RJ44</f>
        <v>****************************************************حیدری-****</v>
      </c>
      <c r="F5" s="126">
        <f>'شيفت '!RL44</f>
        <v>4</v>
      </c>
      <c r="G5" s="126">
        <f>'شيفت '!RM44</f>
        <v>4</v>
      </c>
      <c r="H5" s="126" t="str">
        <f>'شيفت '!RN44</f>
        <v>چهارشنبه</v>
      </c>
      <c r="I5" s="136" t="str">
        <f>'شيفت '!RO44</f>
        <v>************************************جعفری-</v>
      </c>
      <c r="J5" s="136" t="str">
        <f>'شيفت '!RQ44</f>
        <v>بامداد</v>
      </c>
      <c r="K5" s="136" t="str">
        <f>'شيفت '!RR44</f>
        <v>**************************************</v>
      </c>
      <c r="L5" s="148">
        <f>'شيفت '!RV44</f>
        <v>4</v>
      </c>
      <c r="M5" s="148" t="str">
        <f>'شيفت '!RW44</f>
        <v>چهارشنبه</v>
      </c>
      <c r="N5" s="150" t="str">
        <f>'شيفت '!RX44</f>
        <v>********************************جعفری-******</v>
      </c>
      <c r="O5" s="150"/>
    </row>
    <row r="6" spans="1:15" s="132" customFormat="1" ht="34.5" customHeight="1">
      <c r="A6" s="126">
        <f>'شيفت '!RD45</f>
        <v>5</v>
      </c>
      <c r="B6" s="126" t="str">
        <f>'شيفت '!RE45</f>
        <v>پنجشنبه</v>
      </c>
      <c r="C6" s="126" t="str">
        <f>'شيفت '!RF45</f>
        <v>صبح</v>
      </c>
      <c r="D6" s="126" t="str">
        <f>'شيفت '!RG45</f>
        <v>********خوشروزاده- *******حبیبی - *خورسند - ***********کاظمی-****************محبوبی-*********</v>
      </c>
      <c r="E6" s="126" t="str">
        <f>'شيفت '!RJ45</f>
        <v>****************حبیبی -***********************************حیدری-****</v>
      </c>
      <c r="F6" s="126">
        <f>'شيفت '!RL45</f>
        <v>5</v>
      </c>
      <c r="G6" s="126">
        <f>'شيفت '!RM45</f>
        <v>5</v>
      </c>
      <c r="H6" s="126" t="str">
        <f>'شيفت '!RN45</f>
        <v>پنجشنبه</v>
      </c>
      <c r="I6" s="136" t="str">
        <f>'شيفت '!RO45</f>
        <v>**********************************نجفی-**</v>
      </c>
      <c r="J6" s="136" t="str">
        <f>'شيفت '!RQ45</f>
        <v>بامداد</v>
      </c>
      <c r="K6" s="136" t="str">
        <f>'شيفت '!RR45</f>
        <v>**************************************</v>
      </c>
      <c r="L6" s="148">
        <f>'شيفت '!RV45</f>
        <v>5</v>
      </c>
      <c r="M6" s="148" t="str">
        <f>'شيفت '!RW45</f>
        <v>پنجشنبه</v>
      </c>
      <c r="N6" s="150" t="str">
        <f>'شيفت '!RX45</f>
        <v>******************************نجفی-********</v>
      </c>
      <c r="O6" s="150"/>
    </row>
    <row r="7" spans="1:15" s="132" customFormat="1" ht="34.5" customHeight="1">
      <c r="A7" s="126">
        <f>'شيفت '!RD46</f>
        <v>6</v>
      </c>
      <c r="B7" s="126" t="str">
        <f>'شيفت '!RE46</f>
        <v>جمعه</v>
      </c>
      <c r="C7" s="126" t="str">
        <f>'شيفت '!RF46</f>
        <v>صبح</v>
      </c>
      <c r="D7" s="126" t="str">
        <f>'شيفت '!RG46</f>
        <v>*حا ج محمدی- ******خوشروزاده- *********خورسند - ****************************محبوبی-*********</v>
      </c>
      <c r="E7" s="126" t="str">
        <f>'شيفت '!RJ46</f>
        <v>*********************************************************</v>
      </c>
      <c r="F7" s="126">
        <f>'شيفت '!RL46</f>
        <v>6</v>
      </c>
      <c r="G7" s="126">
        <f>'شيفت '!RM46</f>
        <v>6</v>
      </c>
      <c r="H7" s="126" t="str">
        <f>'شيفت '!RN46</f>
        <v>جمعه</v>
      </c>
      <c r="I7" s="136" t="str">
        <f>'شيفت '!RO46</f>
        <v>*************************************</v>
      </c>
      <c r="J7" s="136" t="str">
        <f>'شيفت '!RQ46</f>
        <v>بامداد</v>
      </c>
      <c r="K7" s="136" t="str">
        <f>'شيفت '!RR46</f>
        <v>**************************************</v>
      </c>
      <c r="L7" s="148">
        <f>'شيفت '!RV46</f>
        <v>6</v>
      </c>
      <c r="M7" s="148" t="str">
        <f>'شيفت '!RW46</f>
        <v>جمعه</v>
      </c>
      <c r="N7" s="150" t="str">
        <f>'شيفت '!RX46</f>
        <v>***************************************</v>
      </c>
      <c r="O7" s="150"/>
    </row>
    <row r="8" spans="1:15" s="132" customFormat="1" ht="34.5" customHeight="1">
      <c r="A8" s="126">
        <f>'شيفت '!RD47</f>
        <v>7</v>
      </c>
      <c r="B8" s="126" t="str">
        <f>'شيفت '!RE47</f>
        <v>شنبه</v>
      </c>
      <c r="C8" s="126" t="str">
        <f>'شيفت '!RF47</f>
        <v>صبح</v>
      </c>
      <c r="D8" s="126" t="str">
        <f>'شيفت '!RG47</f>
        <v>********خوشروزاده- *******حبیبی - *خورسند - ****************************محبوبی-*********</v>
      </c>
      <c r="E8" s="126" t="str">
        <f>'شيفت '!RJ47</f>
        <v>****************حبیبی -****************************************</v>
      </c>
      <c r="F8" s="126">
        <f>'شيفت '!RL47</f>
        <v>7</v>
      </c>
      <c r="G8" s="126">
        <f>'شيفت '!RM47</f>
        <v>7</v>
      </c>
      <c r="H8" s="126" t="str">
        <f>'شيفت '!RN47</f>
        <v>شنبه</v>
      </c>
      <c r="I8" s="136" t="str">
        <f>'شيفت '!RO47</f>
        <v>************************************جعفری-</v>
      </c>
      <c r="J8" s="136" t="str">
        <f>'شيفت '!RQ47</f>
        <v>بامداد</v>
      </c>
      <c r="K8" s="136" t="str">
        <f>'شيفت '!RR47</f>
        <v>**************************************</v>
      </c>
      <c r="L8" s="148">
        <f>'شيفت '!RV47</f>
        <v>7</v>
      </c>
      <c r="M8" s="148" t="str">
        <f>'شيفت '!RW47</f>
        <v>شنبه</v>
      </c>
      <c r="N8" s="150" t="str">
        <f>'شيفت '!RX47</f>
        <v>********************************جعفری-******</v>
      </c>
      <c r="O8" s="150"/>
    </row>
    <row r="9" spans="1:15" s="132" customFormat="1" ht="34.5" customHeight="1">
      <c r="A9" s="126">
        <f>'شيفت '!RD48</f>
        <v>8</v>
      </c>
      <c r="B9" s="126" t="str">
        <f>'شيفت '!RE48</f>
        <v>یکشنبه</v>
      </c>
      <c r="C9" s="126" t="str">
        <f>'شيفت '!RF48</f>
        <v>صبح</v>
      </c>
      <c r="D9" s="126" t="str">
        <f>'شيفت '!RG48</f>
        <v>*حا ج محمدی- ******خوشروزاده- *******حبیبی - *************کاظمی-*********منفرد-******محبوبی-*********</v>
      </c>
      <c r="E9" s="126" t="str">
        <f>'شيفت '!RJ48</f>
        <v>****************حبیبی -****************************************</v>
      </c>
      <c r="F9" s="126">
        <f>'شيفت '!RL48</f>
        <v>8</v>
      </c>
      <c r="G9" s="126">
        <f>'شيفت '!RM48</f>
        <v>8</v>
      </c>
      <c r="H9" s="126" t="str">
        <f>'شيفت '!RN48</f>
        <v>یکشنبه</v>
      </c>
      <c r="I9" s="136" t="str">
        <f>'شيفت '!RO48</f>
        <v>**********************************نجفی-**</v>
      </c>
      <c r="J9" s="136" t="str">
        <f>'شيفت '!RQ48</f>
        <v>بامداد</v>
      </c>
      <c r="K9" s="136" t="str">
        <f>'شيفت '!RR48</f>
        <v>**************************************</v>
      </c>
      <c r="L9" s="148">
        <f>'شيفت '!RV48</f>
        <v>8</v>
      </c>
      <c r="M9" s="148" t="str">
        <f>'شيفت '!RW48</f>
        <v>یکشنبه</v>
      </c>
      <c r="N9" s="150" t="str">
        <f>'شيفت '!RX48</f>
        <v>******************************نجفی-********</v>
      </c>
      <c r="O9" s="150"/>
    </row>
    <row r="10" spans="1:15" s="132" customFormat="1" ht="34.5" customHeight="1">
      <c r="A10" s="126">
        <f>'شيفت '!RD49</f>
        <v>9</v>
      </c>
      <c r="B10" s="126" t="str">
        <f>'شيفت '!RE49</f>
        <v>دوشنبه</v>
      </c>
      <c r="C10" s="126" t="str">
        <f>'شيفت '!RF49</f>
        <v>صبح</v>
      </c>
      <c r="D10" s="126" t="str">
        <f>'شيفت '!RG49</f>
        <v>********خوشروزاده- *****گذشتی- *حبیبی - *************کاظمی-*********منفرد-****************</v>
      </c>
      <c r="E10" s="126" t="str">
        <f>'شيفت '!RJ49</f>
        <v>*********************************************************</v>
      </c>
      <c r="F10" s="126">
        <f>'شيفت '!RL49</f>
        <v>9</v>
      </c>
      <c r="G10" s="126">
        <f>'شيفت '!RM49</f>
        <v>9</v>
      </c>
      <c r="H10" s="126" t="str">
        <f>'شيفت '!RN49</f>
        <v>دوشنبه</v>
      </c>
      <c r="I10" s="136" t="str">
        <f>'شيفت '!RO49</f>
        <v>*************************************</v>
      </c>
      <c r="J10" s="136" t="str">
        <f>'شيفت '!RQ49</f>
        <v>بامداد</v>
      </c>
      <c r="K10" s="136" t="str">
        <f>'شيفت '!RR49</f>
        <v>**************************************</v>
      </c>
      <c r="L10" s="148">
        <f>'شيفت '!RV49</f>
        <v>9</v>
      </c>
      <c r="M10" s="148" t="str">
        <f>'شيفت '!RW49</f>
        <v>دوشنبه</v>
      </c>
      <c r="N10" s="150" t="str">
        <f>'شيفت '!RX49</f>
        <v>***************************************</v>
      </c>
      <c r="O10" s="150"/>
    </row>
    <row r="11" spans="1:15" s="132" customFormat="1" ht="34.5" customHeight="1">
      <c r="A11" s="126">
        <f>'شيفت '!RD50</f>
        <v>10</v>
      </c>
      <c r="B11" s="126" t="str">
        <f>'شيفت '!RE50</f>
        <v>سه شنبه</v>
      </c>
      <c r="C11" s="126" t="str">
        <f>'شيفت '!RF50</f>
        <v>صبح</v>
      </c>
      <c r="D11" s="126" t="str">
        <f>'شيفت '!RG50</f>
        <v>*حا ج محمدی- ******خوشروزاده- *********خورسند - *********************منفرد-****************</v>
      </c>
      <c r="E11" s="126" t="str">
        <f>'شيفت '!RJ50</f>
        <v>***********************************************محبوبی-*********</v>
      </c>
      <c r="F11" s="126">
        <f>'شيفت '!RL50</f>
        <v>10</v>
      </c>
      <c r="G11" s="126">
        <f>'شيفت '!RM50</f>
        <v>10</v>
      </c>
      <c r="H11" s="126" t="str">
        <f>'شيفت '!RN50</f>
        <v>سه شنبه</v>
      </c>
      <c r="I11" s="136" t="str">
        <f>'شيفت '!RO50</f>
        <v>************************************جعفری-</v>
      </c>
      <c r="J11" s="136" t="str">
        <f>'شيفت '!RQ50</f>
        <v>بامداد</v>
      </c>
      <c r="K11" s="136" t="str">
        <f>'شيفت '!RR50</f>
        <v>**************************************</v>
      </c>
      <c r="L11" s="148">
        <f>'شيفت '!RV50</f>
        <v>10</v>
      </c>
      <c r="M11" s="148" t="str">
        <f>'شيفت '!RW50</f>
        <v>سه شنبه</v>
      </c>
      <c r="N11" s="150" t="str">
        <f>'شيفت '!RX50</f>
        <v>********************************جعفری-******</v>
      </c>
      <c r="O11" s="150"/>
    </row>
    <row r="12" spans="1:15" s="132" customFormat="1" ht="34.5" customHeight="1">
      <c r="A12" s="126">
        <f>'شيفت '!RD51</f>
        <v>11</v>
      </c>
      <c r="B12" s="126" t="str">
        <f>'شيفت '!RE51</f>
        <v>چهارشنبه</v>
      </c>
      <c r="C12" s="126" t="str">
        <f>'شيفت '!RF51</f>
        <v>صبح</v>
      </c>
      <c r="D12" s="126" t="str">
        <f>'شيفت '!RG51</f>
        <v>********خوشروزاده- *****گذشتی- *حبیبی - *خورسند - ****************************محبوبی-*********</v>
      </c>
      <c r="E12" s="126" t="str">
        <f>'شيفت '!RJ51</f>
        <v>*****************************کاظمی - **********منفرد-***********حیدری-****</v>
      </c>
      <c r="F12" s="126">
        <f>'شيفت '!RL51</f>
        <v>11</v>
      </c>
      <c r="G12" s="126">
        <f>'شيفت '!RM51</f>
        <v>11</v>
      </c>
      <c r="H12" s="126" t="str">
        <f>'شيفت '!RN51</f>
        <v>چهارشنبه</v>
      </c>
      <c r="I12" s="136" t="str">
        <f>'شيفت '!RO51</f>
        <v>**********************************نجفی-**</v>
      </c>
      <c r="J12" s="136" t="str">
        <f>'شيفت '!RQ51</f>
        <v>بامداد</v>
      </c>
      <c r="K12" s="136" t="str">
        <f>'شيفت '!RR51</f>
        <v>**************************************</v>
      </c>
      <c r="L12" s="148">
        <f>'شيفت '!RV51</f>
        <v>11</v>
      </c>
      <c r="M12" s="148" t="str">
        <f>'شيفت '!RW51</f>
        <v>چهارشنبه</v>
      </c>
      <c r="N12" s="150" t="str">
        <f>'شيفت '!RX51</f>
        <v>******************************نجفی-********</v>
      </c>
      <c r="O12" s="150"/>
    </row>
    <row r="13" spans="1:15" s="132" customFormat="1" ht="34.5" customHeight="1">
      <c r="A13" s="126">
        <f>'شيفت '!RD52</f>
        <v>12</v>
      </c>
      <c r="B13" s="126" t="str">
        <f>'شيفت '!RE52</f>
        <v>پنجشنبه</v>
      </c>
      <c r="C13" s="126" t="str">
        <f>'شيفت '!RF52</f>
        <v>صبح</v>
      </c>
      <c r="D13" s="126" t="str">
        <f>'شيفت '!RG52</f>
        <v>*حا ج محمدی- ******خوشروزاده- *******حبیبی - *خورسند - ***********کاظمی-****************محبوبی-*********</v>
      </c>
      <c r="E13" s="126" t="str">
        <f>'شيفت '!RJ52</f>
        <v>****************حبیبی -***********************منفرد-***********حیدری-****</v>
      </c>
      <c r="F13" s="126">
        <f>'شيفت '!RL52</f>
        <v>12</v>
      </c>
      <c r="G13" s="126">
        <f>'شيفت '!RM52</f>
        <v>12</v>
      </c>
      <c r="H13" s="126" t="str">
        <f>'شيفت '!RN52</f>
        <v>پنجشنبه</v>
      </c>
      <c r="I13" s="136" t="str">
        <f>'شيفت '!RO52</f>
        <v>*************************************</v>
      </c>
      <c r="J13" s="136" t="str">
        <f>'شيفت '!RQ52</f>
        <v>بامداد</v>
      </c>
      <c r="K13" s="136" t="str">
        <f>'شيفت '!RR52</f>
        <v>**************************************</v>
      </c>
      <c r="L13" s="148">
        <f>'شيفت '!RV52</f>
        <v>12</v>
      </c>
      <c r="M13" s="148" t="str">
        <f>'شيفت '!RW52</f>
        <v>پنجشنبه</v>
      </c>
      <c r="N13" s="150" t="str">
        <f>'شيفت '!RX52</f>
        <v>***************************************</v>
      </c>
      <c r="O13" s="150"/>
    </row>
    <row r="14" spans="1:15" s="132" customFormat="1" ht="34.5" customHeight="1">
      <c r="A14" s="126">
        <f>'شيفت '!RD53</f>
        <v>13</v>
      </c>
      <c r="B14" s="126" t="str">
        <f>'شيفت '!RE53</f>
        <v>جمعه</v>
      </c>
      <c r="C14" s="126" t="str">
        <f>'شيفت '!RF53</f>
        <v>صبح</v>
      </c>
      <c r="D14" s="126" t="str">
        <f>'شيفت '!RG53</f>
        <v>*حا ج محمدی- ******خوشروزاده- *****گذشتی- ***خورسند - ***********کاظمی-****************محبوبی-*********</v>
      </c>
      <c r="E14" s="126" t="str">
        <f>'شيفت '!RJ53</f>
        <v>****************************************منفرد-***********حیدری-****</v>
      </c>
      <c r="F14" s="126">
        <f>'شيفت '!RL53</f>
        <v>13</v>
      </c>
      <c r="G14" s="126">
        <f>'شيفت '!RM53</f>
        <v>13</v>
      </c>
      <c r="H14" s="126" t="str">
        <f>'شيفت '!RN53</f>
        <v>جمعه</v>
      </c>
      <c r="I14" s="136" t="str">
        <f>'شيفت '!RO53</f>
        <v>************************************جعفری-</v>
      </c>
      <c r="J14" s="136" t="str">
        <f>'شيفت '!RQ53</f>
        <v>بامداد</v>
      </c>
      <c r="K14" s="136" t="str">
        <f>'شيفت '!RR53</f>
        <v>**************************************</v>
      </c>
      <c r="L14" s="148">
        <f>'شيفت '!RV53</f>
        <v>13</v>
      </c>
      <c r="M14" s="148" t="str">
        <f>'شيفت '!RW53</f>
        <v>جمعه</v>
      </c>
      <c r="N14" s="150" t="str">
        <f>'شيفت '!RX53</f>
        <v>********************************جعفری-******</v>
      </c>
      <c r="O14" s="150"/>
    </row>
    <row r="15" spans="1:15" s="132" customFormat="1" ht="34.5" customHeight="1">
      <c r="A15" s="126">
        <f>'شيفت '!RD54</f>
        <v>14</v>
      </c>
      <c r="B15" s="126" t="str">
        <f>'شيفت '!RE54</f>
        <v>شنبه</v>
      </c>
      <c r="C15" s="126" t="str">
        <f>'شيفت '!RF54</f>
        <v>صبح</v>
      </c>
      <c r="D15" s="126" t="str">
        <f>'شيفت '!RG54</f>
        <v>********خوشروزاده- *******حبیبی - *خورسند - ****************************محبوبی-*********</v>
      </c>
      <c r="E15" s="126" t="str">
        <f>'شيفت '!RJ54</f>
        <v>****************حبیبی -***********************منفرد-****************</v>
      </c>
      <c r="F15" s="126">
        <f>'شيفت '!RL54</f>
        <v>14</v>
      </c>
      <c r="G15" s="126">
        <f>'شيفت '!RM54</f>
        <v>14</v>
      </c>
      <c r="H15" s="126" t="str">
        <f>'شيفت '!RN54</f>
        <v>شنبه</v>
      </c>
      <c r="I15" s="136" t="str">
        <f>'شيفت '!RO54</f>
        <v>**********************************نجفی-**</v>
      </c>
      <c r="J15" s="136" t="str">
        <f>'شيفت '!RQ54</f>
        <v>بامداد</v>
      </c>
      <c r="K15" s="136" t="str">
        <f>'شيفت '!RR54</f>
        <v>**************************************</v>
      </c>
      <c r="L15" s="148">
        <f>'شيفت '!RV54</f>
        <v>14</v>
      </c>
      <c r="M15" s="148" t="str">
        <f>'شيفت '!RW54</f>
        <v>شنبه</v>
      </c>
      <c r="N15" s="150" t="str">
        <f>'شيفت '!RX54</f>
        <v>******************************نجفی-********</v>
      </c>
      <c r="O15" s="150"/>
    </row>
    <row r="16" spans="1:15" s="132" customFormat="1" ht="34.5" customHeight="1">
      <c r="A16" s="126">
        <f>'شيفت '!RD55</f>
        <v>15</v>
      </c>
      <c r="B16" s="126" t="str">
        <f>'شيفت '!RE55</f>
        <v>یکشنبه</v>
      </c>
      <c r="C16" s="126" t="str">
        <f>'شيفت '!RF55</f>
        <v>صبح</v>
      </c>
      <c r="D16" s="126" t="str">
        <f>'شيفت '!RG55</f>
        <v>*حا ج محمدی- ******خوشروزاده- *****گذشتی- *حبیبی - *************کاظمی-****************محبوبی-*********</v>
      </c>
      <c r="E16" s="126" t="str">
        <f>'شيفت '!RJ55</f>
        <v>****************حبیبی -***********************************حیدری-****</v>
      </c>
      <c r="F16" s="126">
        <f>'شيفت '!RL55</f>
        <v>15</v>
      </c>
      <c r="G16" s="126">
        <f>'شيفت '!RM55</f>
        <v>15</v>
      </c>
      <c r="H16" s="126" t="str">
        <f>'شيفت '!RN55</f>
        <v>یکشنبه</v>
      </c>
      <c r="I16" s="136" t="str">
        <f>'شيفت '!RO55</f>
        <v>*************************************</v>
      </c>
      <c r="J16" s="136" t="str">
        <f>'شيفت '!RQ55</f>
        <v>بامداد</v>
      </c>
      <c r="K16" s="136" t="str">
        <f>'شيفت '!RR55</f>
        <v>**************************************</v>
      </c>
      <c r="L16" s="148">
        <f>'شيفت '!RV55</f>
        <v>15</v>
      </c>
      <c r="M16" s="148" t="str">
        <f>'شيفت '!RW55</f>
        <v>یکشنبه</v>
      </c>
      <c r="N16" s="150" t="str">
        <f>'شيفت '!RX55</f>
        <v>***************************************</v>
      </c>
      <c r="O16" s="150"/>
    </row>
    <row r="17" spans="1:15" s="132" customFormat="1" ht="34.5" customHeight="1">
      <c r="A17" s="126">
        <f>'شيفت '!RD56</f>
        <v>16</v>
      </c>
      <c r="B17" s="126" t="str">
        <f>'شيفت '!RE56</f>
        <v>دوشنبه</v>
      </c>
      <c r="C17" s="126" t="str">
        <f>'شيفت '!RF56</f>
        <v>صبح</v>
      </c>
      <c r="D17" s="126" t="str">
        <f>'شيفت '!RG56</f>
        <v>********خوشروزاده- *********************کاظمی-*********منفرد-******محبوبی-*********</v>
      </c>
      <c r="E17" s="126" t="str">
        <f>'شيفت '!RJ56</f>
        <v>*********************************************************</v>
      </c>
      <c r="F17" s="126">
        <f>'شيفت '!RL56</f>
        <v>16</v>
      </c>
      <c r="G17" s="126">
        <f>'شيفت '!RM56</f>
        <v>16</v>
      </c>
      <c r="H17" s="126" t="str">
        <f>'شيفت '!RN56</f>
        <v>دوشنبه</v>
      </c>
      <c r="I17" s="136" t="str">
        <f>'شيفت '!RO56</f>
        <v>*************************************</v>
      </c>
      <c r="J17" s="136" t="str">
        <f>'شيفت '!RQ56</f>
        <v>بامداد</v>
      </c>
      <c r="K17" s="136" t="str">
        <f>'شيفت '!RR56</f>
        <v>**************************************</v>
      </c>
      <c r="L17" s="148">
        <f>'شيفت '!RV56</f>
        <v>16</v>
      </c>
      <c r="M17" s="148" t="str">
        <f>'شيفت '!RW56</f>
        <v>دوشنبه</v>
      </c>
      <c r="N17" s="150" t="str">
        <f>'شيفت '!RX56</f>
        <v>***************************************</v>
      </c>
      <c r="O17" s="150"/>
    </row>
    <row r="18" spans="1:15" s="132" customFormat="1" ht="34.5" customHeight="1">
      <c r="A18" s="126">
        <f>'شيفت '!RD57</f>
        <v>17</v>
      </c>
      <c r="B18" s="126" t="str">
        <f>'شيفت '!RE57</f>
        <v>سه شنبه</v>
      </c>
      <c r="C18" s="126" t="str">
        <f>'شيفت '!RF57</f>
        <v>صبح</v>
      </c>
      <c r="D18" s="126" t="str">
        <f>'شيفت '!RG57</f>
        <v>*حا ج محمدی- ******خوشروزاده- *****گذشتی- *حبیبی - *خورسند - ***********کاظمی-*********منفرد-****************</v>
      </c>
      <c r="E18" s="126" t="str">
        <f>'شيفت '!RJ57</f>
        <v>****************************************************حیدری-****</v>
      </c>
      <c r="F18" s="126">
        <f>'شيفت '!RL57</f>
        <v>17</v>
      </c>
      <c r="G18" s="126">
        <f>'شيفت '!RM57</f>
        <v>17</v>
      </c>
      <c r="H18" s="126" t="str">
        <f>'شيفت '!RN57</f>
        <v>سه شنبه</v>
      </c>
      <c r="I18" s="136" t="str">
        <f>'شيفت '!RO57</f>
        <v>**********************************نجفی-**</v>
      </c>
      <c r="J18" s="136" t="str">
        <f>'شيفت '!RQ57</f>
        <v>بامداد</v>
      </c>
      <c r="K18" s="136" t="str">
        <f>'شيفت '!RR57</f>
        <v>**************************************</v>
      </c>
      <c r="L18" s="148">
        <f>'شيفت '!RV57</f>
        <v>17</v>
      </c>
      <c r="M18" s="148" t="str">
        <f>'شيفت '!RW57</f>
        <v>سه شنبه</v>
      </c>
      <c r="N18" s="150" t="str">
        <f>'شيفت '!RX57</f>
        <v>******************************نجفی-********</v>
      </c>
      <c r="O18" s="150"/>
    </row>
    <row r="19" spans="1:15" s="132" customFormat="1" ht="34.5" customHeight="1">
      <c r="A19" s="131">
        <f>'شيفت '!RD58</f>
        <v>18</v>
      </c>
      <c r="B19" s="131" t="str">
        <f>'شيفت '!RE58</f>
        <v>چهارشنبه</v>
      </c>
      <c r="C19" s="131" t="str">
        <f>'شيفت '!RF58</f>
        <v>صبح</v>
      </c>
      <c r="D19" s="131" t="str">
        <f>'شيفت '!RG58</f>
        <v>********خوشروزاده- *****گذشتی- *حبیبی - *خورسند - ***********کاظمی-****************محبوبی-*********</v>
      </c>
      <c r="E19" s="131" t="str">
        <f>'شيفت '!RJ58</f>
        <v>****************************************منفرد-***********حیدری-****</v>
      </c>
      <c r="F19" s="131">
        <f>'شيفت '!RL58</f>
        <v>18</v>
      </c>
      <c r="G19" s="131">
        <f>'شيفت '!RM58</f>
        <v>18</v>
      </c>
      <c r="H19" s="131" t="str">
        <f>'شيفت '!RN58</f>
        <v>چهارشنبه</v>
      </c>
      <c r="I19" s="141" t="str">
        <f>'شيفت '!RO58</f>
        <v>*************************************</v>
      </c>
      <c r="J19" s="141" t="str">
        <f>'شيفت '!RQ58</f>
        <v>بامداد</v>
      </c>
      <c r="K19" s="141" t="str">
        <f>'شيفت '!RR58</f>
        <v>**************************************</v>
      </c>
      <c r="L19" s="148">
        <f>'شيفت '!RV58</f>
        <v>18</v>
      </c>
      <c r="M19" s="148" t="str">
        <f>'شيفت '!RW58</f>
        <v>چهارشنبه</v>
      </c>
      <c r="N19" s="150" t="str">
        <f>'شيفت '!RX58</f>
        <v>***************************************</v>
      </c>
      <c r="O19" s="150"/>
    </row>
    <row r="20" spans="1:15" s="132" customFormat="1" ht="34.5" customHeight="1">
      <c r="A20" s="131">
        <f>'شيفت '!RD59</f>
        <v>19</v>
      </c>
      <c r="B20" s="131" t="str">
        <f>'شيفت '!RE59</f>
        <v>پنجشنبه</v>
      </c>
      <c r="C20" s="131" t="str">
        <f>'شيفت '!RF59</f>
        <v>صبح</v>
      </c>
      <c r="D20" s="131" t="str">
        <f>'شيفت '!RG59</f>
        <v>********خوشروزاده- *******حبیبی - *خورسند - ***********کاظمی-****************محبوبی-*********</v>
      </c>
      <c r="E20" s="131" t="str">
        <f>'شيفت '!RJ59</f>
        <v>****************حبیبی -***********************منفرد-***********حیدری-****</v>
      </c>
      <c r="F20" s="131">
        <f>'شيفت '!RL59</f>
        <v>19</v>
      </c>
      <c r="G20" s="131">
        <f>'شيفت '!RM59</f>
        <v>19</v>
      </c>
      <c r="H20" s="131" t="str">
        <f>'شيفت '!RN59</f>
        <v>پنجشنبه</v>
      </c>
      <c r="I20" s="141" t="str">
        <f>'شيفت '!RO59</f>
        <v>************************************جعفری-</v>
      </c>
      <c r="J20" s="141" t="str">
        <f>'شيفت '!RQ59</f>
        <v>بامداد</v>
      </c>
      <c r="K20" s="141" t="str">
        <f>'شيفت '!RR59</f>
        <v>**************************************</v>
      </c>
      <c r="L20" s="148">
        <f>'شيفت '!RV59</f>
        <v>19</v>
      </c>
      <c r="M20" s="148" t="str">
        <f>'شيفت '!RW59</f>
        <v>پنجشنبه</v>
      </c>
      <c r="N20" s="150" t="str">
        <f>'شيفت '!RX59</f>
        <v>********************************جعفری-******</v>
      </c>
      <c r="O20" s="150"/>
    </row>
    <row r="21" spans="1:15" s="132" customFormat="1" ht="34.5" customHeight="1">
      <c r="A21" s="126">
        <f>'شيفت '!RD60</f>
        <v>20</v>
      </c>
      <c r="B21" s="126" t="str">
        <f>'شيفت '!RE60</f>
        <v>جمعه</v>
      </c>
      <c r="C21" s="126" t="str">
        <f>'شيفت '!RF60</f>
        <v>صبح</v>
      </c>
      <c r="D21" s="126" t="str">
        <f>'شيفت '!RG60</f>
        <v>*حا ج محمدی- ******خوشروزاده- *****گذشتی- ***خورسند - ***********کاظمی-*********منفرد-******محبوبی-*********</v>
      </c>
      <c r="E21" s="126" t="str">
        <f>'شيفت '!RJ60</f>
        <v>****************************************منفرد-****************</v>
      </c>
      <c r="F21" s="126">
        <f>'شيفت '!RL60</f>
        <v>20</v>
      </c>
      <c r="G21" s="126">
        <f>'شيفت '!RM60</f>
        <v>20</v>
      </c>
      <c r="H21" s="126" t="str">
        <f>'شيفت '!RN60</f>
        <v>جمعه</v>
      </c>
      <c r="I21" s="136" t="str">
        <f>'شيفت '!RO60</f>
        <v>**********************************نجفی-**</v>
      </c>
      <c r="J21" s="136" t="str">
        <f>'شيفت '!RQ60</f>
        <v>بامداد</v>
      </c>
      <c r="K21" s="136" t="str">
        <f>'شيفت '!RR60</f>
        <v>**************************************</v>
      </c>
      <c r="L21" s="148">
        <f>'شيفت '!RV60</f>
        <v>20</v>
      </c>
      <c r="M21" s="148" t="str">
        <f>'شيفت '!RW60</f>
        <v>جمعه</v>
      </c>
      <c r="N21" s="150" t="str">
        <f>'شيفت '!RX60</f>
        <v>******************************نجفی-********</v>
      </c>
      <c r="O21" s="150"/>
    </row>
    <row r="22" spans="1:15" s="132" customFormat="1" ht="34.5" customHeight="1">
      <c r="A22" s="126">
        <f>'شيفت '!RD61</f>
        <v>21</v>
      </c>
      <c r="B22" s="126" t="str">
        <f>'شيفت '!RE61</f>
        <v>شنبه</v>
      </c>
      <c r="C22" s="126" t="str">
        <f>'شيفت '!RF61</f>
        <v>صبح</v>
      </c>
      <c r="D22" s="126" t="str">
        <f>'شيفت '!RG61</f>
        <v>********خوشروزاده- *******حبیبی - *خورسند - ****************************محبوبی-*********</v>
      </c>
      <c r="E22" s="126" t="str">
        <f>'شيفت '!RJ61</f>
        <v>****************حبیبی -****************************************</v>
      </c>
      <c r="F22" s="126">
        <f>'شيفت '!RL61</f>
        <v>21</v>
      </c>
      <c r="G22" s="126">
        <f>'شيفت '!RM61</f>
        <v>21</v>
      </c>
      <c r="H22" s="126" t="str">
        <f>'شيفت '!RN61</f>
        <v>شنبه</v>
      </c>
      <c r="I22" s="136" t="str">
        <f>'شيفت '!RO61</f>
        <v>*************************************</v>
      </c>
      <c r="J22" s="136" t="str">
        <f>'شيفت '!RQ61</f>
        <v>بامداد</v>
      </c>
      <c r="K22" s="136" t="str">
        <f>'شيفت '!RR61</f>
        <v>**************************************</v>
      </c>
      <c r="L22" s="148">
        <f>'شيفت '!RV61</f>
        <v>21</v>
      </c>
      <c r="M22" s="148" t="str">
        <f>'شيفت '!RW61</f>
        <v>شنبه</v>
      </c>
      <c r="N22" s="150" t="str">
        <f>'شيفت '!RX61</f>
        <v>***************************************</v>
      </c>
      <c r="O22" s="150"/>
    </row>
    <row r="23" spans="1:15" s="132" customFormat="1" ht="34.5" customHeight="1">
      <c r="A23" s="126">
        <f>'شيفت '!RD62</f>
        <v>22</v>
      </c>
      <c r="B23" s="126" t="str">
        <f>'شيفت '!RE62</f>
        <v>یکشنبه</v>
      </c>
      <c r="C23" s="126" t="str">
        <f>'شيفت '!RF62</f>
        <v>صبح</v>
      </c>
      <c r="D23" s="126" t="str">
        <f>'شيفت '!RG62</f>
        <v>*حا ج محمدی- ******خوشروزاده- *****گذشتی- *حبیبی - *************کاظمی-*********منفرد-******محبوبی-*********</v>
      </c>
      <c r="E23" s="126" t="str">
        <f>'شيفت '!RJ62</f>
        <v>****************حبیبی -****************************************</v>
      </c>
      <c r="F23" s="126">
        <f>'شيفت '!RL62</f>
        <v>22</v>
      </c>
      <c r="G23" s="126">
        <f>'شيفت '!RM62</f>
        <v>22</v>
      </c>
      <c r="H23" s="126" t="str">
        <f>'شيفت '!RN62</f>
        <v>یکشنبه</v>
      </c>
      <c r="I23" s="136" t="str">
        <f>'شيفت '!RO62</f>
        <v>************************************جعفری-</v>
      </c>
      <c r="J23" s="136" t="str">
        <f>'شيفت '!RQ62</f>
        <v>بامداد</v>
      </c>
      <c r="K23" s="136" t="str">
        <f>'شيفت '!RR62</f>
        <v>**************************************</v>
      </c>
      <c r="L23" s="148">
        <f>'شيفت '!RV62</f>
        <v>22</v>
      </c>
      <c r="M23" s="148" t="str">
        <f>'شيفت '!RW62</f>
        <v>یکشنبه</v>
      </c>
      <c r="N23" s="150" t="str">
        <f>'شيفت '!RX62</f>
        <v>********************************جعفری-******</v>
      </c>
      <c r="O23" s="150"/>
    </row>
    <row r="24" spans="1:15" s="132" customFormat="1" ht="34.5" customHeight="1">
      <c r="A24" s="126">
        <f>'شيفت '!RD63</f>
        <v>23</v>
      </c>
      <c r="B24" s="126" t="str">
        <f>'شيفت '!RE63</f>
        <v>دوشنبه</v>
      </c>
      <c r="C24" s="126" t="str">
        <f>'شيفت '!RF63</f>
        <v>صبح</v>
      </c>
      <c r="D24" s="126" t="str">
        <f>'شيفت '!RG63</f>
        <v>********خوشروزاده- *******حبیبی - *************کاظمی-*********منفرد-****************</v>
      </c>
      <c r="E24" s="126" t="str">
        <f>'شيفت '!RJ63</f>
        <v>*********************************************************</v>
      </c>
      <c r="F24" s="126">
        <f>'شيفت '!RL63</f>
        <v>23</v>
      </c>
      <c r="G24" s="126">
        <f>'شيفت '!RM63</f>
        <v>23</v>
      </c>
      <c r="H24" s="126" t="str">
        <f>'شيفت '!RN63</f>
        <v>دوشنبه</v>
      </c>
      <c r="I24" s="136" t="str">
        <f>'شيفت '!RO63</f>
        <v>**********************************نجفی-**</v>
      </c>
      <c r="J24" s="136" t="str">
        <f>'شيفت '!RQ63</f>
        <v>بامداد</v>
      </c>
      <c r="K24" s="136" t="str">
        <f>'شيفت '!RR63</f>
        <v>**************************************</v>
      </c>
      <c r="L24" s="148">
        <f>'شيفت '!RV63</f>
        <v>23</v>
      </c>
      <c r="M24" s="148" t="str">
        <f>'شيفت '!RW63</f>
        <v>دوشنبه</v>
      </c>
      <c r="N24" s="150" t="str">
        <f>'شيفت '!RX63</f>
        <v>******************************نجفی-********</v>
      </c>
      <c r="O24" s="150"/>
    </row>
    <row r="25" spans="1:15" s="132" customFormat="1" ht="34.5" customHeight="1">
      <c r="A25" s="126">
        <f>'شيفت '!RD64</f>
        <v>24</v>
      </c>
      <c r="B25" s="126" t="str">
        <f>'شيفت '!RE64</f>
        <v>سه شنبه</v>
      </c>
      <c r="C25" s="126" t="str">
        <f>'شيفت '!RF64</f>
        <v>صبح</v>
      </c>
      <c r="D25" s="126" t="str">
        <f>'شيفت '!RG64</f>
        <v>*حا ج محمدی- ******خوشروزاده- *****گذشتی- ***خورسند - ***********کاظمی-**************************</v>
      </c>
      <c r="E25" s="126" t="str">
        <f>'شيفت '!RJ64</f>
        <v>***********************************************محبوبی-****حیدری-****</v>
      </c>
      <c r="F25" s="126">
        <f>'شيفت '!RL64</f>
        <v>24</v>
      </c>
      <c r="G25" s="126">
        <f>'شيفت '!RM64</f>
        <v>24</v>
      </c>
      <c r="H25" s="126" t="str">
        <f>'شيفت '!RN64</f>
        <v>سه شنبه</v>
      </c>
      <c r="I25" s="136" t="str">
        <f>'شيفت '!RO64</f>
        <v>*************************************</v>
      </c>
      <c r="J25" s="136" t="str">
        <f>'شيفت '!RQ64</f>
        <v>بامداد</v>
      </c>
      <c r="K25" s="136" t="str">
        <f>'شيفت '!RR64</f>
        <v>**************************************</v>
      </c>
      <c r="L25" s="148">
        <f>'شيفت '!RV64</f>
        <v>24</v>
      </c>
      <c r="M25" s="148" t="str">
        <f>'شيفت '!RW64</f>
        <v>سه شنبه</v>
      </c>
      <c r="N25" s="150" t="str">
        <f>'شيفت '!RX64</f>
        <v>***************************************</v>
      </c>
      <c r="O25" s="150"/>
    </row>
    <row r="26" spans="1:15" s="132" customFormat="1" ht="34.5" customHeight="1">
      <c r="A26" s="126">
        <f>'شيفت '!RD65</f>
        <v>25</v>
      </c>
      <c r="B26" s="126" t="str">
        <f>'شيفت '!RE65</f>
        <v>چهارشنبه</v>
      </c>
      <c r="C26" s="126" t="str">
        <f>'شيفت '!RF65</f>
        <v>صبح</v>
      </c>
      <c r="D26" s="126" t="str">
        <f>'شيفت '!RG65</f>
        <v>********خوشروزاده- *****گذشتی- *حبیبی - *خورسند - ***********کاظمی-****************محبوبی-*********</v>
      </c>
      <c r="E26" s="126" t="str">
        <f>'شيفت '!RJ65</f>
        <v>****************************************************حیدری-****</v>
      </c>
      <c r="F26" s="126">
        <f>'شيفت '!RL65</f>
        <v>25</v>
      </c>
      <c r="G26" s="126">
        <f>'شيفت '!RM65</f>
        <v>25</v>
      </c>
      <c r="H26" s="126" t="str">
        <f>'شيفت '!RN65</f>
        <v>چهارشنبه</v>
      </c>
      <c r="I26" s="136" t="str">
        <f>'شيفت '!RO65</f>
        <v>************************************جعفری-</v>
      </c>
      <c r="J26" s="136" t="str">
        <f>'شيفت '!RQ65</f>
        <v>بامداد</v>
      </c>
      <c r="K26" s="136" t="str">
        <f>'شيفت '!RR65</f>
        <v>**************************************</v>
      </c>
      <c r="L26" s="148">
        <f>'شيفت '!RV65</f>
        <v>25</v>
      </c>
      <c r="M26" s="148" t="str">
        <f>'شيفت '!RW65</f>
        <v>چهارشنبه</v>
      </c>
      <c r="N26" s="150" t="str">
        <f>'شيفت '!RX65</f>
        <v>********************************جعفری-******</v>
      </c>
      <c r="O26" s="150"/>
    </row>
    <row r="27" spans="1:15" s="132" customFormat="1" ht="34.5" customHeight="1">
      <c r="A27" s="126">
        <f>'شيفت '!RD66</f>
        <v>26</v>
      </c>
      <c r="B27" s="126" t="str">
        <f>'شيفت '!RE66</f>
        <v>پنجشنبه</v>
      </c>
      <c r="C27" s="126" t="str">
        <f>'شيفت '!RF66</f>
        <v>صبح</v>
      </c>
      <c r="D27" s="126" t="str">
        <f>'شيفت '!RG66</f>
        <v>********خوشروزاده- *******حبیبی - *خورسند - ***********کاظمی-****************محبوبی-*********</v>
      </c>
      <c r="E27" s="126" t="str">
        <f>'شيفت '!RJ66</f>
        <v>****************حبیبی -***********************************حیدری-****</v>
      </c>
      <c r="F27" s="126">
        <f>'شيفت '!RL66</f>
        <v>26</v>
      </c>
      <c r="G27" s="126">
        <f>'شيفت '!RM66</f>
        <v>26</v>
      </c>
      <c r="H27" s="126" t="str">
        <f>'شيفت '!RN66</f>
        <v>پنجشنبه</v>
      </c>
      <c r="I27" s="136" t="str">
        <f>'شيفت '!RO66</f>
        <v>**********************************نجفی-**</v>
      </c>
      <c r="J27" s="136" t="str">
        <f>'شيفت '!RQ66</f>
        <v>بامداد</v>
      </c>
      <c r="K27" s="136" t="str">
        <f>'شيفت '!RR66</f>
        <v>**************************************</v>
      </c>
      <c r="L27" s="148">
        <f>'شيفت '!RV66</f>
        <v>26</v>
      </c>
      <c r="M27" s="148" t="str">
        <f>'شيفت '!RW66</f>
        <v>پنجشنبه</v>
      </c>
      <c r="N27" s="150" t="str">
        <f>'شيفت '!RX66</f>
        <v>******************************نجفی-********</v>
      </c>
      <c r="O27" s="150"/>
    </row>
    <row r="28" spans="1:15" s="132" customFormat="1" ht="34.5" customHeight="1">
      <c r="A28" s="126">
        <f>'شيفت '!RD67</f>
        <v>27</v>
      </c>
      <c r="B28" s="126" t="str">
        <f>'شيفت '!RE67</f>
        <v>جمعه</v>
      </c>
      <c r="C28" s="126" t="str">
        <f>'شيفت '!RF67</f>
        <v>صبح</v>
      </c>
      <c r="D28" s="126" t="str">
        <f>'شيفت '!RG67</f>
        <v>*حا ج محمدی- ******خوشروزاده- *****گذشتی- ***خورسند - ***********کاظمی-****************محبوبی-*********</v>
      </c>
      <c r="E28" s="126" t="str">
        <f>'شيفت '!RJ67</f>
        <v>****************************************************حیدری-****</v>
      </c>
      <c r="F28" s="126">
        <f>'شيفت '!RL67</f>
        <v>27</v>
      </c>
      <c r="G28" s="126">
        <f>'شيفت '!RM67</f>
        <v>27</v>
      </c>
      <c r="H28" s="126" t="str">
        <f>'شيفت '!RN67</f>
        <v>جمعه</v>
      </c>
      <c r="I28" s="136" t="str">
        <f>'شيفت '!RO67</f>
        <v>*************************************</v>
      </c>
      <c r="J28" s="136" t="str">
        <f>'شيفت '!RQ67</f>
        <v>بامداد</v>
      </c>
      <c r="K28" s="136" t="str">
        <f>'شيفت '!RR67</f>
        <v>**************************************</v>
      </c>
      <c r="L28" s="148">
        <f>'شيفت '!RV67</f>
        <v>27</v>
      </c>
      <c r="M28" s="148" t="str">
        <f>'شيفت '!RW67</f>
        <v>جمعه</v>
      </c>
      <c r="N28" s="150" t="str">
        <f>'شيفت '!RX67</f>
        <v>***************************************</v>
      </c>
      <c r="O28" s="150"/>
    </row>
    <row r="29" spans="1:15" s="132" customFormat="1" ht="34.5" customHeight="1">
      <c r="A29" s="126">
        <f>'شيفت '!RD68</f>
        <v>28</v>
      </c>
      <c r="B29" s="126" t="str">
        <f>'شيفت '!RE68</f>
        <v>شنبه</v>
      </c>
      <c r="C29" s="126" t="str">
        <f>'شيفت '!RF68</f>
        <v>صبح</v>
      </c>
      <c r="D29" s="126" t="str">
        <f>'شيفت '!RG68</f>
        <v>********خوشروزاده- *******حبیبی - *خورسند - ****************************محبوبی-*********</v>
      </c>
      <c r="E29" s="126" t="str">
        <f>'شيفت '!RJ68</f>
        <v>****************حبیبی -****************************************</v>
      </c>
      <c r="F29" s="126">
        <f>'شيفت '!RL68</f>
        <v>28</v>
      </c>
      <c r="G29" s="126">
        <f>'شيفت '!RM68</f>
        <v>28</v>
      </c>
      <c r="H29" s="126" t="str">
        <f>'شيفت '!RN68</f>
        <v>شنبه</v>
      </c>
      <c r="I29" s="136" t="str">
        <f>'شيفت '!RO68</f>
        <v>*************************************</v>
      </c>
      <c r="J29" s="136" t="str">
        <f>'شيفت '!RQ68</f>
        <v>بامداد</v>
      </c>
      <c r="K29" s="136" t="str">
        <f>'شيفت '!RR68</f>
        <v>**************************************</v>
      </c>
      <c r="L29" s="148">
        <f>'شيفت '!RV68</f>
        <v>28</v>
      </c>
      <c r="M29" s="148" t="str">
        <f>'شيفت '!RW68</f>
        <v>شنبه</v>
      </c>
      <c r="N29" s="150" t="str">
        <f>'شيفت '!RX68</f>
        <v>***************************************</v>
      </c>
      <c r="O29" s="150"/>
    </row>
    <row r="30" spans="1:15" s="132" customFormat="1" ht="34.5" customHeight="1">
      <c r="A30" s="126">
        <f>'شيفت '!RD69</f>
        <v>29</v>
      </c>
      <c r="B30" s="126" t="str">
        <f>'شيفت '!RE69</f>
        <v>یکشنبه</v>
      </c>
      <c r="C30" s="126" t="str">
        <f>'شيفت '!RF69</f>
        <v>صبح</v>
      </c>
      <c r="D30" s="126" t="str">
        <f>'شيفت '!RG69</f>
        <v>*حا ج محمدی- ******خوشروزاده- *****گذشتی- *حبیبی - *************کاظمی-****************محبوبی-*********</v>
      </c>
      <c r="E30" s="126" t="str">
        <f>'شيفت '!RJ69</f>
        <v>****************حبیبی -***********************************حیدری-****</v>
      </c>
      <c r="F30" s="126">
        <f>'شيفت '!RL69</f>
        <v>29</v>
      </c>
      <c r="G30" s="126">
        <f>'شيفت '!RM69</f>
        <v>29</v>
      </c>
      <c r="H30" s="126" t="str">
        <f>'شيفت '!RN69</f>
        <v>یکشنبه</v>
      </c>
      <c r="I30" s="136" t="str">
        <f>'شيفت '!RO69</f>
        <v>**********************************نجفی-**</v>
      </c>
      <c r="J30" s="136" t="str">
        <f>'شيفت '!RQ69</f>
        <v>بامداد</v>
      </c>
      <c r="K30" s="136" t="str">
        <f>'شيفت '!RR69</f>
        <v>**************************************</v>
      </c>
      <c r="L30" s="148">
        <f>'شيفت '!RV69</f>
        <v>29</v>
      </c>
      <c r="M30" s="148" t="str">
        <f>'شيفت '!RW69</f>
        <v>یکشنبه</v>
      </c>
      <c r="N30" s="150" t="str">
        <f>'شيفت '!RX69</f>
        <v>******************************نجفی-********</v>
      </c>
      <c r="O30" s="150"/>
    </row>
    <row r="31" spans="1:15" s="132" customFormat="1" ht="34.5" customHeight="1">
      <c r="A31" s="126">
        <f>'شيفت '!RD70</f>
        <v>30</v>
      </c>
      <c r="B31" s="126" t="str">
        <f>'شيفت '!RE70</f>
        <v>دوشنبه</v>
      </c>
      <c r="C31" s="126" t="str">
        <f>'شيفت '!RF70</f>
        <v>صبح</v>
      </c>
      <c r="D31" s="126" t="str">
        <f>'شيفت '!RG70</f>
        <v>********خوشروزاده- *********************کاظمی-****************محبوبی-*********</v>
      </c>
      <c r="E31" s="126" t="str">
        <f>'شيفت '!RJ70</f>
        <v>*********************************************************</v>
      </c>
      <c r="F31" s="126">
        <f>'شيفت '!RL70</f>
        <v>30</v>
      </c>
      <c r="G31" s="126">
        <f>'شيفت '!RM70</f>
        <v>30</v>
      </c>
      <c r="H31" s="126" t="str">
        <f>'شيفت '!RN70</f>
        <v>دوشنبه</v>
      </c>
      <c r="I31" s="136" t="str">
        <f>'شيفت '!RO70</f>
        <v>*************************************</v>
      </c>
      <c r="J31" s="136" t="str">
        <f>'شيفت '!RQ70</f>
        <v>بامداد</v>
      </c>
      <c r="K31" s="136" t="str">
        <f>'شيفت '!RR70</f>
        <v>**************************************</v>
      </c>
      <c r="L31" s="148">
        <f>'شيفت '!RV70</f>
        <v>30</v>
      </c>
      <c r="M31" s="148" t="str">
        <f>'شيفت '!RW70</f>
        <v>دوشنبه</v>
      </c>
      <c r="N31" s="150" t="str">
        <f>'شيفت '!RX70</f>
        <v>***************************************</v>
      </c>
      <c r="O31" s="150"/>
    </row>
    <row r="32" spans="1:15" s="132" customFormat="1" ht="34.5" customHeight="1">
      <c r="A32" s="126">
        <f>'شيفت '!RD71</f>
        <v>31</v>
      </c>
      <c r="B32" s="126" t="str">
        <f>'شيفت '!RE71</f>
        <v>سه شنبه</v>
      </c>
      <c r="C32" s="126" t="str">
        <f>'شيفت '!RF71</f>
        <v>صبح</v>
      </c>
      <c r="D32" s="126" t="str">
        <f>'شيفت '!RG71</f>
        <v>*********************************************************</v>
      </c>
      <c r="E32" s="126" t="str">
        <f>'شيفت '!RJ71</f>
        <v>*********************************************************</v>
      </c>
      <c r="F32" s="126">
        <f>'شيفت '!RL71</f>
        <v>0</v>
      </c>
      <c r="G32" s="126">
        <f>'شيفت '!RM71</f>
        <v>31</v>
      </c>
      <c r="H32" s="126" t="str">
        <f>'شيفت '!RN71</f>
        <v>سه شنبه</v>
      </c>
      <c r="I32" s="136" t="str">
        <f>'شيفت '!RO71</f>
        <v>************************************جعفری-</v>
      </c>
      <c r="J32" s="136" t="str">
        <f>'شيفت '!RQ71</f>
        <v>بامداد</v>
      </c>
      <c r="K32" s="136" t="str">
        <f>'شيفت '!RR71</f>
        <v>**************************************</v>
      </c>
      <c r="L32" s="148">
        <f>'شيفت '!RV71</f>
        <v>31</v>
      </c>
      <c r="M32" s="148" t="str">
        <f>'شيفت '!RW71</f>
        <v>سه شنبه</v>
      </c>
      <c r="N32" s="150" t="str">
        <f>'شيفت '!RX71</f>
        <v>********************************جعفری-******</v>
      </c>
      <c r="O32" s="150"/>
    </row>
    <row r="33" spans="12:15" ht="24.75" customHeight="1">
      <c r="L33" s="132"/>
      <c r="M33" s="132"/>
      <c r="N33" s="151"/>
      <c r="O33" s="151"/>
    </row>
  </sheetData>
  <pageMargins left="0" right="0" top="0" bottom="0" header="0" footer="0"/>
  <pageSetup paperSize="9" scale="77" orientation="portrait" r:id="rId1"/>
  <colBreaks count="2" manualBreakCount="2">
    <brk id="5" max="1048575" man="1"/>
    <brk id="1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4"/>
  <sheetViews>
    <sheetView rightToLeft="1" zoomScale="60" zoomScaleNormal="60" workbookViewId="0">
      <selection activeCell="D31" sqref="D31"/>
    </sheetView>
  </sheetViews>
  <sheetFormatPr defaultRowHeight="15"/>
  <cols>
    <col min="1" max="1" width="4.42578125" customWidth="1"/>
    <col min="2" max="2" width="8.5703125" customWidth="1"/>
    <col min="4" max="5" width="9" customWidth="1"/>
    <col min="9" max="9" width="8.5703125" customWidth="1"/>
  </cols>
  <sheetData>
    <row r="1" spans="1:9" ht="75.7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136</v>
      </c>
      <c r="D1" s="157" t="s">
        <v>133</v>
      </c>
      <c r="E1" s="157" t="s">
        <v>160</v>
      </c>
      <c r="F1" s="157" t="s">
        <v>135</v>
      </c>
      <c r="G1" s="157" t="s">
        <v>159</v>
      </c>
      <c r="H1" s="157" t="s">
        <v>143</v>
      </c>
      <c r="I1" s="160"/>
    </row>
    <row r="2" spans="1:9" ht="48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27</v>
      </c>
      <c r="D2" s="82" t="s">
        <v>28</v>
      </c>
      <c r="E2" s="82" t="s">
        <v>77</v>
      </c>
      <c r="F2" s="82" t="s">
        <v>27</v>
      </c>
      <c r="G2" s="82" t="s">
        <v>27</v>
      </c>
      <c r="H2" s="82" t="s">
        <v>27</v>
      </c>
      <c r="I2" s="161" t="s">
        <v>137</v>
      </c>
    </row>
    <row r="3" spans="1:9" ht="25.5" customHeigh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165" t="s">
        <v>32</v>
      </c>
      <c r="F3" s="165">
        <v>1</v>
      </c>
      <c r="G3" s="165" t="s">
        <v>32</v>
      </c>
      <c r="H3" s="165" t="s">
        <v>32</v>
      </c>
      <c r="I3" s="162">
        <f>SUM(C3:H3)</f>
        <v>1</v>
      </c>
    </row>
    <row r="4" spans="1:9" ht="25.5" customHeight="1">
      <c r="A4" s="29">
        <f>'شيفت '!BE114</f>
        <v>2</v>
      </c>
      <c r="B4" s="154" t="str">
        <f>'شيفت '!BF114</f>
        <v>پنجشنبه</v>
      </c>
      <c r="C4" s="182" t="s">
        <v>32</v>
      </c>
      <c r="D4" s="182" t="s">
        <v>32</v>
      </c>
      <c r="E4" s="181" t="s">
        <v>32</v>
      </c>
      <c r="F4" s="181" t="s">
        <v>32</v>
      </c>
      <c r="G4" s="181" t="s">
        <v>32</v>
      </c>
      <c r="H4" s="181">
        <v>1</v>
      </c>
      <c r="I4" s="162">
        <f t="shared" ref="I4:I33" si="0">SUM(C4:H4)</f>
        <v>1</v>
      </c>
    </row>
    <row r="5" spans="1:9" ht="25.5" customHeight="1">
      <c r="A5" s="29">
        <f>'شيفت '!BE115</f>
        <v>3</v>
      </c>
      <c r="B5" s="154" t="str">
        <f>'شيفت '!BF115</f>
        <v>جمعه</v>
      </c>
      <c r="C5" s="182" t="s">
        <v>32</v>
      </c>
      <c r="D5" s="182">
        <v>1</v>
      </c>
      <c r="E5" s="181" t="s">
        <v>32</v>
      </c>
      <c r="F5" s="181" t="s">
        <v>32</v>
      </c>
      <c r="G5" s="181" t="s">
        <v>32</v>
      </c>
      <c r="H5" s="181" t="s">
        <v>32</v>
      </c>
      <c r="I5" s="162">
        <f t="shared" si="0"/>
        <v>1</v>
      </c>
    </row>
    <row r="6" spans="1:9" ht="25.5" customHeight="1">
      <c r="A6" s="29">
        <f>'شيفت '!BE116</f>
        <v>4</v>
      </c>
      <c r="B6" s="154" t="str">
        <f>'شيفت '!BF116</f>
        <v>شنبه</v>
      </c>
      <c r="C6" s="182" t="s">
        <v>32</v>
      </c>
      <c r="D6" s="182" t="s">
        <v>32</v>
      </c>
      <c r="E6" s="181" t="s">
        <v>32</v>
      </c>
      <c r="F6" s="181">
        <v>1</v>
      </c>
      <c r="G6" s="181" t="s">
        <v>32</v>
      </c>
      <c r="H6" s="181" t="s">
        <v>32</v>
      </c>
      <c r="I6" s="162">
        <f t="shared" si="0"/>
        <v>1</v>
      </c>
    </row>
    <row r="7" spans="1:9" ht="25.5" customHeight="1">
      <c r="A7" s="185">
        <f>'شيفت '!BE117</f>
        <v>5</v>
      </c>
      <c r="B7" s="186" t="str">
        <f>'شيفت '!BF117</f>
        <v>یکشنبه</v>
      </c>
      <c r="C7" s="187" t="s">
        <v>32</v>
      </c>
      <c r="D7" s="187" t="s">
        <v>32</v>
      </c>
      <c r="E7" s="180" t="s">
        <v>32</v>
      </c>
      <c r="F7" s="180">
        <v>1</v>
      </c>
      <c r="G7" s="180" t="s">
        <v>32</v>
      </c>
      <c r="H7" s="180" t="s">
        <v>32</v>
      </c>
      <c r="I7" s="162">
        <f t="shared" si="0"/>
        <v>1</v>
      </c>
    </row>
    <row r="8" spans="1:9" ht="25.5" customHeight="1">
      <c r="A8" s="185">
        <f>'شيفت '!BE118</f>
        <v>6</v>
      </c>
      <c r="B8" s="186" t="str">
        <f>'شيفت '!BF118</f>
        <v>دوشنبه</v>
      </c>
      <c r="C8" s="187" t="s">
        <v>32</v>
      </c>
      <c r="D8" s="187" t="s">
        <v>32</v>
      </c>
      <c r="E8" s="180">
        <v>1</v>
      </c>
      <c r="F8" s="180" t="s">
        <v>32</v>
      </c>
      <c r="G8" s="180" t="s">
        <v>32</v>
      </c>
      <c r="H8" s="180" t="s">
        <v>32</v>
      </c>
      <c r="I8" s="162">
        <f t="shared" si="0"/>
        <v>1</v>
      </c>
    </row>
    <row r="9" spans="1:9" ht="25.5" customHeight="1">
      <c r="A9" s="29">
        <f>'شيفت '!BE119</f>
        <v>7</v>
      </c>
      <c r="B9" s="154" t="str">
        <f>'شيفت '!BF119</f>
        <v>سه شنبه</v>
      </c>
      <c r="C9" s="188" t="s">
        <v>32</v>
      </c>
      <c r="D9" s="188" t="s">
        <v>32</v>
      </c>
      <c r="E9" s="181" t="s">
        <v>32</v>
      </c>
      <c r="F9" s="181" t="s">
        <v>32</v>
      </c>
      <c r="G9" s="181" t="s">
        <v>32</v>
      </c>
      <c r="H9" s="181" t="s">
        <v>32</v>
      </c>
      <c r="I9" s="162">
        <f t="shared" si="0"/>
        <v>0</v>
      </c>
    </row>
    <row r="10" spans="1:9" ht="25.5" customHeight="1">
      <c r="A10" s="29">
        <f>'شيفت '!BE120</f>
        <v>8</v>
      </c>
      <c r="B10" s="154" t="str">
        <f>'شيفت '!BF120</f>
        <v>چهارشنبه</v>
      </c>
      <c r="C10" s="188" t="s">
        <v>32</v>
      </c>
      <c r="D10" s="188" t="s">
        <v>32</v>
      </c>
      <c r="E10" s="181">
        <v>1</v>
      </c>
      <c r="F10" s="181">
        <v>1</v>
      </c>
      <c r="G10" s="181" t="s">
        <v>32</v>
      </c>
      <c r="H10" s="181" t="s">
        <v>32</v>
      </c>
      <c r="I10" s="162">
        <f t="shared" si="0"/>
        <v>2</v>
      </c>
    </row>
    <row r="11" spans="1:9" ht="25.5" customHeight="1">
      <c r="A11" s="29">
        <f>'شيفت '!BE121</f>
        <v>9</v>
      </c>
      <c r="B11" s="154" t="str">
        <f>'شيفت '!BF121</f>
        <v>پنجشنبه</v>
      </c>
      <c r="C11" s="188" t="s">
        <v>32</v>
      </c>
      <c r="D11" s="188">
        <v>1</v>
      </c>
      <c r="E11" s="181" t="s">
        <v>32</v>
      </c>
      <c r="F11" s="181" t="s">
        <v>32</v>
      </c>
      <c r="G11" s="181" t="s">
        <v>32</v>
      </c>
      <c r="H11" s="181" t="s">
        <v>32</v>
      </c>
      <c r="I11" s="162">
        <f t="shared" si="0"/>
        <v>1</v>
      </c>
    </row>
    <row r="12" spans="1:9" ht="25.5" customHeight="1">
      <c r="A12" s="29">
        <f>'شيفت '!BE122</f>
        <v>10</v>
      </c>
      <c r="B12" s="154" t="str">
        <f>'شيفت '!BF122</f>
        <v>جمعه</v>
      </c>
      <c r="C12" s="188" t="s">
        <v>32</v>
      </c>
      <c r="D12" s="188" t="s">
        <v>32</v>
      </c>
      <c r="E12" s="181" t="s">
        <v>32</v>
      </c>
      <c r="F12" s="181" t="s">
        <v>32</v>
      </c>
      <c r="G12" s="181" t="s">
        <v>32</v>
      </c>
      <c r="H12" s="181" t="s">
        <v>32</v>
      </c>
      <c r="I12" s="162">
        <f t="shared" si="0"/>
        <v>0</v>
      </c>
    </row>
    <row r="13" spans="1:9" ht="25.5" customHeight="1">
      <c r="A13" s="29">
        <f>'شيفت '!BE123</f>
        <v>11</v>
      </c>
      <c r="B13" s="154" t="str">
        <f>'شيفت '!BF123</f>
        <v>شنبه</v>
      </c>
      <c r="C13" s="188">
        <v>1</v>
      </c>
      <c r="D13" s="188" t="s">
        <v>32</v>
      </c>
      <c r="E13" s="181" t="s">
        <v>32</v>
      </c>
      <c r="F13" s="181">
        <v>1</v>
      </c>
      <c r="G13" s="181" t="s">
        <v>32</v>
      </c>
      <c r="H13" s="181" t="s">
        <v>32</v>
      </c>
      <c r="I13" s="162">
        <f t="shared" si="0"/>
        <v>2</v>
      </c>
    </row>
    <row r="14" spans="1:9" ht="25.5" customHeight="1">
      <c r="A14" s="29">
        <f>'شيفت '!BE124</f>
        <v>12</v>
      </c>
      <c r="B14" s="154" t="str">
        <f>'شيفت '!BF124</f>
        <v>یکشنبه</v>
      </c>
      <c r="C14" s="188" t="s">
        <v>32</v>
      </c>
      <c r="D14" s="188" t="s">
        <v>32</v>
      </c>
      <c r="E14" s="181" t="s">
        <v>32</v>
      </c>
      <c r="F14" s="181" t="s">
        <v>32</v>
      </c>
      <c r="G14" s="181" t="s">
        <v>32</v>
      </c>
      <c r="H14" s="181" t="s">
        <v>32</v>
      </c>
      <c r="I14" s="162">
        <f t="shared" si="0"/>
        <v>0</v>
      </c>
    </row>
    <row r="15" spans="1:9" ht="25.5" customHeight="1">
      <c r="A15" s="185">
        <f>'شيفت '!BE125</f>
        <v>13</v>
      </c>
      <c r="B15" s="186" t="str">
        <f>'شيفت '!BF125</f>
        <v>دوشنبه</v>
      </c>
      <c r="C15" s="187" t="s">
        <v>32</v>
      </c>
      <c r="D15" s="187" t="s">
        <v>32</v>
      </c>
      <c r="E15" s="180" t="s">
        <v>32</v>
      </c>
      <c r="F15" s="180" t="s">
        <v>32</v>
      </c>
      <c r="G15" s="180" t="s">
        <v>32</v>
      </c>
      <c r="H15" s="180" t="s">
        <v>32</v>
      </c>
      <c r="I15" s="162">
        <f t="shared" si="0"/>
        <v>0</v>
      </c>
    </row>
    <row r="16" spans="1:9" ht="25.5" customHeight="1">
      <c r="A16" s="185">
        <f>'شيفت '!BE126</f>
        <v>14</v>
      </c>
      <c r="B16" s="186" t="str">
        <f>'شيفت '!BF126</f>
        <v>سه شنبه</v>
      </c>
      <c r="C16" s="187" t="s">
        <v>32</v>
      </c>
      <c r="D16" s="187" t="s">
        <v>32</v>
      </c>
      <c r="E16" s="180" t="s">
        <v>32</v>
      </c>
      <c r="F16" s="180">
        <v>1</v>
      </c>
      <c r="G16" s="180" t="s">
        <v>32</v>
      </c>
      <c r="H16" s="180" t="s">
        <v>32</v>
      </c>
      <c r="I16" s="162">
        <f t="shared" si="0"/>
        <v>1</v>
      </c>
    </row>
    <row r="17" spans="1:9" ht="25.5" customHeight="1">
      <c r="A17" s="185">
        <f>'شيفت '!BE127</f>
        <v>15</v>
      </c>
      <c r="B17" s="186" t="str">
        <f>'شيفت '!BF127</f>
        <v>چهارشنبه</v>
      </c>
      <c r="C17" s="187" t="s">
        <v>32</v>
      </c>
      <c r="D17" s="187">
        <v>1</v>
      </c>
      <c r="E17" s="180" t="s">
        <v>32</v>
      </c>
      <c r="F17" s="180" t="s">
        <v>32</v>
      </c>
      <c r="G17" s="180" t="s">
        <v>32</v>
      </c>
      <c r="H17" s="180" t="s">
        <v>32</v>
      </c>
      <c r="I17" s="162">
        <f t="shared" si="0"/>
        <v>1</v>
      </c>
    </row>
    <row r="18" spans="1:9" ht="25.5" customHeight="1">
      <c r="A18" s="29">
        <f>'شيفت '!BE128</f>
        <v>16</v>
      </c>
      <c r="B18" s="154" t="str">
        <f>'شيفت '!BF128</f>
        <v>پنجشنبه</v>
      </c>
      <c r="C18" s="188" t="s">
        <v>32</v>
      </c>
      <c r="D18" s="188" t="s">
        <v>32</v>
      </c>
      <c r="E18" s="181" t="s">
        <v>32</v>
      </c>
      <c r="F18" s="181" t="s">
        <v>32</v>
      </c>
      <c r="G18" s="181" t="s">
        <v>32</v>
      </c>
      <c r="H18" s="181" t="s">
        <v>32</v>
      </c>
      <c r="I18" s="162">
        <f t="shared" si="0"/>
        <v>0</v>
      </c>
    </row>
    <row r="19" spans="1:9" ht="25.5" customHeight="1">
      <c r="A19" s="29">
        <f>'شيفت '!BE129</f>
        <v>17</v>
      </c>
      <c r="B19" s="154" t="str">
        <f>'شيفت '!BF129</f>
        <v>جمعه</v>
      </c>
      <c r="C19" s="188" t="s">
        <v>32</v>
      </c>
      <c r="D19" s="188" t="s">
        <v>32</v>
      </c>
      <c r="E19" s="181" t="s">
        <v>32</v>
      </c>
      <c r="F19" s="181">
        <v>1</v>
      </c>
      <c r="G19" s="181" t="s">
        <v>32</v>
      </c>
      <c r="H19" s="181" t="s">
        <v>32</v>
      </c>
      <c r="I19" s="162">
        <f t="shared" si="0"/>
        <v>1</v>
      </c>
    </row>
    <row r="20" spans="1:9" ht="25.5" customHeight="1">
      <c r="A20" s="29">
        <f>'شيفت '!BE130</f>
        <v>18</v>
      </c>
      <c r="B20" s="154" t="str">
        <f>'شيفت '!BF130</f>
        <v>شنبه</v>
      </c>
      <c r="C20" s="188" t="s">
        <v>32</v>
      </c>
      <c r="D20" s="188" t="s">
        <v>32</v>
      </c>
      <c r="E20" s="181" t="s">
        <v>32</v>
      </c>
      <c r="F20" s="181" t="s">
        <v>32</v>
      </c>
      <c r="G20" s="181" t="s">
        <v>32</v>
      </c>
      <c r="H20" s="181" t="s">
        <v>32</v>
      </c>
      <c r="I20" s="162">
        <f t="shared" si="0"/>
        <v>0</v>
      </c>
    </row>
    <row r="21" spans="1:9" ht="25.5" customHeight="1">
      <c r="A21" s="29">
        <f>'شيفت '!BE131</f>
        <v>19</v>
      </c>
      <c r="B21" s="154" t="str">
        <f>'شيفت '!BF131</f>
        <v>یکشنبه</v>
      </c>
      <c r="C21" s="188" t="s">
        <v>32</v>
      </c>
      <c r="D21" s="188" t="s">
        <v>32</v>
      </c>
      <c r="E21" s="181">
        <v>1</v>
      </c>
      <c r="F21" s="181" t="s">
        <v>32</v>
      </c>
      <c r="G21" s="181" t="s">
        <v>32</v>
      </c>
      <c r="H21" s="181" t="s">
        <v>32</v>
      </c>
      <c r="I21" s="162">
        <f t="shared" si="0"/>
        <v>1</v>
      </c>
    </row>
    <row r="22" spans="1:9" ht="25.5" customHeight="1">
      <c r="A22" s="185">
        <f>'شيفت '!BE132</f>
        <v>20</v>
      </c>
      <c r="B22" s="186" t="str">
        <f>'شيفت '!BF132</f>
        <v>دوشنبه</v>
      </c>
      <c r="C22" s="187" t="s">
        <v>32</v>
      </c>
      <c r="D22" s="187" t="s">
        <v>32</v>
      </c>
      <c r="E22" s="180" t="s">
        <v>32</v>
      </c>
      <c r="F22" s="180">
        <v>1</v>
      </c>
      <c r="G22" s="180" t="s">
        <v>32</v>
      </c>
      <c r="H22" s="180" t="s">
        <v>32</v>
      </c>
      <c r="I22" s="162">
        <f t="shared" si="0"/>
        <v>1</v>
      </c>
    </row>
    <row r="23" spans="1:9" ht="25.5" customHeight="1">
      <c r="A23" s="29">
        <f>'شيفت '!BE133</f>
        <v>21</v>
      </c>
      <c r="B23" s="154" t="str">
        <f>'شيفت '!BF133</f>
        <v>سه شنبه</v>
      </c>
      <c r="C23" s="188" t="s">
        <v>32</v>
      </c>
      <c r="D23" s="188" t="s">
        <v>32</v>
      </c>
      <c r="E23" s="181" t="s">
        <v>32</v>
      </c>
      <c r="F23" s="181" t="s">
        <v>32</v>
      </c>
      <c r="G23" s="181" t="s">
        <v>32</v>
      </c>
      <c r="H23" s="181" t="s">
        <v>32</v>
      </c>
      <c r="I23" s="162">
        <f t="shared" si="0"/>
        <v>0</v>
      </c>
    </row>
    <row r="24" spans="1:9" ht="25.5" customHeight="1">
      <c r="A24" s="29">
        <f>'شيفت '!BE134</f>
        <v>22</v>
      </c>
      <c r="B24" s="154" t="str">
        <f>'شيفت '!BF134</f>
        <v>چهارشنبه</v>
      </c>
      <c r="C24" s="188" t="s">
        <v>32</v>
      </c>
      <c r="D24" s="188">
        <v>1</v>
      </c>
      <c r="E24" s="181" t="s">
        <v>32</v>
      </c>
      <c r="F24" s="181" t="s">
        <v>32</v>
      </c>
      <c r="G24" s="181" t="s">
        <v>32</v>
      </c>
      <c r="H24" s="181" t="s">
        <v>32</v>
      </c>
      <c r="I24" s="162">
        <f t="shared" si="0"/>
        <v>1</v>
      </c>
    </row>
    <row r="25" spans="1:9" ht="25.5" customHeight="1">
      <c r="A25" s="29">
        <f>'شيفت '!BE135</f>
        <v>23</v>
      </c>
      <c r="B25" s="154" t="str">
        <f>'شيفت '!BF135</f>
        <v>پنجشنبه</v>
      </c>
      <c r="C25" s="188" t="s">
        <v>32</v>
      </c>
      <c r="D25" s="188" t="s">
        <v>32</v>
      </c>
      <c r="E25" s="181" t="s">
        <v>32</v>
      </c>
      <c r="F25" s="181">
        <v>1</v>
      </c>
      <c r="G25" s="181" t="s">
        <v>32</v>
      </c>
      <c r="H25" s="181" t="s">
        <v>32</v>
      </c>
      <c r="I25" s="162">
        <f t="shared" si="0"/>
        <v>1</v>
      </c>
    </row>
    <row r="26" spans="1:9" ht="25.5" customHeight="1">
      <c r="A26" s="29">
        <f>'شيفت '!BE136</f>
        <v>24</v>
      </c>
      <c r="B26" s="154" t="str">
        <f>'شيفت '!BF136</f>
        <v>جمعه</v>
      </c>
      <c r="C26" s="188" t="s">
        <v>32</v>
      </c>
      <c r="D26" s="188" t="s">
        <v>32</v>
      </c>
      <c r="E26" s="181">
        <v>1</v>
      </c>
      <c r="F26" s="181" t="s">
        <v>32</v>
      </c>
      <c r="G26" s="181" t="s">
        <v>32</v>
      </c>
      <c r="H26" s="181" t="s">
        <v>32</v>
      </c>
      <c r="I26" s="162">
        <f t="shared" si="0"/>
        <v>1</v>
      </c>
    </row>
    <row r="27" spans="1:9" ht="25.5" customHeight="1">
      <c r="A27" s="29">
        <f>'شيفت '!BE137</f>
        <v>25</v>
      </c>
      <c r="B27" s="154" t="str">
        <f>'شيفت '!BF137</f>
        <v>شنبه</v>
      </c>
      <c r="C27" s="188">
        <v>1</v>
      </c>
      <c r="D27" s="188" t="s">
        <v>32</v>
      </c>
      <c r="E27" s="181" t="s">
        <v>32</v>
      </c>
      <c r="F27" s="181" t="s">
        <v>32</v>
      </c>
      <c r="G27" s="181" t="s">
        <v>32</v>
      </c>
      <c r="H27" s="181" t="s">
        <v>32</v>
      </c>
      <c r="I27" s="162">
        <f t="shared" si="0"/>
        <v>1</v>
      </c>
    </row>
    <row r="28" spans="1:9" ht="25.5" customHeight="1">
      <c r="A28" s="29">
        <f>'شيفت '!BE138</f>
        <v>26</v>
      </c>
      <c r="B28" s="154" t="str">
        <f>'شيفت '!BF138</f>
        <v>یکشنبه</v>
      </c>
      <c r="C28" s="188" t="s">
        <v>32</v>
      </c>
      <c r="D28" s="188" t="s">
        <v>32</v>
      </c>
      <c r="E28" s="181" t="s">
        <v>32</v>
      </c>
      <c r="F28" s="181">
        <v>1</v>
      </c>
      <c r="G28" s="181" t="s">
        <v>32</v>
      </c>
      <c r="H28" s="181" t="s">
        <v>32</v>
      </c>
      <c r="I28" s="162">
        <f t="shared" si="0"/>
        <v>1</v>
      </c>
    </row>
    <row r="29" spans="1:9" ht="25.5" customHeight="1">
      <c r="A29" s="185">
        <f>'شيفت '!BE139</f>
        <v>27</v>
      </c>
      <c r="B29" s="186" t="str">
        <f>'شيفت '!BF139</f>
        <v>دوشنبه</v>
      </c>
      <c r="C29" s="187" t="s">
        <v>32</v>
      </c>
      <c r="D29" s="187" t="s">
        <v>32</v>
      </c>
      <c r="E29" s="180" t="s">
        <v>32</v>
      </c>
      <c r="F29" s="180" t="s">
        <v>32</v>
      </c>
      <c r="G29" s="180" t="s">
        <v>32</v>
      </c>
      <c r="H29" s="180" t="s">
        <v>32</v>
      </c>
      <c r="I29" s="162">
        <f t="shared" si="0"/>
        <v>0</v>
      </c>
    </row>
    <row r="30" spans="1:9" ht="25.5" customHeight="1">
      <c r="A30" s="29">
        <f>'شيفت '!BE140</f>
        <v>28</v>
      </c>
      <c r="B30" s="154" t="str">
        <f>'شيفت '!BF140</f>
        <v>سه شنبه</v>
      </c>
      <c r="C30" s="188" t="s">
        <v>32</v>
      </c>
      <c r="D30" s="188" t="s">
        <v>32</v>
      </c>
      <c r="E30" s="181" t="s">
        <v>32</v>
      </c>
      <c r="F30" s="181" t="s">
        <v>32</v>
      </c>
      <c r="G30" s="181" t="s">
        <v>32</v>
      </c>
      <c r="H30" s="181" t="s">
        <v>32</v>
      </c>
      <c r="I30" s="162">
        <f t="shared" si="0"/>
        <v>0</v>
      </c>
    </row>
    <row r="31" spans="1:9" ht="25.5" customHeight="1">
      <c r="A31" s="29">
        <f>'شيفت '!BE141</f>
        <v>29</v>
      </c>
      <c r="B31" s="154" t="str">
        <f>'شيفت '!BF141</f>
        <v>چهارشنبه</v>
      </c>
      <c r="C31" s="188" t="s">
        <v>32</v>
      </c>
      <c r="D31" s="188">
        <v>1</v>
      </c>
      <c r="E31" s="181" t="s">
        <v>32</v>
      </c>
      <c r="F31" s="181">
        <v>1</v>
      </c>
      <c r="G31" s="181" t="s">
        <v>32</v>
      </c>
      <c r="H31" s="181" t="s">
        <v>32</v>
      </c>
      <c r="I31" s="162">
        <f t="shared" si="0"/>
        <v>2</v>
      </c>
    </row>
    <row r="32" spans="1:9" ht="25.5" customHeight="1">
      <c r="A32" s="29">
        <f>'شيفت '!BE142</f>
        <v>30</v>
      </c>
      <c r="B32" s="154" t="str">
        <f>'شيفت '!BF142</f>
        <v>پنج شنبه</v>
      </c>
      <c r="C32" s="188" t="s">
        <v>32</v>
      </c>
      <c r="D32" s="188" t="s">
        <v>32</v>
      </c>
      <c r="E32" s="181" t="s">
        <v>32</v>
      </c>
      <c r="F32" s="181" t="s">
        <v>32</v>
      </c>
      <c r="G32" s="181" t="s">
        <v>32</v>
      </c>
      <c r="H32" s="181" t="s">
        <v>32</v>
      </c>
      <c r="I32" s="162">
        <f t="shared" si="0"/>
        <v>0</v>
      </c>
    </row>
    <row r="33" spans="1:9" ht="25.5" customHeight="1" thickBot="1">
      <c r="A33" s="29">
        <f>'شيفت '!BE143</f>
        <v>31</v>
      </c>
      <c r="B33" s="154" t="str">
        <f>'شيفت '!BF143</f>
        <v>سه شنبه</v>
      </c>
      <c r="C33" s="188" t="s">
        <v>32</v>
      </c>
      <c r="D33" s="188" t="s">
        <v>32</v>
      </c>
      <c r="E33" s="181" t="s">
        <v>32</v>
      </c>
      <c r="F33" s="181" t="s">
        <v>32</v>
      </c>
      <c r="G33" s="181" t="s">
        <v>32</v>
      </c>
      <c r="H33" s="181" t="s">
        <v>32</v>
      </c>
      <c r="I33" s="162">
        <f t="shared" si="0"/>
        <v>0</v>
      </c>
    </row>
    <row r="34" spans="1:9" ht="71.25" customHeight="1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178">
        <f t="shared" ref="C34:H34" si="1">SUM(C3:C33)</f>
        <v>2</v>
      </c>
      <c r="D34" s="178">
        <f t="shared" si="1"/>
        <v>5</v>
      </c>
      <c r="E34" s="179">
        <f t="shared" si="1"/>
        <v>4</v>
      </c>
      <c r="F34" s="178">
        <f t="shared" si="1"/>
        <v>11</v>
      </c>
      <c r="G34" s="178">
        <f t="shared" si="1"/>
        <v>0</v>
      </c>
      <c r="H34" s="178">
        <f t="shared" si="1"/>
        <v>1</v>
      </c>
      <c r="I34" s="160"/>
    </row>
  </sheetData>
  <dataValidations xWindow="898" yWindow="249" count="2">
    <dataValidation allowBlank="1" showInputMessage="1" showErrorMessage="1" promptTitle="همکار محترم :" sqref="A1:B34 C34:H34 C1:H2" xr:uid="{00000000-0002-0000-0700-000000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H33" xr:uid="{00000000-0002-0000-0700-000001000000}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4"/>
  <sheetViews>
    <sheetView rightToLeft="1" zoomScale="70" zoomScaleNormal="70" workbookViewId="0">
      <selection activeCell="C4" sqref="C4"/>
    </sheetView>
  </sheetViews>
  <sheetFormatPr defaultRowHeight="15"/>
  <cols>
    <col min="1" max="1" width="5.5703125" customWidth="1"/>
    <col min="2" max="2" width="8.5703125" customWidth="1"/>
    <col min="3" max="3" width="6.5703125" customWidth="1"/>
    <col min="4" max="4" width="6.5703125" hidden="1" customWidth="1"/>
    <col min="5" max="8" width="6.5703125" customWidth="1"/>
    <col min="9" max="9" width="7.85546875" customWidth="1"/>
  </cols>
  <sheetData>
    <row r="1" spans="1:9" ht="62.2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142</v>
      </c>
      <c r="D1" s="157" t="s">
        <v>82</v>
      </c>
      <c r="E1" s="157" t="s">
        <v>161</v>
      </c>
      <c r="F1" s="157" t="s">
        <v>174</v>
      </c>
      <c r="G1" s="157"/>
      <c r="H1" s="157"/>
      <c r="I1" s="160"/>
    </row>
    <row r="2" spans="1:9" ht="54.75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29</v>
      </c>
      <c r="D2" s="81" t="s">
        <v>29</v>
      </c>
      <c r="E2" s="81" t="s">
        <v>29</v>
      </c>
      <c r="F2" s="81" t="s">
        <v>29</v>
      </c>
      <c r="G2" s="81" t="s">
        <v>29</v>
      </c>
      <c r="H2" s="81" t="s">
        <v>29</v>
      </c>
      <c r="I2" s="171" t="s">
        <v>137</v>
      </c>
    </row>
    <row r="3" spans="1:9" ht="24" thickBo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228">
        <v>1</v>
      </c>
      <c r="F3" s="165" t="s">
        <v>32</v>
      </c>
      <c r="G3" s="165" t="s">
        <v>32</v>
      </c>
      <c r="H3" s="163" t="s">
        <v>32</v>
      </c>
      <c r="I3" s="162">
        <f>SUM(C3:H3)</f>
        <v>1</v>
      </c>
    </row>
    <row r="4" spans="1:9" ht="24" thickBot="1">
      <c r="A4" s="29">
        <f>'شيفت '!BE114</f>
        <v>2</v>
      </c>
      <c r="B4" s="154" t="str">
        <f>'شيفت '!BF114</f>
        <v>پنجشنبه</v>
      </c>
      <c r="C4" s="228" t="s">
        <v>32</v>
      </c>
      <c r="D4" s="165"/>
      <c r="E4" s="228" t="s">
        <v>32</v>
      </c>
      <c r="F4" s="228"/>
      <c r="G4" s="165" t="s">
        <v>32</v>
      </c>
      <c r="H4" s="163" t="s">
        <v>32</v>
      </c>
      <c r="I4" s="162">
        <f t="shared" ref="I4:I33" si="0">SUM(C4:H4)</f>
        <v>0</v>
      </c>
    </row>
    <row r="5" spans="1:9" ht="24" thickBot="1">
      <c r="A5" s="29">
        <f>'شيفت '!BE115</f>
        <v>3</v>
      </c>
      <c r="B5" s="154" t="str">
        <f>'شيفت '!BF115</f>
        <v>جمعه</v>
      </c>
      <c r="C5" s="228">
        <v>1</v>
      </c>
      <c r="D5" s="165"/>
      <c r="E5" s="229" t="s">
        <v>32</v>
      </c>
      <c r="F5" s="230"/>
      <c r="G5" s="165" t="s">
        <v>32</v>
      </c>
      <c r="H5" s="163" t="s">
        <v>32</v>
      </c>
      <c r="I5" s="162">
        <f t="shared" si="0"/>
        <v>1</v>
      </c>
    </row>
    <row r="6" spans="1:9" ht="24" thickBot="1">
      <c r="A6" s="29">
        <f>'شيفت '!BE116</f>
        <v>4</v>
      </c>
      <c r="B6" s="154" t="str">
        <f>'شيفت '!BF116</f>
        <v>شنبه</v>
      </c>
      <c r="C6" s="228" t="s">
        <v>32</v>
      </c>
      <c r="D6" s="165"/>
      <c r="E6" s="229">
        <v>1</v>
      </c>
      <c r="F6" s="230"/>
      <c r="G6" s="165" t="s">
        <v>32</v>
      </c>
      <c r="H6" s="163" t="s">
        <v>32</v>
      </c>
      <c r="I6" s="162">
        <f t="shared" si="0"/>
        <v>1</v>
      </c>
    </row>
    <row r="7" spans="1:9" ht="24" thickBot="1">
      <c r="A7" s="29">
        <f>'شيفت '!BE117</f>
        <v>5</v>
      </c>
      <c r="B7" s="154" t="str">
        <f>'شيفت '!BF117</f>
        <v>یکشنبه</v>
      </c>
      <c r="C7" s="229" t="s">
        <v>32</v>
      </c>
      <c r="D7" s="165"/>
      <c r="E7" s="232" t="s">
        <v>32</v>
      </c>
      <c r="F7" s="229"/>
      <c r="G7" s="165" t="s">
        <v>32</v>
      </c>
      <c r="H7" s="163" t="s">
        <v>32</v>
      </c>
      <c r="I7" s="162">
        <f t="shared" si="0"/>
        <v>0</v>
      </c>
    </row>
    <row r="8" spans="1:9" ht="24" thickBot="1">
      <c r="A8" s="29">
        <f>'شيفت '!BE118</f>
        <v>6</v>
      </c>
      <c r="B8" s="154" t="str">
        <f>'شيفت '!BF118</f>
        <v>دوشنبه</v>
      </c>
      <c r="C8" s="229">
        <v>1</v>
      </c>
      <c r="D8" s="165"/>
      <c r="E8" s="229" t="s">
        <v>32</v>
      </c>
      <c r="F8" s="229"/>
      <c r="G8" s="165" t="s">
        <v>32</v>
      </c>
      <c r="H8" s="163" t="s">
        <v>32</v>
      </c>
      <c r="I8" s="162">
        <f t="shared" si="0"/>
        <v>1</v>
      </c>
    </row>
    <row r="9" spans="1:9" ht="24" thickBot="1">
      <c r="A9" s="29">
        <f>'شيفت '!BE119</f>
        <v>7</v>
      </c>
      <c r="B9" s="154" t="str">
        <f>'شيفت '!BF119</f>
        <v>سه شنبه</v>
      </c>
      <c r="C9" s="232" t="s">
        <v>32</v>
      </c>
      <c r="D9" s="165"/>
      <c r="E9" s="229">
        <v>1</v>
      </c>
      <c r="F9" s="231"/>
      <c r="G9" s="165" t="s">
        <v>32</v>
      </c>
      <c r="H9" s="163" t="s">
        <v>32</v>
      </c>
      <c r="I9" s="162">
        <f t="shared" si="0"/>
        <v>1</v>
      </c>
    </row>
    <row r="10" spans="1:9" ht="24" thickBot="1">
      <c r="A10" s="29">
        <f>'شيفت '!BE120</f>
        <v>8</v>
      </c>
      <c r="B10" s="154" t="str">
        <f>'شيفت '!BF120</f>
        <v>چهارشنبه</v>
      </c>
      <c r="C10" s="229" t="s">
        <v>32</v>
      </c>
      <c r="D10" s="165"/>
      <c r="E10" s="229" t="s">
        <v>32</v>
      </c>
      <c r="F10" s="229"/>
      <c r="G10" s="165" t="s">
        <v>32</v>
      </c>
      <c r="H10" s="163" t="s">
        <v>32</v>
      </c>
      <c r="I10" s="162">
        <f t="shared" si="0"/>
        <v>0</v>
      </c>
    </row>
    <row r="11" spans="1:9" ht="24" thickBot="1">
      <c r="A11" s="29">
        <f>'شيفت '!BE121</f>
        <v>9</v>
      </c>
      <c r="B11" s="154" t="str">
        <f>'شيفت '!BF121</f>
        <v>پنجشنبه</v>
      </c>
      <c r="C11" s="229">
        <v>1</v>
      </c>
      <c r="D11" s="165"/>
      <c r="E11" s="229" t="s">
        <v>32</v>
      </c>
      <c r="F11" s="229"/>
      <c r="G11" s="165" t="s">
        <v>32</v>
      </c>
      <c r="H11" s="163" t="s">
        <v>32</v>
      </c>
      <c r="I11" s="162">
        <f t="shared" si="0"/>
        <v>1</v>
      </c>
    </row>
    <row r="12" spans="1:9" ht="24" thickBot="1">
      <c r="A12" s="29">
        <f>'شيفت '!BE122</f>
        <v>10</v>
      </c>
      <c r="B12" s="154" t="str">
        <f>'شيفت '!BF122</f>
        <v>جمعه</v>
      </c>
      <c r="C12" s="229" t="s">
        <v>32</v>
      </c>
      <c r="D12" s="165"/>
      <c r="E12" s="229">
        <v>1</v>
      </c>
      <c r="F12" s="229"/>
      <c r="G12" s="165" t="s">
        <v>32</v>
      </c>
      <c r="H12" s="163" t="s">
        <v>32</v>
      </c>
      <c r="I12" s="162">
        <f t="shared" si="0"/>
        <v>1</v>
      </c>
    </row>
    <row r="13" spans="1:9" ht="24" thickBot="1">
      <c r="A13" s="29">
        <f>'شيفت '!BE123</f>
        <v>11</v>
      </c>
      <c r="B13" s="154" t="str">
        <f>'شيفت '!BF123</f>
        <v>شنبه</v>
      </c>
      <c r="C13" s="229" t="s">
        <v>32</v>
      </c>
      <c r="D13" s="165"/>
      <c r="E13" s="229" t="s">
        <v>32</v>
      </c>
      <c r="F13" s="229"/>
      <c r="G13" s="165" t="s">
        <v>32</v>
      </c>
      <c r="H13" s="163" t="s">
        <v>32</v>
      </c>
      <c r="I13" s="162">
        <f t="shared" si="0"/>
        <v>0</v>
      </c>
    </row>
    <row r="14" spans="1:9" ht="24" thickBot="1">
      <c r="A14" s="29">
        <f>'شيفت '!BE124</f>
        <v>12</v>
      </c>
      <c r="B14" s="154" t="str">
        <f>'شيفت '!BF124</f>
        <v>یکشنبه</v>
      </c>
      <c r="C14" s="229">
        <v>1</v>
      </c>
      <c r="D14" s="165"/>
      <c r="E14" s="232" t="s">
        <v>32</v>
      </c>
      <c r="F14" s="229"/>
      <c r="G14" s="165" t="s">
        <v>32</v>
      </c>
      <c r="H14" s="163" t="s">
        <v>32</v>
      </c>
      <c r="I14" s="162">
        <f t="shared" si="0"/>
        <v>1</v>
      </c>
    </row>
    <row r="15" spans="1:9" ht="24" thickBot="1">
      <c r="A15" s="29">
        <f>'شيفت '!BE125</f>
        <v>13</v>
      </c>
      <c r="B15" s="154" t="str">
        <f>'شيفت '!BF125</f>
        <v>دوشنبه</v>
      </c>
      <c r="C15" s="229" t="s">
        <v>32</v>
      </c>
      <c r="D15" s="165"/>
      <c r="E15" s="229">
        <v>1</v>
      </c>
      <c r="F15" s="229"/>
      <c r="G15" s="165" t="s">
        <v>32</v>
      </c>
      <c r="H15" s="163" t="s">
        <v>32</v>
      </c>
      <c r="I15" s="162">
        <f t="shared" si="0"/>
        <v>1</v>
      </c>
    </row>
    <row r="16" spans="1:9" ht="24" thickBot="1">
      <c r="A16" s="29">
        <f>'شيفت '!BE126</f>
        <v>14</v>
      </c>
      <c r="B16" s="154" t="str">
        <f>'شيفت '!BF126</f>
        <v>سه شنبه</v>
      </c>
      <c r="C16" s="232" t="s">
        <v>32</v>
      </c>
      <c r="D16" s="165"/>
      <c r="E16" s="232" t="s">
        <v>32</v>
      </c>
      <c r="F16" s="231"/>
      <c r="G16" s="165" t="s">
        <v>32</v>
      </c>
      <c r="H16" s="163" t="s">
        <v>32</v>
      </c>
      <c r="I16" s="162">
        <f t="shared" si="0"/>
        <v>0</v>
      </c>
    </row>
    <row r="17" spans="1:9" ht="24" thickBot="1">
      <c r="A17" s="29">
        <f>'شيفت '!BE127</f>
        <v>15</v>
      </c>
      <c r="B17" s="154" t="str">
        <f>'شيفت '!BF127</f>
        <v>چهارشنبه</v>
      </c>
      <c r="C17" s="229">
        <v>1</v>
      </c>
      <c r="D17" s="165"/>
      <c r="E17" s="232" t="s">
        <v>32</v>
      </c>
      <c r="F17" s="229"/>
      <c r="G17" s="165" t="s">
        <v>32</v>
      </c>
      <c r="H17" s="163" t="s">
        <v>32</v>
      </c>
      <c r="I17" s="162">
        <f t="shared" si="0"/>
        <v>1</v>
      </c>
    </row>
    <row r="18" spans="1:9" ht="24" thickBot="1">
      <c r="A18" s="29">
        <f>'شيفت '!BE128</f>
        <v>16</v>
      </c>
      <c r="B18" s="154" t="str">
        <f>'شيفت '!BF128</f>
        <v>پنجشنبه</v>
      </c>
      <c r="C18" s="232" t="s">
        <v>32</v>
      </c>
      <c r="D18" s="165"/>
      <c r="E18" s="229">
        <v>1</v>
      </c>
      <c r="F18" s="229"/>
      <c r="G18" s="165" t="s">
        <v>32</v>
      </c>
      <c r="H18" s="163" t="s">
        <v>32</v>
      </c>
      <c r="I18" s="162">
        <f t="shared" si="0"/>
        <v>1</v>
      </c>
    </row>
    <row r="19" spans="1:9" ht="24" thickBot="1">
      <c r="A19" s="29">
        <f>'شيفت '!BE129</f>
        <v>17</v>
      </c>
      <c r="B19" s="154" t="str">
        <f>'شيفت '!BF129</f>
        <v>جمعه</v>
      </c>
      <c r="C19" s="232" t="s">
        <v>32</v>
      </c>
      <c r="D19" s="165"/>
      <c r="E19" s="229" t="s">
        <v>32</v>
      </c>
      <c r="F19" s="229"/>
      <c r="G19" s="165" t="s">
        <v>32</v>
      </c>
      <c r="H19" s="163" t="s">
        <v>32</v>
      </c>
      <c r="I19" s="162">
        <f t="shared" si="0"/>
        <v>0</v>
      </c>
    </row>
    <row r="20" spans="1:9" ht="24" thickBot="1">
      <c r="A20" s="29">
        <f>'شيفت '!BE130</f>
        <v>18</v>
      </c>
      <c r="B20" s="154" t="str">
        <f>'شيفت '!BF130</f>
        <v>شنبه</v>
      </c>
      <c r="C20" s="229">
        <v>1</v>
      </c>
      <c r="D20" s="165"/>
      <c r="E20" s="229" t="s">
        <v>32</v>
      </c>
      <c r="F20" s="229"/>
      <c r="G20" s="165" t="s">
        <v>32</v>
      </c>
      <c r="H20" s="163" t="s">
        <v>32</v>
      </c>
      <c r="I20" s="162">
        <f t="shared" si="0"/>
        <v>1</v>
      </c>
    </row>
    <row r="21" spans="1:9" ht="24" thickBot="1">
      <c r="A21" s="29">
        <f>'شيفت '!BE131</f>
        <v>19</v>
      </c>
      <c r="B21" s="154" t="str">
        <f>'شيفت '!BF131</f>
        <v>یکشنبه</v>
      </c>
      <c r="C21" s="229" t="s">
        <v>32</v>
      </c>
      <c r="D21" s="165"/>
      <c r="E21" s="232">
        <v>1</v>
      </c>
      <c r="F21" s="229"/>
      <c r="G21" s="165" t="s">
        <v>32</v>
      </c>
      <c r="H21" s="163" t="s">
        <v>32</v>
      </c>
      <c r="I21" s="162">
        <f t="shared" si="0"/>
        <v>1</v>
      </c>
    </row>
    <row r="22" spans="1:9" ht="24" thickBot="1">
      <c r="A22" s="29">
        <f>'شيفت '!BE132</f>
        <v>20</v>
      </c>
      <c r="B22" s="154" t="str">
        <f>'شيفت '!BF132</f>
        <v>دوشنبه</v>
      </c>
      <c r="C22" s="229" t="s">
        <v>32</v>
      </c>
      <c r="D22" s="165"/>
      <c r="E22" s="229" t="s">
        <v>32</v>
      </c>
      <c r="F22" s="229"/>
      <c r="G22" s="165" t="s">
        <v>32</v>
      </c>
      <c r="H22" s="163" t="s">
        <v>32</v>
      </c>
      <c r="I22" s="162">
        <f t="shared" si="0"/>
        <v>0</v>
      </c>
    </row>
    <row r="23" spans="1:9" ht="24" thickBot="1">
      <c r="A23" s="29">
        <f>'شيفت '!BE133</f>
        <v>21</v>
      </c>
      <c r="B23" s="154" t="str">
        <f>'شيفت '!BF133</f>
        <v>سه شنبه</v>
      </c>
      <c r="C23" s="232">
        <v>1</v>
      </c>
      <c r="D23" s="165"/>
      <c r="E23" s="229" t="s">
        <v>32</v>
      </c>
      <c r="F23" s="231"/>
      <c r="G23" s="165" t="s">
        <v>32</v>
      </c>
      <c r="H23" s="163" t="s">
        <v>32</v>
      </c>
      <c r="I23" s="162">
        <f t="shared" si="0"/>
        <v>1</v>
      </c>
    </row>
    <row r="24" spans="1:9" ht="24" thickBot="1">
      <c r="A24" s="29">
        <f>'شيفت '!BE134</f>
        <v>22</v>
      </c>
      <c r="B24" s="154" t="str">
        <f>'شيفت '!BF134</f>
        <v>چهارشنبه</v>
      </c>
      <c r="C24" s="229" t="s">
        <v>32</v>
      </c>
      <c r="D24" s="165"/>
      <c r="E24" s="229">
        <v>1</v>
      </c>
      <c r="F24" s="229"/>
      <c r="G24" s="165" t="s">
        <v>32</v>
      </c>
      <c r="H24" s="163" t="s">
        <v>32</v>
      </c>
      <c r="I24" s="162">
        <f t="shared" si="0"/>
        <v>1</v>
      </c>
    </row>
    <row r="25" spans="1:9" ht="24" thickBot="1">
      <c r="A25" s="29">
        <f>'شيفت '!BE135</f>
        <v>23</v>
      </c>
      <c r="B25" s="154" t="str">
        <f>'شيفت '!BF135</f>
        <v>پنجشنبه</v>
      </c>
      <c r="C25" s="229" t="s">
        <v>32</v>
      </c>
      <c r="D25" s="165"/>
      <c r="E25" s="229" t="s">
        <v>32</v>
      </c>
      <c r="F25" s="229"/>
      <c r="G25" s="165" t="s">
        <v>32</v>
      </c>
      <c r="H25" s="163" t="s">
        <v>32</v>
      </c>
      <c r="I25" s="162">
        <f t="shared" si="0"/>
        <v>0</v>
      </c>
    </row>
    <row r="26" spans="1:9" ht="24" thickBot="1">
      <c r="A26" s="29">
        <f>'شيفت '!BE136</f>
        <v>24</v>
      </c>
      <c r="B26" s="154" t="str">
        <f>'شيفت '!BF136</f>
        <v>جمعه</v>
      </c>
      <c r="C26" s="229">
        <v>1</v>
      </c>
      <c r="D26" s="165"/>
      <c r="E26" s="229" t="s">
        <v>32</v>
      </c>
      <c r="F26" s="231"/>
      <c r="G26" s="165" t="s">
        <v>32</v>
      </c>
      <c r="H26" s="163" t="s">
        <v>32</v>
      </c>
      <c r="I26" s="162">
        <f t="shared" si="0"/>
        <v>1</v>
      </c>
    </row>
    <row r="27" spans="1:9" ht="24" thickBot="1">
      <c r="A27" s="29">
        <f>'شيفت '!BE137</f>
        <v>25</v>
      </c>
      <c r="B27" s="154" t="str">
        <f>'شيفت '!BF137</f>
        <v>شنبه</v>
      </c>
      <c r="C27" s="229" t="s">
        <v>32</v>
      </c>
      <c r="D27" s="165"/>
      <c r="E27" s="229">
        <v>1</v>
      </c>
      <c r="F27" s="229"/>
      <c r="G27" s="165" t="s">
        <v>32</v>
      </c>
      <c r="H27" s="163" t="s">
        <v>32</v>
      </c>
      <c r="I27" s="162">
        <f t="shared" si="0"/>
        <v>1</v>
      </c>
    </row>
    <row r="28" spans="1:9" ht="24" thickBot="1">
      <c r="A28" s="29">
        <f>'شيفت '!BE138</f>
        <v>26</v>
      </c>
      <c r="B28" s="154" t="str">
        <f>'شيفت '!BF138</f>
        <v>یکشنبه</v>
      </c>
      <c r="C28" s="229" t="s">
        <v>32</v>
      </c>
      <c r="D28" s="165"/>
      <c r="E28" s="232" t="s">
        <v>32</v>
      </c>
      <c r="F28" s="229"/>
      <c r="G28" s="165" t="s">
        <v>32</v>
      </c>
      <c r="H28" s="163" t="s">
        <v>32</v>
      </c>
      <c r="I28" s="162">
        <f t="shared" si="0"/>
        <v>0</v>
      </c>
    </row>
    <row r="29" spans="1:9" ht="24" thickBot="1">
      <c r="A29" s="29">
        <f>'شيفت '!BE139</f>
        <v>27</v>
      </c>
      <c r="B29" s="154" t="str">
        <f>'شيفت '!BF139</f>
        <v>دوشنبه</v>
      </c>
      <c r="C29" s="229">
        <v>1</v>
      </c>
      <c r="D29" s="165"/>
      <c r="E29" s="229" t="s">
        <v>32</v>
      </c>
      <c r="F29" s="229"/>
      <c r="G29" s="165" t="s">
        <v>32</v>
      </c>
      <c r="H29" s="163" t="s">
        <v>32</v>
      </c>
      <c r="I29" s="162">
        <f t="shared" si="0"/>
        <v>1</v>
      </c>
    </row>
    <row r="30" spans="1:9" ht="24" thickBot="1">
      <c r="A30" s="29">
        <f>'شيفت '!BE140</f>
        <v>28</v>
      </c>
      <c r="B30" s="154" t="str">
        <f>'شيفت '!BF140</f>
        <v>سه شنبه</v>
      </c>
      <c r="C30" s="232" t="s">
        <v>32</v>
      </c>
      <c r="D30" s="165"/>
      <c r="E30" s="229">
        <v>1</v>
      </c>
      <c r="F30" s="229"/>
      <c r="G30" s="165" t="s">
        <v>32</v>
      </c>
      <c r="H30" s="163" t="s">
        <v>32</v>
      </c>
      <c r="I30" s="162">
        <f t="shared" si="0"/>
        <v>1</v>
      </c>
    </row>
    <row r="31" spans="1:9" ht="24" thickBot="1">
      <c r="A31" s="29">
        <f>'شيفت '!BE141</f>
        <v>29</v>
      </c>
      <c r="B31" s="154" t="str">
        <f>'شيفت '!BF141</f>
        <v>چهارشنبه</v>
      </c>
      <c r="C31" s="229" t="s">
        <v>32</v>
      </c>
      <c r="D31" s="165"/>
      <c r="E31" s="229" t="s">
        <v>32</v>
      </c>
      <c r="F31" s="229"/>
      <c r="G31" s="165" t="s">
        <v>32</v>
      </c>
      <c r="H31" s="163" t="s">
        <v>32</v>
      </c>
      <c r="I31" s="162">
        <f t="shared" si="0"/>
        <v>0</v>
      </c>
    </row>
    <row r="32" spans="1:9" ht="24" thickBot="1">
      <c r="A32" s="29">
        <f>'شيفت '!BE142</f>
        <v>30</v>
      </c>
      <c r="B32" s="154" t="str">
        <f>'شيفت '!BF142</f>
        <v>پنج شنبه</v>
      </c>
      <c r="C32" s="229">
        <v>1</v>
      </c>
      <c r="D32" s="165"/>
      <c r="E32" s="229" t="s">
        <v>32</v>
      </c>
      <c r="F32" s="229"/>
      <c r="G32" s="165" t="s">
        <v>32</v>
      </c>
      <c r="H32" s="163" t="s">
        <v>32</v>
      </c>
      <c r="I32" s="162">
        <f t="shared" si="0"/>
        <v>1</v>
      </c>
    </row>
    <row r="33" spans="1:9" ht="24" thickBot="1">
      <c r="A33" s="29">
        <f>'شيفت '!BE143</f>
        <v>31</v>
      </c>
      <c r="B33" s="154" t="str">
        <f>'شيفت '!BF143</f>
        <v>سه شنبه</v>
      </c>
      <c r="C33" s="229" t="s">
        <v>32</v>
      </c>
      <c r="D33" s="165"/>
      <c r="E33" s="165">
        <v>1</v>
      </c>
      <c r="F33" s="229"/>
      <c r="G33" s="165" t="s">
        <v>32</v>
      </c>
      <c r="H33" s="163" t="s">
        <v>32</v>
      </c>
      <c r="I33" s="162">
        <f t="shared" si="0"/>
        <v>1</v>
      </c>
    </row>
    <row r="34" spans="1:9" ht="15.75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41">
        <f t="shared" ref="C34:H34" si="1">SUM(C3:C33)</f>
        <v>10</v>
      </c>
      <c r="D34" s="41">
        <f t="shared" si="1"/>
        <v>0</v>
      </c>
      <c r="E34" s="43">
        <f t="shared" si="1"/>
        <v>11</v>
      </c>
      <c r="F34" s="41">
        <f t="shared" si="1"/>
        <v>0</v>
      </c>
      <c r="G34" s="41">
        <f t="shared" si="1"/>
        <v>0</v>
      </c>
      <c r="H34" s="41">
        <f t="shared" si="1"/>
        <v>0</v>
      </c>
      <c r="I34" s="160"/>
    </row>
  </sheetData>
  <dataValidations xWindow="1388" yWindow="361" count="3">
    <dataValidation allowBlank="1" showInputMessage="1" showErrorMessage="1" promptTitle="همکار محترم :" sqref="A1:B34 C34:H34 C1:H2" xr:uid="{00000000-0002-0000-0800-000000000000}"/>
    <dataValidation allowBlank="1" showInputMessage="1" showErrorMessage="1" promptTitle="همکار محترم :" prompt="_x000a_ " sqref="D3:D33 F3:H33 E31:E33" xr:uid="{00000000-0002-0000-0800-000001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C33 E3:E30" xr:uid="{00000000-0002-0000-0800-00000200000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شيفت </vt:lpstr>
      <vt:lpstr>ترجمه همزمان</vt:lpstr>
      <vt:lpstr>دبیران دوبله و دوکار</vt:lpstr>
      <vt:lpstr>لينک عربي</vt:lpstr>
      <vt:lpstr>نوع حضورها</vt:lpstr>
      <vt:lpstr>لینک فرانسه</vt:lpstr>
      <vt:lpstr>لینک انگلیسی</vt:lpstr>
      <vt:lpstr>شب عربی</vt:lpstr>
      <vt:lpstr>پایش فرانسه</vt:lpstr>
      <vt:lpstr>'دبیران دوبله و دوکار'!Print_Area</vt:lpstr>
      <vt:lpstr>'شيفت '!Print_Area</vt:lpstr>
      <vt:lpstr>'لينک عربي'!Print_Area</vt:lpstr>
      <vt:lpstr>'لینک انگلیسی'!Print_Area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2026-01-19T14:50:44Z</dcterms:modified>
</cp:coreProperties>
</file>